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Učebna IT, kabinet, v..." sheetId="2" r:id="rId2"/>
    <sheet name="2 - Přístupová rampa" sheetId="3" r:id="rId3"/>
    <sheet name="3 - Zdravotechnika" sheetId="4" r:id="rId4"/>
    <sheet name="4 - Vytápění" sheetId="5" r:id="rId5"/>
    <sheet name="5 - Silnoproud" sheetId="6" r:id="rId6"/>
    <sheet name="6 - Slaboproud" sheetId="7" r:id="rId7"/>
    <sheet name="7 - Vedlejší rozpočtové n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'1 - Učebna IT, kabinet, v...'!$C$94:$K$421</definedName>
    <definedName name="_xlnm.Print_Area" localSheetId="1">'1 - Učebna IT, kabinet, v...'!$C$4:$J$39,'1 - Učebna IT, kabinet, v...'!$C$45:$J$76,'1 - Učebna IT, kabinet, v...'!$C$82:$K$421</definedName>
    <definedName name="_xlnm.Print_Titles" localSheetId="1">'1 - Učebna IT, kabinet, v...'!$94:$94</definedName>
    <definedName name="_xlnm._FilterDatabase" localSheetId="2" hidden="1">'2 - Přístupová rampa'!$C$90:$K$275</definedName>
    <definedName name="_xlnm.Print_Area" localSheetId="2">'2 - Přístupová rampa'!$C$4:$J$39,'2 - Přístupová rampa'!$C$45:$J$72,'2 - Přístupová rampa'!$C$78:$K$275</definedName>
    <definedName name="_xlnm.Print_Titles" localSheetId="2">'2 - Přístupová rampa'!$90:$90</definedName>
    <definedName name="_xlnm._FilterDatabase" localSheetId="3" hidden="1">'3 - Zdravotechnika'!$C$88:$K$161</definedName>
    <definedName name="_xlnm.Print_Area" localSheetId="3">'3 - Zdravotechnika'!$C$4:$J$39,'3 - Zdravotechnika'!$C$45:$J$70,'3 - Zdravotechnika'!$C$76:$K$161</definedName>
    <definedName name="_xlnm.Print_Titles" localSheetId="3">'3 - Zdravotechnika'!$88:$88</definedName>
    <definedName name="_xlnm._FilterDatabase" localSheetId="4" hidden="1">'4 - Vytápění'!$C$83:$K$113</definedName>
    <definedName name="_xlnm.Print_Area" localSheetId="4">'4 - Vytápění'!$C$4:$J$39,'4 - Vytápění'!$C$45:$J$65,'4 - Vytápění'!$C$71:$K$113</definedName>
    <definedName name="_xlnm.Print_Titles" localSheetId="4">'4 - Vytápění'!$83:$83</definedName>
    <definedName name="_xlnm._FilterDatabase" localSheetId="5" hidden="1">'5 - Silnoproud'!$C$87:$K$177</definedName>
    <definedName name="_xlnm.Print_Area" localSheetId="5">'5 - Silnoproud'!$C$4:$J$39,'5 - Silnoproud'!$C$45:$J$69,'5 - Silnoproud'!$C$75:$K$177</definedName>
    <definedName name="_xlnm.Print_Titles" localSheetId="5">'5 - Silnoproud'!$87:$87</definedName>
    <definedName name="_xlnm._FilterDatabase" localSheetId="6" hidden="1">'6 - Slaboproud'!$C$87:$K$174</definedName>
    <definedName name="_xlnm.Print_Area" localSheetId="6">'6 - Slaboproud'!$C$4:$J$39,'6 - Slaboproud'!$C$45:$J$69,'6 - Slaboproud'!$C$75:$K$174</definedName>
    <definedName name="_xlnm.Print_Titles" localSheetId="6">'6 - Slaboproud'!$87:$87</definedName>
    <definedName name="_xlnm._FilterDatabase" localSheetId="7" hidden="1">'7 - Vedlejší rozpočtové n...'!$C$83:$K$106</definedName>
    <definedName name="_xlnm.Print_Area" localSheetId="7">'7 - Vedlejší rozpočtové n...'!$C$4:$J$39,'7 - Vedlejší rozpočtové n...'!$C$45:$J$65,'7 - Vedlejší rozpočtové n...'!$C$71:$K$106</definedName>
    <definedName name="_xlnm.Print_Titles" localSheetId="7">'7 - Vedlejší rozpočtové n...'!$83:$83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0"/>
  <c i="7" r="J35"/>
  <c i="1" r="AX60"/>
  <c i="7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6" r="J37"/>
  <c r="J36"/>
  <c i="1" r="AY59"/>
  <c i="6" r="J35"/>
  <c i="1" r="AX59"/>
  <c i="6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5" r="J37"/>
  <c r="J36"/>
  <c i="1" r="AY58"/>
  <c i="5" r="J35"/>
  <c i="1" r="AX58"/>
  <c i="5"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J37"/>
  <c r="J36"/>
  <c i="1" r="AY57"/>
  <c i="4" r="J35"/>
  <c i="1" r="AX57"/>
  <c i="4"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3" r="J37"/>
  <c r="J36"/>
  <c i="1" r="AY56"/>
  <c i="3" r="J35"/>
  <c i="1" r="AX56"/>
  <c i="3"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2" r="J37"/>
  <c r="J36"/>
  <c i="1" r="AY55"/>
  <c i="2" r="J35"/>
  <c i="1" r="AX55"/>
  <c i="2"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1" r="L50"/>
  <c r="AM50"/>
  <c r="AM49"/>
  <c r="L49"/>
  <c r="AM47"/>
  <c r="L47"/>
  <c r="L45"/>
  <c r="L44"/>
  <c i="2" r="J407"/>
  <c r="BK387"/>
  <c r="BK377"/>
  <c r="BK365"/>
  <c r="BK356"/>
  <c r="BK347"/>
  <c r="J335"/>
  <c r="BK318"/>
  <c r="BK315"/>
  <c r="BK311"/>
  <c r="BK299"/>
  <c r="J296"/>
  <c r="J292"/>
  <c r="BK281"/>
  <c r="BK276"/>
  <c r="BK261"/>
  <c r="BK255"/>
  <c r="BK241"/>
  <c r="BK231"/>
  <c r="BK213"/>
  <c r="BK203"/>
  <c r="J191"/>
  <c r="BK177"/>
  <c r="J172"/>
  <c r="J163"/>
  <c r="BK150"/>
  <c r="J138"/>
  <c r="BK126"/>
  <c r="J113"/>
  <c r="J107"/>
  <c i="1" r="AS54"/>
  <c i="2" r="J379"/>
  <c r="BK369"/>
  <c r="J356"/>
  <c r="BK349"/>
  <c r="BK338"/>
  <c r="J324"/>
  <c r="J317"/>
  <c r="J311"/>
  <c r="BK307"/>
  <c r="J298"/>
  <c r="BK294"/>
  <c r="BK288"/>
  <c r="J276"/>
  <c r="J261"/>
  <c r="BK249"/>
  <c r="J241"/>
  <c r="J229"/>
  <c r="BK220"/>
  <c r="J203"/>
  <c r="BK194"/>
  <c r="BK175"/>
  <c r="BK169"/>
  <c r="J161"/>
  <c r="BK155"/>
  <c r="J144"/>
  <c r="J123"/>
  <c r="BK113"/>
  <c r="J98"/>
  <c i="3" r="BK272"/>
  <c r="BK265"/>
  <c r="J256"/>
  <c r="J242"/>
  <c r="BK229"/>
  <c r="BK217"/>
  <c r="J202"/>
  <c r="BK192"/>
  <c r="BK176"/>
  <c r="J165"/>
  <c r="BK155"/>
  <c r="J146"/>
  <c r="BK135"/>
  <c r="BK123"/>
  <c r="BK110"/>
  <c r="J99"/>
  <c r="BK270"/>
  <c r="J261"/>
  <c r="J250"/>
  <c r="BK238"/>
  <c r="J226"/>
  <c r="J213"/>
  <c r="BK197"/>
  <c r="BK183"/>
  <c r="J173"/>
  <c r="J162"/>
  <c r="BK149"/>
  <c r="J138"/>
  <c r="J126"/>
  <c r="BK115"/>
  <c r="BK94"/>
  <c i="4" r="J160"/>
  <c r="J154"/>
  <c r="BK150"/>
  <c r="BK144"/>
  <c r="BK140"/>
  <c r="BK136"/>
  <c r="J132"/>
  <c r="BK130"/>
  <c r="BK125"/>
  <c r="BK119"/>
  <c r="BK117"/>
  <c r="BK114"/>
  <c r="J109"/>
  <c r="J104"/>
  <c r="BK101"/>
  <c r="J96"/>
  <c r="BK160"/>
  <c r="J155"/>
  <c r="J152"/>
  <c r="BK147"/>
  <c r="BK143"/>
  <c r="J139"/>
  <c r="BK135"/>
  <c r="BK132"/>
  <c r="BK127"/>
  <c r="J121"/>
  <c r="BK118"/>
  <c r="J114"/>
  <c r="BK109"/>
  <c r="BK104"/>
  <c r="BK99"/>
  <c r="BK94"/>
  <c i="5" r="J113"/>
  <c r="BK108"/>
  <c r="J104"/>
  <c r="BK99"/>
  <c r="BK94"/>
  <c r="J89"/>
  <c r="BK113"/>
  <c r="J108"/>
  <c r="BK105"/>
  <c r="J102"/>
  <c r="J95"/>
  <c r="J90"/>
  <c r="BK87"/>
  <c i="6" r="J174"/>
  <c r="BK172"/>
  <c r="BK168"/>
  <c r="J165"/>
  <c r="BK158"/>
  <c r="J154"/>
  <c r="BK149"/>
  <c r="J144"/>
  <c r="J139"/>
  <c r="BK135"/>
  <c r="BK125"/>
  <c r="J120"/>
  <c r="BK116"/>
  <c r="J111"/>
  <c r="J108"/>
  <c r="BK103"/>
  <c r="J98"/>
  <c r="BK95"/>
  <c r="BK91"/>
  <c r="J175"/>
  <c r="BK170"/>
  <c r="BK166"/>
  <c r="J160"/>
  <c r="BK157"/>
  <c r="BK153"/>
  <c r="BK148"/>
  <c r="J142"/>
  <c r="J138"/>
  <c r="J134"/>
  <c r="J129"/>
  <c r="J125"/>
  <c r="BK120"/>
  <c r="J116"/>
  <c r="BK112"/>
  <c r="J107"/>
  <c r="J102"/>
  <c r="BK97"/>
  <c r="J94"/>
  <c r="J90"/>
  <c i="7" r="J170"/>
  <c r="BK166"/>
  <c r="BK163"/>
  <c r="BK157"/>
  <c r="BK154"/>
  <c r="J151"/>
  <c r="J145"/>
  <c r="J140"/>
  <c r="J137"/>
  <c r="J131"/>
  <c r="J126"/>
  <c r="BK123"/>
  <c r="J118"/>
  <c r="BK112"/>
  <c r="J109"/>
  <c r="J104"/>
  <c r="BK99"/>
  <c r="BK95"/>
  <c r="BK91"/>
  <c r="BK172"/>
  <c r="BK170"/>
  <c r="J166"/>
  <c r="J164"/>
  <c r="J160"/>
  <c r="BK150"/>
  <c r="BK145"/>
  <c r="BK140"/>
  <c r="J136"/>
  <c r="BK131"/>
  <c r="BK126"/>
  <c r="BK121"/>
  <c r="J117"/>
  <c r="J112"/>
  <c r="BK108"/>
  <c r="J103"/>
  <c r="J99"/>
  <c r="BK94"/>
  <c r="J90"/>
  <c i="8" r="J99"/>
  <c r="BK87"/>
  <c r="BK99"/>
  <c i="2" r="J419"/>
  <c r="J403"/>
  <c r="BK379"/>
  <c r="J369"/>
  <c r="BK359"/>
  <c r="BK344"/>
  <c r="BK332"/>
  <c r="BK321"/>
  <c r="J316"/>
  <c r="J312"/>
  <c r="J307"/>
  <c r="J297"/>
  <c r="BK293"/>
  <c r="J288"/>
  <c r="BK269"/>
  <c r="BK259"/>
  <c r="BK244"/>
  <c r="BK229"/>
  <c r="J223"/>
  <c r="BK214"/>
  <c r="BK206"/>
  <c r="J194"/>
  <c r="BK180"/>
  <c r="BK165"/>
  <c r="BK161"/>
  <c r="J153"/>
  <c r="BK141"/>
  <c r="J129"/>
  <c r="BK116"/>
  <c r="BK98"/>
  <c r="J417"/>
  <c r="J412"/>
  <c r="J397"/>
  <c r="BK389"/>
  <c r="J382"/>
  <c r="J372"/>
  <c r="J354"/>
  <c r="BK341"/>
  <c r="BK335"/>
  <c r="J321"/>
  <c r="J318"/>
  <c r="J314"/>
  <c r="BK310"/>
  <c r="J299"/>
  <c r="J295"/>
  <c r="J293"/>
  <c r="J284"/>
  <c r="J269"/>
  <c r="J259"/>
  <c r="J252"/>
  <c r="J237"/>
  <c r="BK223"/>
  <c r="J214"/>
  <c r="J206"/>
  <c r="BK191"/>
  <c r="J180"/>
  <c r="J167"/>
  <c r="J159"/>
  <c r="BK153"/>
  <c r="J141"/>
  <c r="BK129"/>
  <c r="J116"/>
  <c r="BK101"/>
  <c i="3" r="J270"/>
  <c r="J258"/>
  <c r="BK250"/>
  <c r="J238"/>
  <c r="BK226"/>
  <c r="BK213"/>
  <c r="BK200"/>
  <c r="J186"/>
  <c r="J180"/>
  <c r="J167"/>
  <c r="J158"/>
  <c r="J149"/>
  <c r="J135"/>
  <c r="BK121"/>
  <c r="BK112"/>
  <c r="BK102"/>
  <c r="J94"/>
  <c r="BK267"/>
  <c r="BK258"/>
  <c r="BK242"/>
  <c r="J229"/>
  <c r="J223"/>
  <c r="J207"/>
  <c r="J195"/>
  <c r="J176"/>
  <c r="BK160"/>
  <c r="BK146"/>
  <c r="BK129"/>
  <c r="BK118"/>
  <c r="J110"/>
  <c r="BK99"/>
  <c i="4" r="J156"/>
  <c r="J153"/>
  <c r="BK149"/>
  <c r="BK145"/>
  <c r="BK141"/>
  <c r="J135"/>
  <c r="J131"/>
  <c r="J124"/>
  <c r="BK121"/>
  <c r="J115"/>
  <c r="BK110"/>
  <c r="J105"/>
  <c r="BK100"/>
  <c r="J95"/>
  <c r="J92"/>
  <c r="BK158"/>
  <c r="BK154"/>
  <c r="J148"/>
  <c r="J144"/>
  <c r="J140"/>
  <c r="BK131"/>
  <c r="J126"/>
  <c r="BK124"/>
  <c r="J119"/>
  <c r="J112"/>
  <c r="J108"/>
  <c r="BK102"/>
  <c r="J97"/>
  <c r="J93"/>
  <c i="5" r="BK112"/>
  <c r="J107"/>
  <c r="BK102"/>
  <c r="BK97"/>
  <c r="J92"/>
  <c r="J88"/>
  <c r="J112"/>
  <c r="J106"/>
  <c r="BK101"/>
  <c r="BK96"/>
  <c r="BK91"/>
  <c i="6" r="J176"/>
  <c r="BK173"/>
  <c r="J169"/>
  <c r="BK164"/>
  <c r="J159"/>
  <c r="J155"/>
  <c r="J150"/>
  <c r="BK145"/>
  <c r="BK141"/>
  <c r="BK138"/>
  <c r="BK134"/>
  <c r="BK128"/>
  <c r="J123"/>
  <c r="J119"/>
  <c r="BK115"/>
  <c r="BK110"/>
  <c r="BK107"/>
  <c r="BK102"/>
  <c r="J99"/>
  <c r="BK94"/>
  <c r="BK90"/>
  <c r="BK174"/>
  <c r="J171"/>
  <c r="J167"/>
  <c r="BK163"/>
  <c r="BK159"/>
  <c r="BK154"/>
  <c r="J149"/>
  <c r="J145"/>
  <c r="BK139"/>
  <c r="J135"/>
  <c r="J132"/>
  <c r="J128"/>
  <c r="BK123"/>
  <c r="BK119"/>
  <c r="J115"/>
  <c r="BK111"/>
  <c r="J106"/>
  <c r="J101"/>
  <c r="J95"/>
  <c r="J91"/>
  <c i="7" r="J172"/>
  <c r="J171"/>
  <c r="J167"/>
  <c r="BK162"/>
  <c r="J159"/>
  <c r="J152"/>
  <c r="BK147"/>
  <c r="J146"/>
  <c r="BK142"/>
  <c r="BK138"/>
  <c r="BK134"/>
  <c r="J130"/>
  <c r="J121"/>
  <c r="BK117"/>
  <c r="BK113"/>
  <c r="BK111"/>
  <c r="J106"/>
  <c r="BK102"/>
  <c r="BK96"/>
  <c r="J92"/>
  <c r="J173"/>
  <c r="BK169"/>
  <c r="BK167"/>
  <c r="J163"/>
  <c r="BK159"/>
  <c r="J154"/>
  <c r="BK149"/>
  <c r="BK144"/>
  <c r="BK139"/>
  <c r="BK135"/>
  <c r="BK130"/>
  <c r="J125"/>
  <c r="J120"/>
  <c r="J115"/>
  <c r="J111"/>
  <c r="J107"/>
  <c r="BK104"/>
  <c r="BK100"/>
  <c r="J95"/>
  <c r="J91"/>
  <c i="8" r="BK102"/>
  <c r="BK91"/>
  <c i="2" r="BK417"/>
  <c r="BK397"/>
  <c r="BK382"/>
  <c r="BK372"/>
  <c r="BK354"/>
  <c r="J341"/>
  <c r="BK324"/>
  <c r="J320"/>
  <c r="BK317"/>
  <c r="J313"/>
  <c r="J305"/>
  <c r="BK298"/>
  <c r="J294"/>
  <c r="J285"/>
  <c r="J278"/>
  <c r="BK266"/>
  <c r="J249"/>
  <c r="BK234"/>
  <c r="BK227"/>
  <c r="J217"/>
  <c r="J209"/>
  <c r="BK197"/>
  <c r="BK182"/>
  <c r="BK167"/>
  <c r="BK160"/>
  <c r="BK159"/>
  <c r="BK144"/>
  <c r="BK132"/>
  <c r="BK119"/>
  <c r="J101"/>
  <c r="BK403"/>
  <c r="J392"/>
  <c r="J389"/>
  <c r="J384"/>
  <c r="BK375"/>
  <c r="J365"/>
  <c r="J344"/>
  <c r="J332"/>
  <c r="J319"/>
  <c r="J315"/>
  <c r="BK313"/>
  <c r="J302"/>
  <c r="BK296"/>
  <c r="BK292"/>
  <c r="BK285"/>
  <c r="J281"/>
  <c r="J266"/>
  <c r="J255"/>
  <c r="J234"/>
  <c r="J227"/>
  <c r="J213"/>
  <c r="BK209"/>
  <c r="J197"/>
  <c r="J182"/>
  <c r="J165"/>
  <c r="J160"/>
  <c r="J150"/>
  <c r="BK138"/>
  <c r="J132"/>
  <c r="J119"/>
  <c r="BK104"/>
  <c i="3" r="J267"/>
  <c r="BK261"/>
  <c r="J246"/>
  <c r="BK235"/>
  <c r="BK223"/>
  <c r="BK207"/>
  <c r="J197"/>
  <c r="J183"/>
  <c r="J170"/>
  <c r="J160"/>
  <c r="J152"/>
  <c r="J141"/>
  <c r="J129"/>
  <c r="J115"/>
  <c r="J104"/>
  <c r="BK274"/>
  <c r="J265"/>
  <c r="BK256"/>
  <c r="J244"/>
  <c r="J232"/>
  <c r="J220"/>
  <c r="BK205"/>
  <c r="J192"/>
  <c r="BK180"/>
  <c r="BK167"/>
  <c r="BK158"/>
  <c r="BK144"/>
  <c r="J121"/>
  <c r="J107"/>
  <c r="J102"/>
  <c i="4" r="J157"/>
  <c r="BK152"/>
  <c r="BK148"/>
  <c r="J146"/>
  <c r="J142"/>
  <c r="J138"/>
  <c r="J134"/>
  <c r="J129"/>
  <c r="J122"/>
  <c r="BK120"/>
  <c r="J118"/>
  <c r="J117"/>
  <c r="J111"/>
  <c r="J106"/>
  <c r="BK97"/>
  <c r="J94"/>
  <c r="J91"/>
  <c r="BK157"/>
  <c r="BK153"/>
  <c r="J149"/>
  <c r="J145"/>
  <c r="J141"/>
  <c r="BK138"/>
  <c r="BK134"/>
  <c r="J130"/>
  <c r="J125"/>
  <c r="J120"/>
  <c r="J116"/>
  <c r="BK111"/>
  <c r="BK106"/>
  <c r="J101"/>
  <c r="BK96"/>
  <c r="BK92"/>
  <c i="5" r="BK110"/>
  <c r="BK106"/>
  <c r="J101"/>
  <c r="J96"/>
  <c r="J91"/>
  <c r="J87"/>
  <c r="J110"/>
  <c r="BK107"/>
  <c r="BK100"/>
  <c r="J97"/>
  <c r="BK92"/>
  <c r="BK89"/>
  <c i="6" r="J177"/>
  <c r="J170"/>
  <c r="BK167"/>
  <c r="J163"/>
  <c r="BK160"/>
  <c r="J156"/>
  <c r="J152"/>
  <c r="BK146"/>
  <c r="BK142"/>
  <c r="J137"/>
  <c r="J131"/>
  <c r="BK129"/>
  <c r="BK127"/>
  <c r="BK122"/>
  <c r="J118"/>
  <c r="BK114"/>
  <c r="J109"/>
  <c r="BK106"/>
  <c r="BK101"/>
  <c r="BK96"/>
  <c r="BK93"/>
  <c r="BK177"/>
  <c r="J172"/>
  <c r="J168"/>
  <c r="J164"/>
  <c r="J158"/>
  <c r="BK155"/>
  <c r="BK150"/>
  <c r="BK144"/>
  <c r="J141"/>
  <c r="BK136"/>
  <c r="BK131"/>
  <c r="J127"/>
  <c r="J122"/>
  <c r="BK118"/>
  <c r="J114"/>
  <c r="J110"/>
  <c r="BK105"/>
  <c r="BK99"/>
  <c r="J96"/>
  <c r="J92"/>
  <c i="7" r="BK173"/>
  <c r="BK168"/>
  <c r="J165"/>
  <c r="J161"/>
  <c r="J155"/>
  <c r="BK152"/>
  <c r="J149"/>
  <c r="J143"/>
  <c r="J139"/>
  <c r="J135"/>
  <c r="BK128"/>
  <c r="BK125"/>
  <c r="BK120"/>
  <c r="J114"/>
  <c r="BK110"/>
  <c r="BK107"/>
  <c r="J101"/>
  <c r="BK97"/>
  <c r="J94"/>
  <c r="BK174"/>
  <c r="J168"/>
  <c r="J162"/>
  <c r="J157"/>
  <c r="BK155"/>
  <c r="J153"/>
  <c r="J147"/>
  <c r="BK143"/>
  <c r="J138"/>
  <c r="J134"/>
  <c r="J128"/>
  <c r="BK124"/>
  <c r="BK119"/>
  <c r="BK114"/>
  <c r="BK109"/>
  <c r="BK106"/>
  <c r="BK101"/>
  <c r="J97"/>
  <c r="BK92"/>
  <c i="8" r="J105"/>
  <c r="J89"/>
  <c r="J102"/>
  <c r="J87"/>
  <c i="2" r="BK412"/>
  <c r="BK384"/>
  <c r="J375"/>
  <c r="BK367"/>
  <c r="J349"/>
  <c r="J338"/>
  <c r="J329"/>
  <c r="BK319"/>
  <c r="BK314"/>
  <c r="J310"/>
  <c r="BK302"/>
  <c r="BK295"/>
  <c r="BK291"/>
  <c r="BK284"/>
  <c r="BK264"/>
  <c r="BK256"/>
  <c r="BK252"/>
  <c r="BK237"/>
  <c r="J220"/>
  <c r="J212"/>
  <c r="J200"/>
  <c r="BK185"/>
  <c r="J175"/>
  <c r="J169"/>
  <c r="J155"/>
  <c r="J147"/>
  <c r="J135"/>
  <c r="BK123"/>
  <c r="BK110"/>
  <c r="J104"/>
  <c r="BK419"/>
  <c r="BK407"/>
  <c r="BK392"/>
  <c r="J387"/>
  <c r="J377"/>
  <c r="J367"/>
  <c r="J359"/>
  <c r="J347"/>
  <c r="BK329"/>
  <c r="BK320"/>
  <c r="BK316"/>
  <c r="BK312"/>
  <c r="BK305"/>
  <c r="BK297"/>
  <c r="J291"/>
  <c r="BK278"/>
  <c r="J264"/>
  <c r="J256"/>
  <c r="J244"/>
  <c r="J231"/>
  <c r="BK217"/>
  <c r="BK212"/>
  <c r="BK200"/>
  <c r="J185"/>
  <c r="J177"/>
  <c r="BK172"/>
  <c r="BK163"/>
  <c r="BK147"/>
  <c r="BK135"/>
  <c r="J126"/>
  <c r="J110"/>
  <c r="BK107"/>
  <c i="3" r="J274"/>
  <c r="J263"/>
  <c r="BK254"/>
  <c r="BK244"/>
  <c r="BK232"/>
  <c r="BK220"/>
  <c r="J205"/>
  <c r="BK195"/>
  <c r="BK173"/>
  <c r="BK162"/>
  <c r="J155"/>
  <c r="J144"/>
  <c r="BK138"/>
  <c r="BK126"/>
  <c r="J118"/>
  <c r="BK107"/>
  <c r="J272"/>
  <c r="BK263"/>
  <c r="J254"/>
  <c r="BK246"/>
  <c r="J235"/>
  <c r="J217"/>
  <c r="BK202"/>
  <c r="J200"/>
  <c r="BK186"/>
  <c r="BK170"/>
  <c r="BK165"/>
  <c r="BK152"/>
  <c r="BK141"/>
  <c r="J123"/>
  <c r="J112"/>
  <c r="BK104"/>
  <c i="4" r="BK161"/>
  <c r="J158"/>
  <c r="BK155"/>
  <c r="J147"/>
  <c r="J143"/>
  <c r="BK139"/>
  <c r="BK133"/>
  <c r="J127"/>
  <c r="BK126"/>
  <c r="BK116"/>
  <c r="BK112"/>
  <c r="BK108"/>
  <c r="J102"/>
  <c r="J99"/>
  <c r="BK93"/>
  <c r="J161"/>
  <c r="BK156"/>
  <c r="J150"/>
  <c r="BK146"/>
  <c r="BK142"/>
  <c r="J136"/>
  <c r="J133"/>
  <c r="BK129"/>
  <c r="BK122"/>
  <c r="BK115"/>
  <c r="J110"/>
  <c r="BK105"/>
  <c r="J100"/>
  <c r="BK95"/>
  <c r="BK91"/>
  <c i="5" r="BK109"/>
  <c r="J105"/>
  <c r="J100"/>
  <c r="BK95"/>
  <c r="BK90"/>
  <c r="BK86"/>
  <c r="J109"/>
  <c r="BK104"/>
  <c r="J99"/>
  <c r="J94"/>
  <c r="BK88"/>
  <c r="J86"/>
  <c i="6" r="BK175"/>
  <c r="BK171"/>
  <c r="J166"/>
  <c r="J162"/>
  <c r="J157"/>
  <c r="J153"/>
  <c r="J148"/>
  <c r="J143"/>
  <c r="J136"/>
  <c r="BK130"/>
  <c r="BK126"/>
  <c r="BK121"/>
  <c r="J117"/>
  <c r="J112"/>
  <c r="BK108"/>
  <c r="J105"/>
  <c r="J100"/>
  <c r="J97"/>
  <c r="BK92"/>
  <c r="BK176"/>
  <c r="J173"/>
  <c r="BK169"/>
  <c r="BK165"/>
  <c r="BK162"/>
  <c r="BK156"/>
  <c r="BK152"/>
  <c r="J146"/>
  <c r="BK143"/>
  <c r="BK137"/>
  <c r="BK132"/>
  <c r="J130"/>
  <c r="J126"/>
  <c r="J121"/>
  <c r="BK117"/>
  <c r="BK109"/>
  <c r="J103"/>
  <c r="BK100"/>
  <c r="BK98"/>
  <c r="J93"/>
  <c i="7" r="J174"/>
  <c r="J169"/>
  <c r="BK164"/>
  <c r="BK160"/>
  <c r="J156"/>
  <c r="BK153"/>
  <c r="J150"/>
  <c r="J144"/>
  <c r="BK136"/>
  <c r="J132"/>
  <c r="BK127"/>
  <c r="J124"/>
  <c r="J119"/>
  <c r="BK115"/>
  <c r="J108"/>
  <c r="BK103"/>
  <c r="J100"/>
  <c r="BK98"/>
  <c r="BK93"/>
  <c r="BK90"/>
  <c r="BK171"/>
  <c r="BK165"/>
  <c r="BK161"/>
  <c r="BK156"/>
  <c r="BK151"/>
  <c r="BK146"/>
  <c r="J142"/>
  <c r="BK137"/>
  <c r="BK132"/>
  <c r="J127"/>
  <c r="J123"/>
  <c r="BK118"/>
  <c r="J113"/>
  <c r="J110"/>
  <c r="J102"/>
  <c r="J98"/>
  <c r="J96"/>
  <c r="J93"/>
  <c i="8" r="BK89"/>
  <c r="BK105"/>
  <c r="J91"/>
  <c i="2" l="1" r="BK97"/>
  <c r="J97"/>
  <c r="J61"/>
  <c r="R97"/>
  <c r="BK122"/>
  <c r="J122"/>
  <c r="J62"/>
  <c r="R122"/>
  <c r="BK158"/>
  <c r="J158"/>
  <c r="J63"/>
  <c r="R158"/>
  <c r="BK226"/>
  <c r="J226"/>
  <c r="J64"/>
  <c r="R226"/>
  <c r="BK240"/>
  <c r="J240"/>
  <c r="J67"/>
  <c r="R240"/>
  <c r="BK258"/>
  <c r="J258"/>
  <c r="J68"/>
  <c r="P258"/>
  <c r="T258"/>
  <c r="P268"/>
  <c r="T268"/>
  <c r="P301"/>
  <c r="T301"/>
  <c r="P323"/>
  <c r="R323"/>
  <c r="BK358"/>
  <c r="J358"/>
  <c r="J72"/>
  <c r="R358"/>
  <c r="BK371"/>
  <c r="J371"/>
  <c r="J73"/>
  <c r="R371"/>
  <c r="BK391"/>
  <c r="J391"/>
  <c r="J74"/>
  <c r="R391"/>
  <c r="BK406"/>
  <c r="J406"/>
  <c r="J75"/>
  <c r="R406"/>
  <c i="3" r="BK93"/>
  <c r="J93"/>
  <c r="J61"/>
  <c r="P93"/>
  <c r="R93"/>
  <c r="T93"/>
  <c r="BK134"/>
  <c r="J134"/>
  <c r="J62"/>
  <c r="P134"/>
  <c r="R134"/>
  <c r="T134"/>
  <c r="BK161"/>
  <c r="J161"/>
  <c r="J63"/>
  <c r="P161"/>
  <c r="R161"/>
  <c r="T161"/>
  <c r="BK166"/>
  <c r="J166"/>
  <c r="J64"/>
  <c r="P166"/>
  <c r="R166"/>
  <c r="T166"/>
  <c r="BK179"/>
  <c r="J179"/>
  <c r="J65"/>
  <c r="P179"/>
  <c r="R179"/>
  <c r="T179"/>
  <c r="BK216"/>
  <c r="J216"/>
  <c r="J66"/>
  <c r="P216"/>
  <c r="R216"/>
  <c r="T216"/>
  <c r="BK241"/>
  <c r="J241"/>
  <c r="J67"/>
  <c r="P241"/>
  <c r="R241"/>
  <c r="T241"/>
  <c r="BK253"/>
  <c r="J253"/>
  <c r="J70"/>
  <c r="P253"/>
  <c r="T253"/>
  <c r="P260"/>
  <c r="T260"/>
  <c i="4" r="BK90"/>
  <c r="J90"/>
  <c r="J60"/>
  <c r="R90"/>
  <c r="BK98"/>
  <c r="J98"/>
  <c r="J61"/>
  <c r="P98"/>
  <c r="T98"/>
  <c r="P103"/>
  <c r="BK107"/>
  <c r="J107"/>
  <c r="J63"/>
  <c r="R107"/>
  <c r="BK113"/>
  <c r="J113"/>
  <c r="J64"/>
  <c r="R113"/>
  <c r="BK123"/>
  <c r="J123"/>
  <c r="J65"/>
  <c r="R123"/>
  <c r="BK128"/>
  <c r="J128"/>
  <c r="J66"/>
  <c r="R128"/>
  <c r="BK137"/>
  <c r="J137"/>
  <c r="J67"/>
  <c r="T137"/>
  <c r="BK151"/>
  <c r="J151"/>
  <c r="J68"/>
  <c r="R151"/>
  <c r="BK159"/>
  <c r="J159"/>
  <c r="J69"/>
  <c r="T159"/>
  <c i="5" r="P85"/>
  <c r="T85"/>
  <c r="P93"/>
  <c r="T93"/>
  <c r="P98"/>
  <c r="T98"/>
  <c r="P103"/>
  <c r="T103"/>
  <c r="P111"/>
  <c r="R111"/>
  <c i="6" r="BK89"/>
  <c r="J89"/>
  <c r="J60"/>
  <c r="R89"/>
  <c r="BK104"/>
  <c r="J104"/>
  <c r="J61"/>
  <c r="R104"/>
  <c r="BK113"/>
  <c r="J113"/>
  <c r="J62"/>
  <c r="R113"/>
  <c r="BK124"/>
  <c r="J124"/>
  <c r="J63"/>
  <c r="R124"/>
  <c r="BK133"/>
  <c r="J133"/>
  <c r="J64"/>
  <c r="R133"/>
  <c r="BK140"/>
  <c r="J140"/>
  <c r="J65"/>
  <c r="R140"/>
  <c r="BK147"/>
  <c r="J147"/>
  <c r="J66"/>
  <c r="R147"/>
  <c r="BK151"/>
  <c r="J151"/>
  <c r="J67"/>
  <c r="R151"/>
  <c r="BK161"/>
  <c r="J161"/>
  <c r="J68"/>
  <c r="R161"/>
  <c i="7" r="P89"/>
  <c r="T89"/>
  <c r="P105"/>
  <c r="T105"/>
  <c r="P116"/>
  <c r="T116"/>
  <c r="P122"/>
  <c r="T122"/>
  <c r="P129"/>
  <c r="T129"/>
  <c r="P133"/>
  <c r="T133"/>
  <c r="P141"/>
  <c r="T141"/>
  <c r="P148"/>
  <c r="T148"/>
  <c r="P158"/>
  <c r="T158"/>
  <c i="8" r="BK86"/>
  <c r="R86"/>
  <c r="R85"/>
  <c r="R84"/>
  <c i="2" r="P97"/>
  <c r="T97"/>
  <c r="P122"/>
  <c r="T122"/>
  <c r="P158"/>
  <c r="T158"/>
  <c r="P226"/>
  <c r="T226"/>
  <c r="P240"/>
  <c r="T240"/>
  <c r="R258"/>
  <c r="BK268"/>
  <c r="J268"/>
  <c r="J69"/>
  <c r="R268"/>
  <c r="BK301"/>
  <c r="J301"/>
  <c r="J70"/>
  <c r="R301"/>
  <c r="BK323"/>
  <c r="J323"/>
  <c r="J71"/>
  <c r="T323"/>
  <c r="P358"/>
  <c r="T358"/>
  <c r="P371"/>
  <c r="T371"/>
  <c r="P391"/>
  <c r="T391"/>
  <c r="P406"/>
  <c r="T406"/>
  <c i="3" r="R253"/>
  <c r="BK260"/>
  <c r="J260"/>
  <c r="J71"/>
  <c r="R260"/>
  <c i="4" r="P90"/>
  <c r="T90"/>
  <c r="R98"/>
  <c r="BK103"/>
  <c r="J103"/>
  <c r="J62"/>
  <c r="R103"/>
  <c r="T103"/>
  <c r="P107"/>
  <c r="T107"/>
  <c r="P113"/>
  <c r="T113"/>
  <c r="P123"/>
  <c r="T123"/>
  <c r="P128"/>
  <c r="T128"/>
  <c r="P137"/>
  <c r="R137"/>
  <c r="P151"/>
  <c r="T151"/>
  <c r="P159"/>
  <c r="R159"/>
  <c i="5" r="BK85"/>
  <c r="J85"/>
  <c r="J60"/>
  <c r="R85"/>
  <c r="BK93"/>
  <c r="J93"/>
  <c r="J61"/>
  <c r="R93"/>
  <c r="BK98"/>
  <c r="J98"/>
  <c r="J62"/>
  <c r="R98"/>
  <c r="BK103"/>
  <c r="J103"/>
  <c r="J63"/>
  <c r="R103"/>
  <c r="BK111"/>
  <c r="J111"/>
  <c r="J64"/>
  <c r="T111"/>
  <c i="6" r="P89"/>
  <c r="T89"/>
  <c r="P104"/>
  <c r="T104"/>
  <c r="P113"/>
  <c r="T113"/>
  <c r="P124"/>
  <c r="T124"/>
  <c r="P133"/>
  <c r="T133"/>
  <c r="P140"/>
  <c r="T140"/>
  <c r="P147"/>
  <c r="T147"/>
  <c r="P151"/>
  <c r="T151"/>
  <c r="P161"/>
  <c r="T161"/>
  <c i="7" r="BK89"/>
  <c r="J89"/>
  <c r="J60"/>
  <c r="R89"/>
  <c r="BK105"/>
  <c r="J105"/>
  <c r="J61"/>
  <c r="R105"/>
  <c r="BK116"/>
  <c r="J116"/>
  <c r="J62"/>
  <c r="R116"/>
  <c r="BK122"/>
  <c r="J122"/>
  <c r="J63"/>
  <c r="R122"/>
  <c r="BK129"/>
  <c r="J129"/>
  <c r="J64"/>
  <c r="R129"/>
  <c r="BK133"/>
  <c r="J133"/>
  <c r="J65"/>
  <c r="R133"/>
  <c r="BK141"/>
  <c r="J141"/>
  <c r="J66"/>
  <c r="R141"/>
  <c r="BK148"/>
  <c r="J148"/>
  <c r="J67"/>
  <c r="R148"/>
  <c r="BK158"/>
  <c r="J158"/>
  <c r="J68"/>
  <c r="R158"/>
  <c i="8" r="P86"/>
  <c r="P85"/>
  <c r="P84"/>
  <c i="1" r="AU61"/>
  <c i="8" r="T86"/>
  <c r="T85"/>
  <c r="T84"/>
  <c i="2" r="BK236"/>
  <c r="J236"/>
  <c r="J65"/>
  <c i="3" r="BK249"/>
  <c r="J249"/>
  <c r="J68"/>
  <c i="8" r="BK98"/>
  <c r="J98"/>
  <c r="J62"/>
  <c r="BK101"/>
  <c r="J101"/>
  <c r="J63"/>
  <c r="BK104"/>
  <c r="J104"/>
  <c r="J64"/>
  <c r="E48"/>
  <c r="J52"/>
  <c r="F55"/>
  <c r="BE87"/>
  <c r="BE89"/>
  <c r="BE91"/>
  <c r="BE99"/>
  <c r="BE102"/>
  <c r="BE105"/>
  <c i="7" r="E48"/>
  <c r="F55"/>
  <c r="J82"/>
  <c r="BE91"/>
  <c r="BE93"/>
  <c r="BE98"/>
  <c r="BE101"/>
  <c r="BE104"/>
  <c r="BE106"/>
  <c r="BE109"/>
  <c r="BE112"/>
  <c r="BE113"/>
  <c r="BE115"/>
  <c r="BE117"/>
  <c r="BE120"/>
  <c r="BE124"/>
  <c r="BE127"/>
  <c r="BE128"/>
  <c r="BE130"/>
  <c r="BE132"/>
  <c r="BE134"/>
  <c r="BE136"/>
  <c r="BE140"/>
  <c r="BE142"/>
  <c r="BE144"/>
  <c r="BE145"/>
  <c r="BE147"/>
  <c r="BE149"/>
  <c r="BE151"/>
  <c r="BE152"/>
  <c r="BE155"/>
  <c r="BE156"/>
  <c r="BE160"/>
  <c r="BE163"/>
  <c r="BE168"/>
  <c r="BE169"/>
  <c r="BE171"/>
  <c r="BE90"/>
  <c r="BE92"/>
  <c r="BE94"/>
  <c r="BE95"/>
  <c r="BE96"/>
  <c r="BE97"/>
  <c r="BE99"/>
  <c r="BE100"/>
  <c r="BE102"/>
  <c r="BE103"/>
  <c r="BE107"/>
  <c r="BE108"/>
  <c r="BE110"/>
  <c r="BE111"/>
  <c r="BE114"/>
  <c r="BE118"/>
  <c r="BE119"/>
  <c r="BE121"/>
  <c r="BE123"/>
  <c r="BE125"/>
  <c r="BE126"/>
  <c r="BE131"/>
  <c r="BE135"/>
  <c r="BE137"/>
  <c r="BE138"/>
  <c r="BE139"/>
  <c r="BE143"/>
  <c r="BE146"/>
  <c r="BE150"/>
  <c r="BE153"/>
  <c r="BE154"/>
  <c r="BE157"/>
  <c r="BE159"/>
  <c r="BE161"/>
  <c r="BE162"/>
  <c r="BE164"/>
  <c r="BE165"/>
  <c r="BE166"/>
  <c r="BE167"/>
  <c r="BE170"/>
  <c r="BE172"/>
  <c r="BE173"/>
  <c r="BE174"/>
  <c i="6" r="F55"/>
  <c r="J82"/>
  <c r="BE91"/>
  <c r="BE94"/>
  <c r="BE95"/>
  <c r="BE96"/>
  <c r="BE98"/>
  <c r="BE99"/>
  <c r="BE107"/>
  <c r="BE108"/>
  <c r="BE110"/>
  <c r="BE111"/>
  <c r="BE116"/>
  <c r="BE118"/>
  <c r="BE121"/>
  <c r="BE122"/>
  <c r="BE123"/>
  <c r="BE127"/>
  <c r="BE130"/>
  <c r="BE136"/>
  <c r="BE138"/>
  <c r="BE146"/>
  <c r="BE149"/>
  <c r="BE150"/>
  <c r="BE153"/>
  <c r="BE154"/>
  <c r="BE155"/>
  <c r="BE157"/>
  <c r="BE160"/>
  <c r="BE162"/>
  <c r="BE164"/>
  <c r="BE165"/>
  <c r="BE167"/>
  <c r="BE168"/>
  <c r="BE171"/>
  <c r="BE173"/>
  <c r="BE174"/>
  <c r="BE175"/>
  <c r="E48"/>
  <c r="BE90"/>
  <c r="BE92"/>
  <c r="BE93"/>
  <c r="BE97"/>
  <c r="BE100"/>
  <c r="BE101"/>
  <c r="BE102"/>
  <c r="BE103"/>
  <c r="BE105"/>
  <c r="BE106"/>
  <c r="BE109"/>
  <c r="BE112"/>
  <c r="BE114"/>
  <c r="BE115"/>
  <c r="BE117"/>
  <c r="BE119"/>
  <c r="BE120"/>
  <c r="BE125"/>
  <c r="BE126"/>
  <c r="BE128"/>
  <c r="BE129"/>
  <c r="BE131"/>
  <c r="BE132"/>
  <c r="BE134"/>
  <c r="BE135"/>
  <c r="BE137"/>
  <c r="BE139"/>
  <c r="BE141"/>
  <c r="BE142"/>
  <c r="BE143"/>
  <c r="BE144"/>
  <c r="BE145"/>
  <c r="BE148"/>
  <c r="BE152"/>
  <c r="BE156"/>
  <c r="BE158"/>
  <c r="BE159"/>
  <c r="BE163"/>
  <c r="BE166"/>
  <c r="BE169"/>
  <c r="BE170"/>
  <c r="BE172"/>
  <c r="BE176"/>
  <c r="BE177"/>
  <c i="5" r="F55"/>
  <c r="E74"/>
  <c r="BE87"/>
  <c r="BE88"/>
  <c r="BE90"/>
  <c r="BE91"/>
  <c r="BE95"/>
  <c r="BE97"/>
  <c r="BE99"/>
  <c r="BE100"/>
  <c r="BE104"/>
  <c r="BE106"/>
  <c r="BE109"/>
  <c r="J52"/>
  <c r="BE86"/>
  <c r="BE89"/>
  <c r="BE92"/>
  <c r="BE94"/>
  <c r="BE96"/>
  <c r="BE101"/>
  <c r="BE102"/>
  <c r="BE105"/>
  <c r="BE107"/>
  <c r="BE108"/>
  <c r="BE110"/>
  <c r="BE112"/>
  <c r="BE113"/>
  <c i="4" r="E48"/>
  <c r="J52"/>
  <c r="F55"/>
  <c r="BE92"/>
  <c r="BE94"/>
  <c r="BE95"/>
  <c r="BE99"/>
  <c r="BE101"/>
  <c r="BE102"/>
  <c r="BE104"/>
  <c r="BE106"/>
  <c r="BE108"/>
  <c r="BE110"/>
  <c r="BE114"/>
  <c r="BE116"/>
  <c r="BE120"/>
  <c r="BE121"/>
  <c r="BE125"/>
  <c r="BE126"/>
  <c r="BE127"/>
  <c r="BE130"/>
  <c r="BE132"/>
  <c r="BE133"/>
  <c r="BE136"/>
  <c r="BE141"/>
  <c r="BE143"/>
  <c r="BE145"/>
  <c r="BE147"/>
  <c r="BE150"/>
  <c r="BE152"/>
  <c r="BE153"/>
  <c r="BE155"/>
  <c r="BE158"/>
  <c r="BE160"/>
  <c r="BE161"/>
  <c r="BE91"/>
  <c r="BE93"/>
  <c r="BE96"/>
  <c r="BE97"/>
  <c r="BE100"/>
  <c r="BE105"/>
  <c r="BE109"/>
  <c r="BE111"/>
  <c r="BE112"/>
  <c r="BE115"/>
  <c r="BE117"/>
  <c r="BE118"/>
  <c r="BE119"/>
  <c r="BE122"/>
  <c r="BE124"/>
  <c r="BE129"/>
  <c r="BE131"/>
  <c r="BE134"/>
  <c r="BE135"/>
  <c r="BE138"/>
  <c r="BE139"/>
  <c r="BE140"/>
  <c r="BE142"/>
  <c r="BE144"/>
  <c r="BE146"/>
  <c r="BE148"/>
  <c r="BE149"/>
  <c r="BE154"/>
  <c r="BE156"/>
  <c r="BE157"/>
  <c i="2" r="BK96"/>
  <c r="J96"/>
  <c r="J60"/>
  <c i="3" r="E48"/>
  <c r="J52"/>
  <c r="F55"/>
  <c r="BE102"/>
  <c r="BE118"/>
  <c r="BE121"/>
  <c r="BE126"/>
  <c r="BE135"/>
  <c r="BE138"/>
  <c r="BE141"/>
  <c r="BE144"/>
  <c r="BE146"/>
  <c r="BE155"/>
  <c r="BE165"/>
  <c r="BE167"/>
  <c r="BE183"/>
  <c r="BE197"/>
  <c r="BE200"/>
  <c r="BE202"/>
  <c r="BE207"/>
  <c r="BE232"/>
  <c r="BE235"/>
  <c r="BE238"/>
  <c r="BE242"/>
  <c r="BE246"/>
  <c r="BE250"/>
  <c r="BE254"/>
  <c r="BE258"/>
  <c r="BE261"/>
  <c r="BE265"/>
  <c r="BE267"/>
  <c r="BE94"/>
  <c r="BE99"/>
  <c r="BE104"/>
  <c r="BE107"/>
  <c r="BE110"/>
  <c r="BE112"/>
  <c r="BE115"/>
  <c r="BE123"/>
  <c r="BE129"/>
  <c r="BE149"/>
  <c r="BE152"/>
  <c r="BE158"/>
  <c r="BE160"/>
  <c r="BE162"/>
  <c r="BE170"/>
  <c r="BE173"/>
  <c r="BE176"/>
  <c r="BE180"/>
  <c r="BE186"/>
  <c r="BE192"/>
  <c r="BE195"/>
  <c r="BE205"/>
  <c r="BE213"/>
  <c r="BE217"/>
  <c r="BE220"/>
  <c r="BE223"/>
  <c r="BE226"/>
  <c r="BE229"/>
  <c r="BE244"/>
  <c r="BE256"/>
  <c r="BE263"/>
  <c r="BE270"/>
  <c r="BE272"/>
  <c r="BE274"/>
  <c i="2" r="E48"/>
  <c r="F55"/>
  <c r="J89"/>
  <c r="BE98"/>
  <c r="BE101"/>
  <c r="BE104"/>
  <c r="BE110"/>
  <c r="BE119"/>
  <c r="BE123"/>
  <c r="BE126"/>
  <c r="BE132"/>
  <c r="BE141"/>
  <c r="BE150"/>
  <c r="BE153"/>
  <c r="BE159"/>
  <c r="BE163"/>
  <c r="BE167"/>
  <c r="BE172"/>
  <c r="BE180"/>
  <c r="BE185"/>
  <c r="BE197"/>
  <c r="BE203"/>
  <c r="BE206"/>
  <c r="BE209"/>
  <c r="BE213"/>
  <c r="BE214"/>
  <c r="BE217"/>
  <c r="BE220"/>
  <c r="BE229"/>
  <c r="BE234"/>
  <c r="BE255"/>
  <c r="BE259"/>
  <c r="BE261"/>
  <c r="BE266"/>
  <c r="BE269"/>
  <c r="BE284"/>
  <c r="BE291"/>
  <c r="BE295"/>
  <c r="BE297"/>
  <c r="BE298"/>
  <c r="BE302"/>
  <c r="BE305"/>
  <c r="BE311"/>
  <c r="BE312"/>
  <c r="BE314"/>
  <c r="BE315"/>
  <c r="BE319"/>
  <c r="BE321"/>
  <c r="BE324"/>
  <c r="BE332"/>
  <c r="BE335"/>
  <c r="BE338"/>
  <c r="BE344"/>
  <c r="BE347"/>
  <c r="BE354"/>
  <c r="BE367"/>
  <c r="BE375"/>
  <c r="BE377"/>
  <c r="BE384"/>
  <c r="BE397"/>
  <c r="BE403"/>
  <c r="BE417"/>
  <c r="BE419"/>
  <c r="BE107"/>
  <c r="BE113"/>
  <c r="BE116"/>
  <c r="BE129"/>
  <c r="BE135"/>
  <c r="BE138"/>
  <c r="BE144"/>
  <c r="BE147"/>
  <c r="BE155"/>
  <c r="BE160"/>
  <c r="BE161"/>
  <c r="BE165"/>
  <c r="BE169"/>
  <c r="BE175"/>
  <c r="BE177"/>
  <c r="BE182"/>
  <c r="BE191"/>
  <c r="BE194"/>
  <c r="BE200"/>
  <c r="BE212"/>
  <c r="BE223"/>
  <c r="BE227"/>
  <c r="BE231"/>
  <c r="BE237"/>
  <c r="BE241"/>
  <c r="BE244"/>
  <c r="BE249"/>
  <c r="BE252"/>
  <c r="BE256"/>
  <c r="BE264"/>
  <c r="BE276"/>
  <c r="BE278"/>
  <c r="BE281"/>
  <c r="BE285"/>
  <c r="BE288"/>
  <c r="BE292"/>
  <c r="BE293"/>
  <c r="BE294"/>
  <c r="BE296"/>
  <c r="BE299"/>
  <c r="BE307"/>
  <c r="BE310"/>
  <c r="BE313"/>
  <c r="BE316"/>
  <c r="BE317"/>
  <c r="BE318"/>
  <c r="BE320"/>
  <c r="BE329"/>
  <c r="BE341"/>
  <c r="BE349"/>
  <c r="BE356"/>
  <c r="BE359"/>
  <c r="BE365"/>
  <c r="BE369"/>
  <c r="BE372"/>
  <c r="BE379"/>
  <c r="BE382"/>
  <c r="BE387"/>
  <c r="BE389"/>
  <c r="BE392"/>
  <c r="BE407"/>
  <c r="BE412"/>
  <c r="J34"/>
  <c i="1" r="AW55"/>
  <c i="2" r="F37"/>
  <c i="1" r="BD55"/>
  <c i="3" r="F36"/>
  <c i="1" r="BC56"/>
  <c i="4" r="F34"/>
  <c i="1" r="BA57"/>
  <c i="5" r="F37"/>
  <c i="1" r="BD58"/>
  <c i="6" r="F34"/>
  <c i="1" r="BA59"/>
  <c i="7" r="F34"/>
  <c i="1" r="BA60"/>
  <c i="8" r="F35"/>
  <c i="1" r="BB61"/>
  <c i="8" r="F37"/>
  <c i="1" r="BD61"/>
  <c i="3" r="F34"/>
  <c i="1" r="BA56"/>
  <c i="3" r="F37"/>
  <c i="1" r="BD56"/>
  <c i="4" r="J34"/>
  <c i="1" r="AW57"/>
  <c i="4" r="F37"/>
  <c i="1" r="BD57"/>
  <c i="5" r="F36"/>
  <c i="1" r="BC58"/>
  <c i="6" r="F35"/>
  <c i="1" r="BB59"/>
  <c i="7" r="F37"/>
  <c i="1" r="BD60"/>
  <c i="8" r="J34"/>
  <c i="1" r="AW61"/>
  <c i="2" r="F36"/>
  <c i="1" r="BC55"/>
  <c i="3" r="F35"/>
  <c i="1" r="BB56"/>
  <c i="3" r="J34"/>
  <c i="1" r="AW56"/>
  <c i="4" r="F35"/>
  <c i="1" r="BB57"/>
  <c i="4" r="F36"/>
  <c i="1" r="BC57"/>
  <c i="5" r="F35"/>
  <c i="1" r="BB58"/>
  <c i="6" r="F37"/>
  <c i="1" r="BD59"/>
  <c i="7" r="F35"/>
  <c i="1" r="BB60"/>
  <c i="8" r="F34"/>
  <c i="1" r="BA61"/>
  <c i="2" r="F34"/>
  <c i="1" r="BA55"/>
  <c i="2" r="F35"/>
  <c i="1" r="BB55"/>
  <c i="5" r="F34"/>
  <c i="1" r="BA58"/>
  <c i="5" r="J34"/>
  <c i="1" r="AW58"/>
  <c i="6" r="J34"/>
  <c i="1" r="AW59"/>
  <c i="6" r="F36"/>
  <c i="1" r="BC59"/>
  <c i="7" r="J34"/>
  <c i="1" r="AW60"/>
  <c i="7" r="F36"/>
  <c i="1" r="BC60"/>
  <c i="8" r="F36"/>
  <c i="1" r="BC61"/>
  <c i="7" l="1" r="R88"/>
  <c i="6" r="T88"/>
  <c i="5" r="R84"/>
  <c i="4" r="P89"/>
  <c i="1" r="AU57"/>
  <c i="2" r="P239"/>
  <c r="P96"/>
  <c r="P95"/>
  <c i="1" r="AU55"/>
  <c i="8" r="BK85"/>
  <c r="J85"/>
  <c r="J60"/>
  <c i="7" r="T88"/>
  <c i="5" r="P84"/>
  <c i="1" r="AU58"/>
  <c i="3" r="P252"/>
  <c r="R92"/>
  <c r="P92"/>
  <c r="P91"/>
  <c i="1" r="AU56"/>
  <c i="2" r="R239"/>
  <c i="6" r="P88"/>
  <c i="1" r="AU59"/>
  <c i="4" r="T89"/>
  <c i="3" r="R252"/>
  <c i="2" r="T239"/>
  <c r="T96"/>
  <c r="T95"/>
  <c i="7" r="P88"/>
  <c i="1" r="AU60"/>
  <c i="6" r="R88"/>
  <c i="5" r="T84"/>
  <c i="4" r="R89"/>
  <c i="3" r="T252"/>
  <c r="T92"/>
  <c r="T91"/>
  <c i="2" r="R96"/>
  <c r="R95"/>
  <c i="3" r="BK252"/>
  <c r="J252"/>
  <c r="J69"/>
  <c i="5" r="BK84"/>
  <c r="J84"/>
  <c r="J59"/>
  <c i="7" r="BK88"/>
  <c r="J88"/>
  <c r="J59"/>
  <c i="8" r="J86"/>
  <c r="J61"/>
  <c i="2" r="BK239"/>
  <c r="J239"/>
  <c r="J66"/>
  <c i="3" r="BK92"/>
  <c r="J92"/>
  <c r="J60"/>
  <c i="4" r="BK89"/>
  <c r="J89"/>
  <c r="J59"/>
  <c i="6" r="BK88"/>
  <c r="J88"/>
  <c i="2" r="BK95"/>
  <c r="J95"/>
  <c r="J59"/>
  <c i="3" r="J33"/>
  <c i="1" r="AV56"/>
  <c r="AT56"/>
  <c i="4" r="F33"/>
  <c i="1" r="AZ57"/>
  <c i="5" r="J33"/>
  <c i="1" r="AV58"/>
  <c r="AT58"/>
  <c i="7" r="F33"/>
  <c i="1" r="AZ60"/>
  <c r="BB54"/>
  <c r="W31"/>
  <c i="6" r="J30"/>
  <c i="1" r="AG59"/>
  <c i="2" r="J33"/>
  <c i="1" r="AV55"/>
  <c r="AT55"/>
  <c i="4" r="J33"/>
  <c i="1" r="AV57"/>
  <c r="AT57"/>
  <c i="6" r="J33"/>
  <c i="1" r="AV59"/>
  <c r="AT59"/>
  <c r="AN59"/>
  <c i="7" r="J33"/>
  <c i="1" r="AV60"/>
  <c r="AT60"/>
  <c i="8" r="F33"/>
  <c i="1" r="AZ61"/>
  <c i="2" r="F33"/>
  <c i="1" r="AZ55"/>
  <c i="6" r="F33"/>
  <c i="1" r="AZ59"/>
  <c r="BC54"/>
  <c r="W32"/>
  <c r="BA54"/>
  <c r="W30"/>
  <c r="BD54"/>
  <c r="W33"/>
  <c i="3" r="F33"/>
  <c i="1" r="AZ56"/>
  <c i="5" r="F33"/>
  <c i="1" r="AZ58"/>
  <c i="8" r="J33"/>
  <c i="1" r="AV61"/>
  <c r="AT61"/>
  <c i="3" l="1" r="R91"/>
  <c i="6" r="J59"/>
  <c i="8" r="BK84"/>
  <c r="J84"/>
  <c r="J59"/>
  <c i="3" r="BK91"/>
  <c r="J91"/>
  <c r="J59"/>
  <c i="6" r="J39"/>
  <c i="7" r="J30"/>
  <c i="1" r="AG60"/>
  <c i="5" r="J30"/>
  <c i="1" r="AG58"/>
  <c r="AY54"/>
  <c i="4" r="J30"/>
  <c i="1" r="AG57"/>
  <c r="AZ54"/>
  <c r="AV54"/>
  <c r="AK29"/>
  <c r="AU54"/>
  <c i="2" r="J30"/>
  <c i="1" r="AG55"/>
  <c r="AW54"/>
  <c r="AK30"/>
  <c r="AX54"/>
  <c i="7" l="1" r="J39"/>
  <c i="5" r="J39"/>
  <c i="4" r="J39"/>
  <c i="2" r="J39"/>
  <c i="1" r="AN55"/>
  <c r="AN58"/>
  <c r="AN57"/>
  <c r="AN60"/>
  <c r="AT54"/>
  <c i="8" r="J30"/>
  <c i="1" r="AG61"/>
  <c i="3" r="J30"/>
  <c i="1" r="AG56"/>
  <c r="W29"/>
  <c i="8" l="1" r="J39"/>
  <c i="3" r="J39"/>
  <c i="1" r="AN56"/>
  <c r="AN61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<sst xmlns="http://schemas.openxmlformats.org/spreadsheetml/2006/main">
  <si>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</si>
  <si>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</si>
  <si>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</si>
  <si>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</si>
  <si>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</si>
  <si>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{52c31fc3-69ce-4748-a6e3-e162e3b1024f}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</si>
  <si>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</si>
  <si>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</si>
  <si>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</si>
  <si>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</si>
  <si>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</si>
  <si>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</si>
  <si>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</si>
  <si>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</si>
  <si>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</si>
  <si>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</si>
  <si>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</si>
  <si>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</si>
  <si>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ZŠ J.A.Komenského - učebna IT, kabinet, přístupová rampa a vnitřní plošina</t>
  </si>
  <si>
    <t>KSO:</t>
  </si>
  <si>
    <t>CC-CZ:</t>
  </si>
  <si>
    <t>Místo:</t>
  </si>
  <si>
    <t xml:space="preserve"> </t>
  </si>
  <si>
    <t>Datum:</t>
  </si>
  <si>
    <t>23. 1. 2024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</si>
  <si>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</si>
  <si>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</si>
  <si>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</si>
  <si>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</si>
  <si>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</si>
  <si>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</si>
  <si>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</si>
  <si>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Porticus s.r.o. K.Vary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</si>
  <si>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</si>
  <si>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</si>
  <si>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</si>
  <si>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</si>
  <si>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</si>
  <si>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</si>
  <si>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</si>
  <si>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</si>
  <si>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</si>
  <si>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</si>
  <si>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</si>
  <si>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</si>
  <si>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</si>
  <si>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</si>
  <si>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</si>
  <si>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</si>
  <si>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</si>
  <si>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</si>
  <si>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</si>
  <si>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</si>
  <si>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</si>
  <si>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</si>
  <si>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</si>
  <si>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</si>
  <si>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</si>
  <si>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</si>
  <si>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</si>
  <si>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</si>
  <si>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</si>
  <si>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</si>
  <si>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</si>
  <si>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</si>
  <si>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</si>
  <si>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</si>
  <si>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</si>
  <si>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</si>
  <si>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</si>
  <si>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</si>
  <si>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</si>
  <si>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</si>
  <si>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</si>
  <si>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</si>
  <si>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</si>
  <si>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</si>
  <si>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</si>
  <si>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Učebna IT, kabinet, vnitřní plošina</t>
  </si>
  <si>
    <t>STA</t>
  </si>
  <si>
    <t>{367fe7f2-0195-411a-873e-6821b4f731db}</t>
  </si>
  <si>
    <t>2</t>
  </si>
  <si>
    <t>Přístupová rampa</t>
  </si>
  <si>
    <t>{106710ee-50d7-461f-b84f-334b62d9525f}</t>
  </si>
  <si>
    <t>3</t>
  </si>
  <si>
    <t>Zdravotechnika</t>
  </si>
  <si>
    <t>{4b1abb6f-8f2a-4aae-8b98-e40eb1e956e4}</t>
  </si>
  <si>
    <t>4</t>
  </si>
  <si>
    <t>Vytápění</t>
  </si>
  <si>
    <t>{77c86645-34ef-465d-9007-4b0ab4e6e091}</t>
  </si>
  <si>
    <t>5</t>
  </si>
  <si>
    <t>Silnoproud</t>
  </si>
  <si>
    <t>{2d74ce31-098e-4b03-b588-013a8bfeb598}</t>
  </si>
  <si>
    <t>6</t>
  </si>
  <si>
    <t>Slaboproud</t>
  </si>
  <si>
    <t>{b71aa28d-ffaf-48b9-aba6-86ce01ef2a93}</t>
  </si>
  <si>
    <t>7</t>
  </si>
  <si>
    <t>Vedlejší rozpočtové náklady</t>
  </si>
  <si>
    <t>{af809329-08c3-4ff1-aa9b-ff84fc8b39a5}</t>
  </si>
  <si>
    <t>KRYCÍ LIST SOUPISU PRACÍ</t>
  </si>
  <si>
    <t>Objekt:</t>
  </si>
  <si>
    <t>1 - Učebna IT, kabinet, vnitřní plošina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</si>
  <si>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</si>
  <si>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</si>
  <si>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</si>
  <si>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</si>
  <si>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</si>
  <si>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</si>
  <si>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</si>
  <si>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</si>
  <si>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</si>
  <si>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</si>
  <si>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</si>
  <si>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</si>
  <si>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</si>
  <si>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</si>
  <si>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</si>
  <si>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</si>
  <si>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</si>
  <si>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</si>
  <si>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</si>
  <si>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</si>
  <si>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</si>
  <si>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</si>
  <si>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</si>
  <si>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</si>
  <si>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</si>
  <si>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</si>
  <si>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</si>
  <si>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</si>
  <si>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</si>
  <si>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</si>
  <si>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</si>
  <si>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</si>
  <si>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</si>
  <si>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</si>
  <si>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</si>
  <si>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</si>
  <si>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</si>
  <si>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</si>
  <si>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317142432</t>
  </si>
  <si>
    <t>Překlady nenosné z pórobetonu osazené do tenkého maltového lože, výšky do 250 mm, šířky překladu 125 mm, délky překladu přes 1000 do 1250 mm</t>
  </si>
  <si>
    <t>kus</t>
  </si>
  <si>
    <t>CS ÚRS 2024 01</t>
  </si>
  <si>
    <t>-343323729</t>
  </si>
  <si>
    <t>Online PSC</t>
  </si>
  <si>
    <t>https://podminky.urs.cz/item/CS_URS_2024_01/317142432</t>
  </si>
  <si>
    <t>VV</t>
  </si>
  <si>
    <t xml:space="preserve">4 "dle PD </t>
  </si>
  <si>
    <t>317142442</t>
  </si>
  <si>
    <t>Překlady nenosné z pórobetonu osazené do tenkého maltového lože, výšky do 250 mm, šířky překladu 150 mm, délky překladu přes 1000 do 1250 mm</t>
  </si>
  <si>
    <t>1940214633</t>
  </si>
  <si>
    <t>https://podminky.urs.cz/item/CS_URS_2024_01/317142442</t>
  </si>
  <si>
    <t>1 "dle PD</t>
  </si>
  <si>
    <t>317944321</t>
  </si>
  <si>
    <t>Válcované nosníky dodatečně osazované do připravených otvorů bez zazdění hlav do č. 12</t>
  </si>
  <si>
    <t>t</t>
  </si>
  <si>
    <t>607639327</t>
  </si>
  <si>
    <t>https://podminky.urs.cz/item/CS_URS_2024_01/317944321</t>
  </si>
  <si>
    <t>0,02106 "IPE 100</t>
  </si>
  <si>
    <t>342272235</t>
  </si>
  <si>
    <t>Příčky z pórobetonových tvárnic hladkých na tenké maltové lože objemová hmotnost do 500 kg/m3, tloušťka příčky 125 mm</t>
  </si>
  <si>
    <t>m2</t>
  </si>
  <si>
    <t>-77651727</t>
  </si>
  <si>
    <t>https://podminky.urs.cz/item/CS_URS_2024_01/342272235</t>
  </si>
  <si>
    <t>9,2*3,275+3,2*3,055-0,9*2*4</t>
  </si>
  <si>
    <t>342272245</t>
  </si>
  <si>
    <t>Příčky z pórobetonových tvárnic hladkých na tenké maltové lože objemová hmotnost do 500 kg/m3, tloušťka příčky 150 mm</t>
  </si>
  <si>
    <t>373101613</t>
  </si>
  <si>
    <t>https://podminky.urs.cz/item/CS_URS_2024_01/342272245</t>
  </si>
  <si>
    <t>1*2,05*3+6,6*3,055-0,9*2+2,4*3,275</t>
  </si>
  <si>
    <t>342291121</t>
  </si>
  <si>
    <t>Ukotvení příček plochými kotvami, do konstrukce cihelné</t>
  </si>
  <si>
    <t>m</t>
  </si>
  <si>
    <t>-641775990</t>
  </si>
  <si>
    <t>https://podminky.urs.cz/item/CS_URS_2024_01/342291121</t>
  </si>
  <si>
    <t>3,275*8</t>
  </si>
  <si>
    <t>342291131</t>
  </si>
  <si>
    <t>Ukotvení příček plochými kotvami, do konstrukce betonové</t>
  </si>
  <si>
    <t>2004110510</t>
  </si>
  <si>
    <t>https://podminky.urs.cz/item/CS_URS_2024_01/342291131</t>
  </si>
  <si>
    <t>3,055*6+3,275*2</t>
  </si>
  <si>
    <t>8</t>
  </si>
  <si>
    <t>346244381</t>
  </si>
  <si>
    <t>Plentování ocelových válcovaných nosníků jednostranné cihlami na maltu, výška stojiny do 200 mm</t>
  </si>
  <si>
    <t>-2016228080</t>
  </si>
  <si>
    <t>https://podminky.urs.cz/item/CS_URS_2024_01/346244381</t>
  </si>
  <si>
    <t>1,3*4*0,1 "IPE 100</t>
  </si>
  <si>
    <t>Úpravy povrchů, podlahy a osazování výplní</t>
  </si>
  <si>
    <t>9</t>
  </si>
  <si>
    <t>611325121</t>
  </si>
  <si>
    <t>Vápenocementová omítka rýh štuková ve stropech, šířky rýhy do 150 mm</t>
  </si>
  <si>
    <t>1849864843</t>
  </si>
  <si>
    <t>https://podminky.urs.cz/item/CS_URS_2024_01/611325121</t>
  </si>
  <si>
    <t>6,9*0,15 "po bourání příček</t>
  </si>
  <si>
    <t>10</t>
  </si>
  <si>
    <t>612142001</t>
  </si>
  <si>
    <t>Potažení vnitřních ploch pletivem v ploše nebo pruzích, na plném podkladu sklovláknitým vtlačením do tmelu stěn</t>
  </si>
  <si>
    <t>-2707857</t>
  </si>
  <si>
    <t>https://podminky.urs.cz/item/CS_URS_2024_01/612142001</t>
  </si>
  <si>
    <t>(32,706+32,373)*2 "na porobetonové příčky</t>
  </si>
  <si>
    <t>11</t>
  </si>
  <si>
    <t>612321121</t>
  </si>
  <si>
    <t>Omítka vápenocementová vnitřních ploch nanášená ručně jednovrstvá, tloušťky do 10 mm hladká svislých konstrukcí stěn</t>
  </si>
  <si>
    <t>-1660341796</t>
  </si>
  <si>
    <t>https://podminky.urs.cz/item/CS_URS_2024_01/612321121</t>
  </si>
  <si>
    <t>2*1,6*1,5 "pod KO</t>
  </si>
  <si>
    <t>12</t>
  </si>
  <si>
    <t>612325121</t>
  </si>
  <si>
    <t>Vápenocementová omítka rýh štuková ve stěnách, šířky rýhy do 150 mm</t>
  </si>
  <si>
    <t>2040176036</t>
  </si>
  <si>
    <t>https://podminky.urs.cz/item/CS_URS_2024_01/612325121</t>
  </si>
  <si>
    <t>19,65*0,15 "po bouraných příčkách</t>
  </si>
  <si>
    <t>13</t>
  </si>
  <si>
    <t>612325422</t>
  </si>
  <si>
    <t>Oprava vápenocementové omítky vnitřních ploch štukové dvouvrstvé, tloušťky do 20 mm a tloušťky štuku do 3 mm stěn, v rozsahu opravované plochy přes 10 do 30%</t>
  </si>
  <si>
    <t>639721568</t>
  </si>
  <si>
    <t>https://podminky.urs.cz/item/CS_URS_2024_01/612325422</t>
  </si>
  <si>
    <t>123,15+85,15+30,6 "m.č.03,04,09a</t>
  </si>
  <si>
    <t>14</t>
  </si>
  <si>
    <t>612341131</t>
  </si>
  <si>
    <t>Potažení vnitřních ploch sádrovým štukem tloušťky do 3 mm svislých konstrukcí stěn</t>
  </si>
  <si>
    <t>1310031641</t>
  </si>
  <si>
    <t>https://podminky.urs.cz/item/CS_URS_2024_01/612341131</t>
  </si>
  <si>
    <t>619991001</t>
  </si>
  <si>
    <t>Zakrytí vnitřních ploch před znečištěním včetně pozdějšího odkrytí podlah fólií přilepenou lepící páskou</t>
  </si>
  <si>
    <t>-217541242</t>
  </si>
  <si>
    <t>https://podminky.urs.cz/item/CS_URS_2024_01/619991001</t>
  </si>
  <si>
    <t>250 " odhad</t>
  </si>
  <si>
    <t>16</t>
  </si>
  <si>
    <t>619991011</t>
  </si>
  <si>
    <t>Zakrytí vnitřních ploch před znečištěním včetně pozdějšího odkrytí konstrukcí a prvků obalením fólií a přelepením páskou</t>
  </si>
  <si>
    <t>538689112</t>
  </si>
  <si>
    <t>https://podminky.urs.cz/item/CS_URS_2024_01/619991011</t>
  </si>
  <si>
    <t>150 "odhad</t>
  </si>
  <si>
    <t>17</t>
  </si>
  <si>
    <t>622151011</t>
  </si>
  <si>
    <t>Penetrační nátěr vnějších pastovitých tenkovrstvých omítek silikátový stěn</t>
  </si>
  <si>
    <t>1177007740</t>
  </si>
  <si>
    <t>https://podminky.urs.cz/item/CS_URS_2024_01/622151011</t>
  </si>
  <si>
    <t>7,15 "S1Y</t>
  </si>
  <si>
    <t>18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</si>
  <si>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</si>
  <si>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</si>
  <si>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472521556</t>
  </si>
  <si>
    <t>https://podminky.urs.cz/item/CS_URS_2024_01/622221001</t>
  </si>
  <si>
    <t>19</t>
  </si>
  <si>
    <t>M</t>
  </si>
  <si>
    <t>63151518</t>
  </si>
  <si>
    <t>deska tepelně izolační minerální kontaktních fasád podélné vlákno λ=0,036 tl 40mm</t>
  </si>
  <si>
    <t>347194551</t>
  </si>
  <si>
    <t>7,15*1,05 'Přepočtené koeficientem množství</t>
  </si>
  <si>
    <t>20</t>
  </si>
  <si>
    <t>622521012</t>
  </si>
  <si>
    <t>Omítka tenkovrstvá silikátová vnějších ploch probarvená bez penetrace zatíraná (škrábaná ), zrnitost 1,5 mm stěn</t>
  </si>
  <si>
    <t>-716614665</t>
  </si>
  <si>
    <t>https://podminky.urs.cz/item/CS_URS_2024_01/622521012</t>
  </si>
  <si>
    <t>Ostatní konstrukce a práce, bourání</t>
  </si>
  <si>
    <t>90050001R</t>
  </si>
  <si>
    <t>Otočení stáv.ele.vypalovací pece o 90st.</t>
  </si>
  <si>
    <t>kpl</t>
  </si>
  <si>
    <t>-316340408</t>
  </si>
  <si>
    <t>22</t>
  </si>
  <si>
    <t>90050002R</t>
  </si>
  <si>
    <t>Revize těsnosti stáv.prostupů rozvodů a instalací stropem a zdmi, provedení dotěsnění</t>
  </si>
  <si>
    <t>834448440</t>
  </si>
  <si>
    <t>23</t>
  </si>
  <si>
    <t>90050005R</t>
  </si>
  <si>
    <t>Přemístění stáv.skříněk do jiných prostor</t>
  </si>
  <si>
    <t>1925488048</t>
  </si>
  <si>
    <t>21+16+24+24+27</t>
  </si>
  <si>
    <t>24</t>
  </si>
  <si>
    <t>90050006R</t>
  </si>
  <si>
    <t>Přemístění stáv.skříněk po dobu stavby</t>
  </si>
  <si>
    <t>1746755279</t>
  </si>
  <si>
    <t>32+15</t>
  </si>
  <si>
    <t>25</t>
  </si>
  <si>
    <t>90050007R</t>
  </si>
  <si>
    <t>Vystěhování nábytku z učebny a uložení v rámci školy</t>
  </si>
  <si>
    <t>hod</t>
  </si>
  <si>
    <t>189156861</t>
  </si>
  <si>
    <t>26</t>
  </si>
  <si>
    <t>90050010R</t>
  </si>
  <si>
    <t>Dod+mtz bezpečnostní folie na skla oken</t>
  </si>
  <si>
    <t>-1734333110</t>
  </si>
  <si>
    <t>2,06*1,4*2+2,38*2,3*4</t>
  </si>
  <si>
    <t>27</t>
  </si>
  <si>
    <t>941111122</t>
  </si>
  <si>
    <t>Montáž lešení řadového trubkového lehkého pracovního s podlahami s provozním zatížením tř. 3 do 200 kg/m2 šířky tř. W09 od 0,9 do 1,2 m, výšky přes 10 do 25 m</t>
  </si>
  <si>
    <t>1721746283</t>
  </si>
  <si>
    <t>https://podminky.urs.cz/item/CS_URS_2024_01/941111122</t>
  </si>
  <si>
    <t>6*12 "pro schodišťovou stěnu</t>
  </si>
  <si>
    <t>28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</si>
  <si>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</si>
  <si>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</si>
  <si>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895433744</t>
  </si>
  <si>
    <t>https://podminky.urs.cz/item/CS_URS_2024_01/941111222</t>
  </si>
  <si>
    <t>72*14 "14 dní</t>
  </si>
  <si>
    <t>29</t>
  </si>
  <si>
    <t>941111822</t>
  </si>
  <si>
    <t>Demontáž lešení řadového trubkového lehkého pracovního s podlahami s provozním zatížením tř. 3 do 200 kg/m2 šířky tř. W09 od 0,9 do 1,2 m, výšky přes 10 do 25 m</t>
  </si>
  <si>
    <t>1507944430</t>
  </si>
  <si>
    <t>https://podminky.urs.cz/item/CS_URS_2024_01/941111822</t>
  </si>
  <si>
    <t>30</t>
  </si>
  <si>
    <t>949101111</t>
  </si>
  <si>
    <t>Lešení pomocné pracovní pro objekty pozemních staveb pro zatížení do 150 kg/m2, o výšce lešeňové podlahy do 1,9 m</t>
  </si>
  <si>
    <t>-620265763</t>
  </si>
  <si>
    <t>https://podminky.urs.cz/item/CS_URS_2024_01/949101111</t>
  </si>
  <si>
    <t>473,8 "dotčené místnosti</t>
  </si>
  <si>
    <t>31</t>
  </si>
  <si>
    <t>952901111</t>
  </si>
  <si>
    <t>Vyčištění budov nebo objektů před předáním do užívání budov bytové nebo občanské výstavby, světlé výšky podlaží do 4 m</t>
  </si>
  <si>
    <t>704680723</t>
  </si>
  <si>
    <t>https://podminky.urs.cz/item/CS_URS_2024_01/952901111</t>
  </si>
  <si>
    <t>32</t>
  </si>
  <si>
    <t>962031132</t>
  </si>
  <si>
    <t>Bourání příček z cihel, tvárnic nebo příčkovek z cihel pálených, plných nebo dutých na maltu vápennou nebo vápenocementovou, tl. do 100 mm</t>
  </si>
  <si>
    <t>-1152805897</t>
  </si>
  <si>
    <t>https://podminky.urs.cz/item/CS_URS_2024_01/962031132</t>
  </si>
  <si>
    <t>0,33*3,275</t>
  </si>
  <si>
    <t>33</t>
  </si>
  <si>
    <t>962031133</t>
  </si>
  <si>
    <t>Bourání příček z cihel, tvárnic nebo příčkovek z cihel pálených, plných nebo dutých na maltu vápennou nebo vápenocementovou, tl. do 150 mm</t>
  </si>
  <si>
    <t>548024940</t>
  </si>
  <si>
    <t>https://podminky.urs.cz/item/CS_URS_2024_01/962031133</t>
  </si>
  <si>
    <t>4,5*3,055</t>
  </si>
  <si>
    <t>(1,2+0,25)*2*3,275</t>
  </si>
  <si>
    <t>-0,9*1,97*2</t>
  </si>
  <si>
    <t>Součet</t>
  </si>
  <si>
    <t>34</t>
  </si>
  <si>
    <t>962032230</t>
  </si>
  <si>
    <t>Bourání zdiva nadzákladového z cihel nebo tvárnic z cihel pálených nebo vápenopískových, na maltu vápennou nebo vápenocementovou, objemu do 1 m3</t>
  </si>
  <si>
    <t>m3</t>
  </si>
  <si>
    <t>1939258404</t>
  </si>
  <si>
    <t>https://podminky.urs.cz/item/CS_URS_2024_01/962032230</t>
  </si>
  <si>
    <t>0,375*0,35*2,25 "ostění u vstupu</t>
  </si>
  <si>
    <t>35</t>
  </si>
  <si>
    <t>968072455</t>
  </si>
  <si>
    <t>Vybourání kovových rámů oken s křídly, dveřních zárubní, vrat, stěn, ostění nebo obkladů dveřních zárubní, plochy do 2 m2</t>
  </si>
  <si>
    <t>833614851</t>
  </si>
  <si>
    <t>https://podminky.urs.cz/item/CS_URS_2024_01/968072455</t>
  </si>
  <si>
    <t>0,9*2*4</t>
  </si>
  <si>
    <t>36</t>
  </si>
  <si>
    <t>968072456</t>
  </si>
  <si>
    <t>Vybourání kovových rámů oken s křídly, dveřních zárubní, vrat, stěn, ostění nebo obkladů dveřních zárubní, plochy přes 2 m2</t>
  </si>
  <si>
    <t>207910214</t>
  </si>
  <si>
    <t>https://podminky.urs.cz/item/CS_URS_2024_01/968072456</t>
  </si>
  <si>
    <t>1*2,05*2</t>
  </si>
  <si>
    <t>37</t>
  </si>
  <si>
    <t>968082018</t>
  </si>
  <si>
    <t>Vybourání plastových rámů oken s křídly, dveřních zárubní, vrat rámu oken s křídly, plochy přes 4 m2</t>
  </si>
  <si>
    <t>-796419349</t>
  </si>
  <si>
    <t>https://podminky.urs.cz/item/CS_URS_2024_01/968082018</t>
  </si>
  <si>
    <t>4,38*12,1 "schodišťová stěna</t>
  </si>
  <si>
    <t>38</t>
  </si>
  <si>
    <t>968082022</t>
  </si>
  <si>
    <t>Vybourání plastových rámů oken s křídly, dveřních zárubní, vrat dveřních zárubní, plochy přes 2 do 4 m2</t>
  </si>
  <si>
    <t>-452470237</t>
  </si>
  <si>
    <t>https://podminky.urs.cz/item/CS_URS_2024_01/968082022</t>
  </si>
  <si>
    <t>1,8*2,25 "vstup</t>
  </si>
  <si>
    <t>39</t>
  </si>
  <si>
    <t>971033631</t>
  </si>
  <si>
    <t>Vybourání otvorů ve zdivu základovém nebo nadzákladovém z cihel, tvárnic, příčkovek z cihel pálených na maltu vápennou nebo vápenocementovou plochy do 4 m2, tl. do 150 mm</t>
  </si>
  <si>
    <t>1179257217</t>
  </si>
  <si>
    <t>https://podminky.urs.cz/item/CS_URS_2024_01/971033631</t>
  </si>
  <si>
    <t>1*2,05*2 "pro nové dveře</t>
  </si>
  <si>
    <t>40</t>
  </si>
  <si>
    <t>974031664</t>
  </si>
  <si>
    <t>Vysekání rýh ve zdivu cihelném na maltu vápennou nebo vápenocementovou pro vtahování nosníků do zdí, před vybouráním otvoru do hl. 150 mm, při v. nosníku do 150 mm</t>
  </si>
  <si>
    <t>2136138991</t>
  </si>
  <si>
    <t>https://podminky.urs.cz/item/CS_URS_2024_01/974031664</t>
  </si>
  <si>
    <t>1,3*2 "překlady IPE 100</t>
  </si>
  <si>
    <t>41</t>
  </si>
  <si>
    <t>97550001R</t>
  </si>
  <si>
    <t>Dmtz okenních rolet 2380/2300mm vč.likvidace</t>
  </si>
  <si>
    <t>-1470841447</t>
  </si>
  <si>
    <t>42</t>
  </si>
  <si>
    <t>97550002R</t>
  </si>
  <si>
    <t>Dmtz školní tabule v učebně vč.likvidace</t>
  </si>
  <si>
    <t>-1732326514</t>
  </si>
  <si>
    <t>43</t>
  </si>
  <si>
    <t>976081111</t>
  </si>
  <si>
    <t>Vybourání drobných zámečnických a jiných konstrukcí pozedního madla zazděného ve zdivu</t>
  </si>
  <si>
    <t>492770700</t>
  </si>
  <si>
    <t>https://podminky.urs.cz/item/CS_URS_2024_01/976081111</t>
  </si>
  <si>
    <t>1,2 "u schodů</t>
  </si>
  <si>
    <t>44</t>
  </si>
  <si>
    <t>978013141</t>
  </si>
  <si>
    <t>Otlučení vápenných nebo vápenocementových omítek vnitřních ploch stěn s vyškrabáním spar, s očištěním zdiva, v rozsahu přes 10 do 30 %</t>
  </si>
  <si>
    <t>-1552161548</t>
  </si>
  <si>
    <t>https://podminky.urs.cz/item/CS_URS_2024_01/978013141</t>
  </si>
  <si>
    <t>45</t>
  </si>
  <si>
    <t>978059541</t>
  </si>
  <si>
    <t>Odsekání obkladů stěn včetně otlučení podkladní omítky až na zdivo z obkládaček vnitřních, z jakýchkoliv materiálů, plochy přes 1 m2</t>
  </si>
  <si>
    <t>1470403086</t>
  </si>
  <si>
    <t>https://podminky.urs.cz/item/CS_URS_2024_01/978059541</t>
  </si>
  <si>
    <t>1,2*3 "učebna</t>
  </si>
  <si>
    <t>46</t>
  </si>
  <si>
    <t>978071411</t>
  </si>
  <si>
    <t>Odsekání omítky (včetně podkladní) a odstranění tepelné nebo vodotěsné izolace z desek, objemové hmotnosti přes 120 kg/m3, tl. přes 50 mm, plochy do 1 m2</t>
  </si>
  <si>
    <t>-188605151</t>
  </si>
  <si>
    <t>https://podminky.urs.cz/item/CS_URS_2024_01/978071411</t>
  </si>
  <si>
    <t>0,35*2,25 "KZS u vstupu</t>
  </si>
  <si>
    <t>997</t>
  </si>
  <si>
    <t>Přesun sutě</t>
  </si>
  <si>
    <t>47</t>
  </si>
  <si>
    <t>997013153</t>
  </si>
  <si>
    <t>Vnitrostaveništní doprava suti a vybouraných hmot vodorovně do 50 m svisle s omezením mechanizace pro budovy a haly výšky přes 9 do 12 m</t>
  </si>
  <si>
    <t>-229217747</t>
  </si>
  <si>
    <t>https://podminky.urs.cz/item/CS_URS_2024_01/997013153</t>
  </si>
  <si>
    <t>48</t>
  </si>
  <si>
    <t>997013501</t>
  </si>
  <si>
    <t>Odvoz suti a vybouraných hmot na skládku nebo meziskládku se složením, na vzdálenost do 1 km</t>
  </si>
  <si>
    <t>811592130</t>
  </si>
  <si>
    <t>https://podminky.urs.cz/item/CS_URS_2024_01/997013501</t>
  </si>
  <si>
    <t>49</t>
  </si>
  <si>
    <t>997013509</t>
  </si>
  <si>
    <t>Odvoz suti a vybouraných hmot na skládku nebo meziskládku se složením, na vzdálenost Příplatek k ceně za každý další i započatý 1 km přes 1 km</t>
  </si>
  <si>
    <t>1230550502</t>
  </si>
  <si>
    <t>https://podminky.urs.cz/item/CS_URS_2024_01/997013509</t>
  </si>
  <si>
    <t>17,294*24 "celkem 25km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</si>
  <si>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</si>
  <si>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</si>
  <si>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</si>
  <si>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-831630856</t>
  </si>
  <si>
    <t>https://podminky.urs.cz/item/CS_URS_2024_01/997013631</t>
  </si>
  <si>
    <t>998</t>
  </si>
  <si>
    <t>Přesun hmot</t>
  </si>
  <si>
    <t>51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</si>
  <si>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</si>
  <si>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</si>
  <si>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679453442</t>
  </si>
  <si>
    <t>https://podminky.urs.cz/item/CS_URS_2024_01/998011002</t>
  </si>
  <si>
    <t>PSV</t>
  </si>
  <si>
    <t>Práce a dodávky PSV</t>
  </si>
  <si>
    <t>763</t>
  </si>
  <si>
    <t>Konstrukce suché výstavby</t>
  </si>
  <si>
    <t>52</t>
  </si>
  <si>
    <t>763131821</t>
  </si>
  <si>
    <t>Demontáž podhledu nebo samostatného požárního předělu ze sádrokartonových desek s nosnou konstrukcí dvouvrstvou z ocelových profilů, opláštění jednoduché</t>
  </si>
  <si>
    <t>878243877</t>
  </si>
  <si>
    <t>https://podminky.urs.cz/item/CS_URS_2024_01/763131821</t>
  </si>
  <si>
    <t>1*0,5 "část SDK kaslíku</t>
  </si>
  <si>
    <t>53</t>
  </si>
  <si>
    <t>763135101</t>
  </si>
  <si>
    <t>Montáž sádrokartonového podhledu kazetového demontovatelného, velikosti kazet 600x600 mm včetně zavěšené nosné konstrukce viditelné</t>
  </si>
  <si>
    <t>-174162987</t>
  </si>
  <si>
    <t>https://podminky.urs.cz/item/CS_URS_2024_01/763135101</t>
  </si>
  <si>
    <t>41,76 "m.č.04</t>
  </si>
  <si>
    <t>81,68+11,6*0,25-0,6*0,25*3+0,95*0,2*6 "m.č.03</t>
  </si>
  <si>
    <t>54</t>
  </si>
  <si>
    <t>5903057R</t>
  </si>
  <si>
    <t>podhled kazetový akustický (např.Eurocoustic-Tonga A 22) -dle PD</t>
  </si>
  <si>
    <t>-1384502454</t>
  </si>
  <si>
    <t>85,27</t>
  </si>
  <si>
    <t>85,27*1,1 'Přepočtené koeficientem množství</t>
  </si>
  <si>
    <t>55</t>
  </si>
  <si>
    <t>5903058R</t>
  </si>
  <si>
    <t>podhled kazetový (např.Eurocoustic-Tonga E 20) -dle PD</t>
  </si>
  <si>
    <t>1757964909</t>
  </si>
  <si>
    <t>41,76</t>
  </si>
  <si>
    <t>41,76*1,05 'Přepočtené koeficientem množství</t>
  </si>
  <si>
    <t>56</t>
  </si>
  <si>
    <t>76375001R</t>
  </si>
  <si>
    <t>Úprava SDK kaslíku u stropu mezi m.č.07 a č.02, utěsnění rozvodů PO ucpávkami</t>
  </si>
  <si>
    <t>403150825</t>
  </si>
  <si>
    <t>57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</si>
  <si>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</si>
  <si>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</si>
  <si>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</si>
  <si>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456263792</t>
  </si>
  <si>
    <t>https://podminky.urs.cz/item/CS_URS_2024_01/998763402</t>
  </si>
  <si>
    <t>764</t>
  </si>
  <si>
    <t>Konstrukce klempířské</t>
  </si>
  <si>
    <t>58</t>
  </si>
  <si>
    <t>764002851</t>
  </si>
  <si>
    <t>Demontáž klempířských konstrukcí oplechování parapetů do suti</t>
  </si>
  <si>
    <t>-1366404775</t>
  </si>
  <si>
    <t>https://podminky.urs.cz/item/CS_URS_2024_01/764002851</t>
  </si>
  <si>
    <t>59</t>
  </si>
  <si>
    <t>764226444</t>
  </si>
  <si>
    <t>Oplechování parapetů z hliníkového plechu lakovaného rovných celoplošně lepené, bez rohů rš 330 mm</t>
  </si>
  <si>
    <t>-1221007966</t>
  </si>
  <si>
    <t>https://podminky.urs.cz/item/CS_URS_2024_01/764226444</t>
  </si>
  <si>
    <t>4,3 "u schodiště</t>
  </si>
  <si>
    <t>60</t>
  </si>
  <si>
    <t>764226465</t>
  </si>
  <si>
    <t>Oplechování parapetů z hliníkového plechu lakovaného rovných celoplošně lepené, bez rohů Příplatek k cenám za zvýšenou pracnost při provedení rohu nebo koutu do rš 400 mm</t>
  </si>
  <si>
    <t>225957011</t>
  </si>
  <si>
    <t>https://podminky.urs.cz/item/CS_URS_2024_01/764226465</t>
  </si>
  <si>
    <t>61</t>
  </si>
  <si>
    <t>998764202</t>
  </si>
  <si>
    <t>Přesun hmot pro konstrukce klempířské stanovený procentní sazbou (%) z ceny vodorovná dopravní vzdálenost do 50 m v objektech výšky přes 6 do 12 m</t>
  </si>
  <si>
    <t>248085077</t>
  </si>
  <si>
    <t>https://podminky.urs.cz/item/CS_URS_2024_01/998764202</t>
  </si>
  <si>
    <t>766</t>
  </si>
  <si>
    <t>Konstrukce truhlářské</t>
  </si>
  <si>
    <t>62</t>
  </si>
  <si>
    <t>766411811</t>
  </si>
  <si>
    <t>Demontáž obložení stěn panely, plochy do 1,5 m2</t>
  </si>
  <si>
    <t>-1011645285</t>
  </si>
  <si>
    <t>https://podminky.urs.cz/item/CS_URS_2024_01/766411811</t>
  </si>
  <si>
    <t>učebna</t>
  </si>
  <si>
    <t>1,4*3*3</t>
  </si>
  <si>
    <t>18,8*3</t>
  </si>
  <si>
    <t>-0,9*2</t>
  </si>
  <si>
    <t>63</t>
  </si>
  <si>
    <t>766411822</t>
  </si>
  <si>
    <t>Demontáž obložení stěn podkladových roštů</t>
  </si>
  <si>
    <t>-1786620631</t>
  </si>
  <si>
    <t>https://podminky.urs.cz/item/CS_URS_2024_01/766411822</t>
  </si>
  <si>
    <t>64</t>
  </si>
  <si>
    <t>766691914</t>
  </si>
  <si>
    <t>Ostatní práce vyvěšení nebo zavěšení křídel dřevěných dveřních, plochy do 2 m2</t>
  </si>
  <si>
    <t>-540841663</t>
  </si>
  <si>
    <t>https://podminky.urs.cz/item/CS_URS_2024_01/766691914</t>
  </si>
  <si>
    <t>2+9+1 "dle PD</t>
  </si>
  <si>
    <t>65</t>
  </si>
  <si>
    <t>766694116</t>
  </si>
  <si>
    <t>Montáž ostatních truhlářských konstrukcí parapetních desek dřevěných nebo plastových šířky do 300 mm</t>
  </si>
  <si>
    <t>-626776374</t>
  </si>
  <si>
    <t>https://podminky.urs.cz/item/CS_URS_2024_01/766694116</t>
  </si>
  <si>
    <t>4,55 "u schodiště</t>
  </si>
  <si>
    <t>66</t>
  </si>
  <si>
    <t>61140078</t>
  </si>
  <si>
    <t>parapet plastový vnitřní – š 200mm, barva šedo bílá</t>
  </si>
  <si>
    <t>1674008723</t>
  </si>
  <si>
    <t>67</t>
  </si>
  <si>
    <t>766825811</t>
  </si>
  <si>
    <t>Demontáž nábytku vestavěného skříní jednokřídlových</t>
  </si>
  <si>
    <t>-626517806</t>
  </si>
  <si>
    <t>https://podminky.urs.cz/item/CS_URS_2024_01/766825811</t>
  </si>
  <si>
    <t>6 "učebna</t>
  </si>
  <si>
    <t>68</t>
  </si>
  <si>
    <t>766825821</t>
  </si>
  <si>
    <t>Demontáž nábytku vestavěného skříní dvoukřídlových</t>
  </si>
  <si>
    <t>-902612311</t>
  </si>
  <si>
    <t>https://podminky.urs.cz/item/CS_URS_2024_01/766825821</t>
  </si>
  <si>
    <t>3 "učebna</t>
  </si>
  <si>
    <t>69</t>
  </si>
  <si>
    <t>766-DID/1P</t>
  </si>
  <si>
    <t>Dod+mtz interiérové dveře 800/1970mm plné s PO EI C2 30DP3 vč.kování a samozavírače</t>
  </si>
  <si>
    <t>-1982709762</t>
  </si>
  <si>
    <t>70</t>
  </si>
  <si>
    <t>766-DID/2L</t>
  </si>
  <si>
    <t>Dod+mtz interiérové dveře 900/1970mm plné s PO EI C2 30DP3 vč.kování a samozavírače</t>
  </si>
  <si>
    <t>-1401588531</t>
  </si>
  <si>
    <t>71</t>
  </si>
  <si>
    <t>766-DID/2P</t>
  </si>
  <si>
    <t>1189591174</t>
  </si>
  <si>
    <t>72</t>
  </si>
  <si>
    <t>766-DID/3L</t>
  </si>
  <si>
    <t>676612950</t>
  </si>
  <si>
    <t>73</t>
  </si>
  <si>
    <t>766-DID/4L</t>
  </si>
  <si>
    <t>Dod+mtz interiérové dveře 900/1970mm plné s PO EI C2 30DP3 vč.ocel.zárubně,kování a samozavírače</t>
  </si>
  <si>
    <t>1170088724</t>
  </si>
  <si>
    <t>74</t>
  </si>
  <si>
    <t>766-DID/4P</t>
  </si>
  <si>
    <t>-170071538</t>
  </si>
  <si>
    <t>75</t>
  </si>
  <si>
    <t>766-DID/5L</t>
  </si>
  <si>
    <t xml:space="preserve">Dod+mtz interiérové dveře 900/1970mm plné vč.ocel.zárubně a kování </t>
  </si>
  <si>
    <t>1386097872</t>
  </si>
  <si>
    <t>76</t>
  </si>
  <si>
    <t>766-DID/5P</t>
  </si>
  <si>
    <t>-214121409</t>
  </si>
  <si>
    <t>77</t>
  </si>
  <si>
    <t>998766202</t>
  </si>
  <si>
    <t>Přesun hmot pro konstrukce truhlářské stanovený procentní sazbou (%) z ceny vodorovná dopravní vzdálenost do 50 m v objektech výšky přes 6 do 12 m</t>
  </si>
  <si>
    <t>1041105110</t>
  </si>
  <si>
    <t>https://podminky.urs.cz/item/CS_URS_2024_01/998766202</t>
  </si>
  <si>
    <t>767</t>
  </si>
  <si>
    <t>Konstrukce zámečnické</t>
  </si>
  <si>
    <t>78</t>
  </si>
  <si>
    <t>767581801</t>
  </si>
  <si>
    <t>Demontáž podhledů kazet</t>
  </si>
  <si>
    <t>-52815885</t>
  </si>
  <si>
    <t>https://podminky.urs.cz/item/CS_URS_2024_01/767581801</t>
  </si>
  <si>
    <t>81,85+0,4*2,85+0,25*8,75 "učebna</t>
  </si>
  <si>
    <t>79</t>
  </si>
  <si>
    <t>767582800</t>
  </si>
  <si>
    <t>Demontáž podhledů roštů</t>
  </si>
  <si>
    <t>-1894606181</t>
  </si>
  <si>
    <t>https://podminky.urs.cz/item/CS_URS_2024_01/767582800</t>
  </si>
  <si>
    <t>80</t>
  </si>
  <si>
    <t>767661811</t>
  </si>
  <si>
    <t>Demontáž mříží pevných nebo otevíravých</t>
  </si>
  <si>
    <t>-1508491384</t>
  </si>
  <si>
    <t>https://podminky.urs.cz/item/CS_URS_2024_01/767661811</t>
  </si>
  <si>
    <t>0,9*2*1</t>
  </si>
  <si>
    <t>81</t>
  </si>
  <si>
    <t>767-CEK/1</t>
  </si>
  <si>
    <t>Dod+mtz vstupní dveře z Al profilů 2200x2250mm -dle PD</t>
  </si>
  <si>
    <t>-1810449959</t>
  </si>
  <si>
    <t>82</t>
  </si>
  <si>
    <t>767-CEK/2</t>
  </si>
  <si>
    <t>Dod+mtz fasádní prvek z Al profilů 4400x12100mm -dle PD</t>
  </si>
  <si>
    <t>-730556013</t>
  </si>
  <si>
    <t>83</t>
  </si>
  <si>
    <t>767-KSD/1</t>
  </si>
  <si>
    <t>Dod+mtz revizní dvířka instalační šachty 150/300mm -nerez</t>
  </si>
  <si>
    <t>1729178892</t>
  </si>
  <si>
    <t>84</t>
  </si>
  <si>
    <t>767-KSD/2</t>
  </si>
  <si>
    <t>Dod+mtz revizní dvířka instalační šachty 400/400mm -nerez</t>
  </si>
  <si>
    <t>-1755729228</t>
  </si>
  <si>
    <t>85</t>
  </si>
  <si>
    <t>767-KSD/3</t>
  </si>
  <si>
    <t>Dod+mtz interiérová podlahová přechodová lišta mosazna vrtaná vyrovnávací š.30mm/dl.900mm</t>
  </si>
  <si>
    <t>-396916050</t>
  </si>
  <si>
    <t>86</t>
  </si>
  <si>
    <t>767-KSD/4</t>
  </si>
  <si>
    <t>Dod+mtz interiérová podlahová přechodová lišta mosazna vrtaná vyrovnávací š.30mm/dl.1000mm</t>
  </si>
  <si>
    <t>-1948779322</t>
  </si>
  <si>
    <t>87</t>
  </si>
  <si>
    <t>767-KSD/5</t>
  </si>
  <si>
    <t>Dod+mtz interiérová podlahová přechodová lišta mosazna vrtaná vyrovnávací š.30mm</t>
  </si>
  <si>
    <t>-1663367287</t>
  </si>
  <si>
    <t>88</t>
  </si>
  <si>
    <t>767-KSD/6</t>
  </si>
  <si>
    <t xml:space="preserve">Dod+mtz zábradelní výplň z lakovaných drátěných panelů s rámem z ocel.profilů 1000x2200mm vč.systém.lemovacích profilů, kotevního materiálu, např.Troax-UR 325 </t>
  </si>
  <si>
    <t>-1402760746</t>
  </si>
  <si>
    <t>89</t>
  </si>
  <si>
    <t>767-V/1</t>
  </si>
  <si>
    <t>Dod+mtz vnitřní šikmá zvedací plošina s přímou dráhou -komplet dle PD</t>
  </si>
  <si>
    <t>1090226727</t>
  </si>
  <si>
    <t>90</t>
  </si>
  <si>
    <t>767-V/2</t>
  </si>
  <si>
    <t>Dod+mtz horizontální žaluzie na křídlo plast.okna -dle PD</t>
  </si>
  <si>
    <t>2093524412</t>
  </si>
  <si>
    <t>91</t>
  </si>
  <si>
    <t>767-V/3</t>
  </si>
  <si>
    <t>Evakuační podložka pro imobilní -dle PD</t>
  </si>
  <si>
    <t>-540555436</t>
  </si>
  <si>
    <t>92</t>
  </si>
  <si>
    <t>998767202</t>
  </si>
  <si>
    <t>Přesun hmot pro zámečnické konstrukce stanovený procentní sazbou (%) z ceny vodorovná dopravní vzdálenost do 50 m v objektech výšky přes 6 do 12 m</t>
  </si>
  <si>
    <t>281759450</t>
  </si>
  <si>
    <t>https://podminky.urs.cz/item/CS_URS_2024_01/998767202</t>
  </si>
  <si>
    <t>776</t>
  </si>
  <si>
    <t>Podlahy povlakové</t>
  </si>
  <si>
    <t>93</t>
  </si>
  <si>
    <t>776111115</t>
  </si>
  <si>
    <t>Příprava podkladu broušení podlah stávajícího podkladu před litím stěrky</t>
  </si>
  <si>
    <t>1431370383</t>
  </si>
  <si>
    <t>https://podminky.urs.cz/item/CS_URS_2024_01/776111115</t>
  </si>
  <si>
    <t>6,84+20,88 "F2</t>
  </si>
  <si>
    <t>81,68+41,76+1,2*0,25 "F1</t>
  </si>
  <si>
    <t>94</t>
  </si>
  <si>
    <t>776111116</t>
  </si>
  <si>
    <t>Příprava podkladu broušení podlah stávajícího podkladu pro odstranění lepidla (po starých krytinách)</t>
  </si>
  <si>
    <t>-1902227075</t>
  </si>
  <si>
    <t>https://podminky.urs.cz/item/CS_URS_2024_01/776111116</t>
  </si>
  <si>
    <t>81,85 "učebna</t>
  </si>
  <si>
    <t>95</t>
  </si>
  <si>
    <t>776111117</t>
  </si>
  <si>
    <t>Příprava podkladu broušení podlah stávajícího podkladu pro odstranění nerovností (diamantovým kotoučem)</t>
  </si>
  <si>
    <t>-1501684802</t>
  </si>
  <si>
    <t>https://podminky.urs.cz/item/CS_URS_2024_01/776111117</t>
  </si>
  <si>
    <t>0,3*2 "stáv.podl.stěrka dle PD</t>
  </si>
  <si>
    <t>96</t>
  </si>
  <si>
    <t>776121321</t>
  </si>
  <si>
    <t>Příprava podkladu penetrace neředěná podlah</t>
  </si>
  <si>
    <t>907524387</t>
  </si>
  <si>
    <t>https://podminky.urs.cz/item/CS_URS_2024_01/776121321</t>
  </si>
  <si>
    <t>97</t>
  </si>
  <si>
    <t>776141122</t>
  </si>
  <si>
    <t>Příprava podkladu vyrovnání samonivelační stěrkou podlah min.pevnosti 30 MPa, tloušťky přes 3 do 5 mm</t>
  </si>
  <si>
    <t>-1336187695</t>
  </si>
  <si>
    <t>https://podminky.urs.cz/item/CS_URS_2024_01/776141122</t>
  </si>
  <si>
    <t>98</t>
  </si>
  <si>
    <t>776201811</t>
  </si>
  <si>
    <t>Demontáž povlakových podlahovin lepených ručně bez podložky</t>
  </si>
  <si>
    <t>1164399560</t>
  </si>
  <si>
    <t>https://podminky.urs.cz/item/CS_URS_2024_01/776201811</t>
  </si>
  <si>
    <t>99</t>
  </si>
  <si>
    <t>776221121</t>
  </si>
  <si>
    <t>Montáž podlahovin z PVC lepením standardním lepidlem z pásů elektrostaticky vodivých</t>
  </si>
  <si>
    <t>-1597431534</t>
  </si>
  <si>
    <t>https://podminky.urs.cz/item/CS_URS_2024_01/776221121</t>
  </si>
  <si>
    <t>100</t>
  </si>
  <si>
    <t>2841102R</t>
  </si>
  <si>
    <t>dodávka PVC antistatické -dle výběru investora</t>
  </si>
  <si>
    <t>732344681</t>
  </si>
  <si>
    <t>123,74*1,1 'Přepočtené koeficientem množství</t>
  </si>
  <si>
    <t>101</t>
  </si>
  <si>
    <t>776411111</t>
  </si>
  <si>
    <t>Montáž soklíků lepením obvodových, výšky do 80 mm</t>
  </si>
  <si>
    <t>912533403</t>
  </si>
  <si>
    <t>https://podminky.urs.cz/item/CS_URS_2024_01/776411111</t>
  </si>
  <si>
    <t>40,4 "dle PD</t>
  </si>
  <si>
    <t>2,2 "doplnění</t>
  </si>
  <si>
    <t>102</t>
  </si>
  <si>
    <t>28411008</t>
  </si>
  <si>
    <t>lišta soklová PVC 16x60mm</t>
  </si>
  <si>
    <t>-786053003</t>
  </si>
  <si>
    <t>42,6*1,02 'Přepočtené koeficientem množství</t>
  </si>
  <si>
    <t>103</t>
  </si>
  <si>
    <t>998776202</t>
  </si>
  <si>
    <t>Přesun hmot pro podlahy povlakové stanovený procentní sazbou (%) z ceny vodorovná dopravní vzdálenost do 50 m v objektech výšky přes 6 do 12 m</t>
  </si>
  <si>
    <t>-51679780</t>
  </si>
  <si>
    <t>https://podminky.urs.cz/item/CS_URS_2024_01/998776202</t>
  </si>
  <si>
    <t>777</t>
  </si>
  <si>
    <t>Podlahy lité</t>
  </si>
  <si>
    <t>104</t>
  </si>
  <si>
    <t>777131111</t>
  </si>
  <si>
    <t>Penetrační nátěr podlahy epoxidový předem plněný pískem</t>
  </si>
  <si>
    <t>-819904040</t>
  </si>
  <si>
    <t>https://podminky.urs.cz/item/CS_URS_2024_01/777131111</t>
  </si>
  <si>
    <t>29*0,1 "soklík nový</t>
  </si>
  <si>
    <t>32,6*0,1 "soklík k doplnění</t>
  </si>
  <si>
    <t>105</t>
  </si>
  <si>
    <t>777511103</t>
  </si>
  <si>
    <t>Krycí stěrka dekorativní epoxidová, tloušťky přes 1 do 2 mm</t>
  </si>
  <si>
    <t>378802635</t>
  </si>
  <si>
    <t>https://podminky.urs.cz/item/CS_URS_2024_01/777511103</t>
  </si>
  <si>
    <t>106</t>
  </si>
  <si>
    <t>777611101</t>
  </si>
  <si>
    <t>Krycí nátěr podlahy dekorativní epoxidový</t>
  </si>
  <si>
    <t>-763983452</t>
  </si>
  <si>
    <t>https://podminky.urs.cz/item/CS_URS_2024_01/777611101</t>
  </si>
  <si>
    <t>107</t>
  </si>
  <si>
    <t>998777202</t>
  </si>
  <si>
    <t>Přesun hmot pro podlahy lité stanovený procentní sazbou (%) z ceny vodorovná dopravní vzdálenost do 50 m v objektech výšky přes 6 do 12 m</t>
  </si>
  <si>
    <t>1510635979</t>
  </si>
  <si>
    <t>https://podminky.urs.cz/item/CS_URS_2024_01/998777202</t>
  </si>
  <si>
    <t>781</t>
  </si>
  <si>
    <t>Dokončovací práce - obklady</t>
  </si>
  <si>
    <t>108</t>
  </si>
  <si>
    <t>781121011</t>
  </si>
  <si>
    <t>Příprava podkladu před provedením obkladu nátěr penetrační na stěnu</t>
  </si>
  <si>
    <t>-1087663004</t>
  </si>
  <si>
    <t>https://podminky.urs.cz/item/CS_URS_2024_01/781121011</t>
  </si>
  <si>
    <t>2*1,6*1,5 "m.č.03,04</t>
  </si>
  <si>
    <t>109</t>
  </si>
  <si>
    <t>781474113</t>
  </si>
  <si>
    <t>Montáž obkladů vnitřních stěn z dlaždic keramických lepených flexibilním lepidlem maloformátových hladkých přes 12 do 19 ks/m2</t>
  </si>
  <si>
    <t>1273886783</t>
  </si>
  <si>
    <t>https://podminky.urs.cz/item/CS_URS_2024_01/781474113</t>
  </si>
  <si>
    <t>110</t>
  </si>
  <si>
    <t>59761701</t>
  </si>
  <si>
    <t>obklad keramický nemrazuvzdorný povrch hladký/lesklý tl do 10mm přes 12 do 19ks/m2</t>
  </si>
  <si>
    <t>-1922666328</t>
  </si>
  <si>
    <t>4,8*1,1 'Přepočtené koeficientem množství</t>
  </si>
  <si>
    <t>111</t>
  </si>
  <si>
    <t>781492211</t>
  </si>
  <si>
    <t>Obklad - dokončující práce montáž profilu lepeného flexibilním cementovým lepidlem rohového</t>
  </si>
  <si>
    <t>1186408828</t>
  </si>
  <si>
    <t>https://podminky.urs.cz/item/CS_URS_2024_01/781492211</t>
  </si>
  <si>
    <t>1,6*2</t>
  </si>
  <si>
    <t>112</t>
  </si>
  <si>
    <t>28342003</t>
  </si>
  <si>
    <t>lišta ukončovací z PVC 10mm</t>
  </si>
  <si>
    <t>-470778432</t>
  </si>
  <si>
    <t>3,2*1,05 'Přepočtené koeficientem množství</t>
  </si>
  <si>
    <t>113</t>
  </si>
  <si>
    <t>781492251</t>
  </si>
  <si>
    <t>Obklad - dokončující práce montáž profilu lepeného flexibilním cementovým lepidlem ukončovacího</t>
  </si>
  <si>
    <t>-1233926524</t>
  </si>
  <si>
    <t>https://podminky.urs.cz/item/CS_URS_2024_01/781492251</t>
  </si>
  <si>
    <t>3,2+6</t>
  </si>
  <si>
    <t>114</t>
  </si>
  <si>
    <t>2076294428</t>
  </si>
  <si>
    <t>9,2*1,05 'Přepočtené koeficientem množství</t>
  </si>
  <si>
    <t>115</t>
  </si>
  <si>
    <t>998781202</t>
  </si>
  <si>
    <t>Přesun hmot pro obklady keramické stanovený procentní sazbou (%) z ceny vodorovná dopravní vzdálenost do 50 m v objektech výšky přes 6 do 12 m</t>
  </si>
  <si>
    <t>-1079900396</t>
  </si>
  <si>
    <t>https://podminky.urs.cz/item/CS_URS_2024_01/998781202</t>
  </si>
  <si>
    <t>783</t>
  </si>
  <si>
    <t>Dokončovací práce - nátěry</t>
  </si>
  <si>
    <t>116</t>
  </si>
  <si>
    <t>783301303</t>
  </si>
  <si>
    <t>Příprava podkladu zámečnických konstrukcí před provedením nátěru odrezivění odrezovačem bezoplachovým</t>
  </si>
  <si>
    <t>970024608</t>
  </si>
  <si>
    <t>https://podminky.urs.cz/item/CS_URS_2024_01/783301303</t>
  </si>
  <si>
    <t>0,6*0,9*2 "poklop 600x900mm</t>
  </si>
  <si>
    <t>16*3*0,16 "trubkové zábradlí na schodišti, 3 patra</t>
  </si>
  <si>
    <t>117</t>
  </si>
  <si>
    <t>783314101</t>
  </si>
  <si>
    <t>Základní nátěr zámečnických konstrukcí jednonásobný syntetický</t>
  </si>
  <si>
    <t>574625795</t>
  </si>
  <si>
    <t>https://podminky.urs.cz/item/CS_URS_2024_01/783314101</t>
  </si>
  <si>
    <t>4,8*0,2*1+4,9*0,2*12 "ocel.zárubně</t>
  </si>
  <si>
    <t>118</t>
  </si>
  <si>
    <t>783317101</t>
  </si>
  <si>
    <t>Krycí nátěr (email) zámečnických konstrukcí jednonásobný syntetický standardní</t>
  </si>
  <si>
    <t>68440772</t>
  </si>
  <si>
    <t>https://podminky.urs.cz/item/CS_URS_2024_01/783317101</t>
  </si>
  <si>
    <t xml:space="preserve">21,48*2 "2x nátěr </t>
  </si>
  <si>
    <t>784</t>
  </si>
  <si>
    <t>Dokončovací práce - malby a tapety</t>
  </si>
  <si>
    <t>119</t>
  </si>
  <si>
    <t>784181121</t>
  </si>
  <si>
    <t>Penetrace podkladu jednonásobná hloubková akrylátová bezbarvá v místnostech výšky do 3,80 m</t>
  </si>
  <si>
    <t>-1843096650</t>
  </si>
  <si>
    <t>https://podminky.urs.cz/item/CS_URS_2024_01/784181121</t>
  </si>
  <si>
    <t>473,8-123,44 "strop -dotčené místnosti</t>
  </si>
  <si>
    <t xml:space="preserve">798,15-433,1 "stěny bez stáv.olejového nátěru -dotčené místnosti </t>
  </si>
  <si>
    <t>120</t>
  </si>
  <si>
    <t>784211101</t>
  </si>
  <si>
    <t>Malby z malířských směsí oděruvzdorných za mokra dvojnásobné, bílé za mokra oděruvzdorné výborně v místnostech výšky do 3,80 m</t>
  </si>
  <si>
    <t>403047009</t>
  </si>
  <si>
    <t>https://podminky.urs.cz/item/CS_URS_2024_01/784211101</t>
  </si>
  <si>
    <t>798,15-433,1-118,4 "stěny bez stáv.olejového nátěru a bez omyvatelné malby -dotčené místnosti</t>
  </si>
  <si>
    <t>121</t>
  </si>
  <si>
    <t>78421110R</t>
  </si>
  <si>
    <t>Malby z malířských směsí oděruvzdorných za mokra dvojnásobné, bílé za mokra omyvatelné výborně v místnostech výšky do 3,80 m</t>
  </si>
  <si>
    <t>-1399226458</t>
  </si>
  <si>
    <t>118,4 "stěny m.č.03</t>
  </si>
  <si>
    <t>122</t>
  </si>
  <si>
    <t>784660101</t>
  </si>
  <si>
    <t>Linkrustace s vrchním nátěrem latexovým v místnostech výšky do 3,80 m</t>
  </si>
  <si>
    <t>-122925936</t>
  </si>
  <si>
    <t>https://podminky.urs.cz/item/CS_URS_2024_01/784660101</t>
  </si>
  <si>
    <t>87,85 "pouze na nových příčkách a zazdívkách</t>
  </si>
  <si>
    <t>2 - Přístupová rampa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</si>
  <si>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</si>
  <si>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</si>
  <si>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</si>
  <si>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</si>
  <si>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771 - Podlahy z dlaždic</t>
  </si>
  <si>
    <t>Zemní práce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</si>
  <si>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</si>
  <si>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</si>
  <si>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770526293</t>
  </si>
  <si>
    <t>https://podminky.urs.cz/item/CS_URS_2024_01/113107322</t>
  </si>
  <si>
    <t>30,2 "pod asf.plochou</t>
  </si>
  <si>
    <t xml:space="preserve">2,21 "podesta 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</si>
  <si>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</si>
  <si>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</si>
  <si>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1452687408</t>
  </si>
  <si>
    <t>https://podminky.urs.cz/item/CS_URS_2024_01/113107336</t>
  </si>
  <si>
    <t>2,21 "podesta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</si>
  <si>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</si>
  <si>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</si>
  <si>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-2062244162</t>
  </si>
  <si>
    <t>https://podminky.urs.cz/item/CS_URS_2024_01/113107342</t>
  </si>
  <si>
    <t>122311101</t>
  </si>
  <si>
    <t>Odkopávky a prokopávky ručně zapažené i nezapažené v hornině třídy těžitelnosti II skupiny 4</t>
  </si>
  <si>
    <t>-1290716657</t>
  </si>
  <si>
    <t>https://podminky.urs.cz/item/CS_URS_2024_01/122311101</t>
  </si>
  <si>
    <t>24/2 "50% výměry</t>
  </si>
  <si>
    <t>122351102</t>
  </si>
  <si>
    <t>Odkopávky a prokopávky nezapažené strojně v hornině třídy těžitelnosti II skupiny 4 přes 20 do 50 m3</t>
  </si>
  <si>
    <t>1380057530</t>
  </si>
  <si>
    <t>https://podminky.urs.cz/item/CS_URS_2024_01/122351102</t>
  </si>
  <si>
    <t>24/2 " 50% výměry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</si>
  <si>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</si>
  <si>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</si>
  <si>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-950923414</t>
  </si>
  <si>
    <t>https://podminky.urs.cz/item/CS_URS_2024_01/162751137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</si>
  <si>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</si>
  <si>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</si>
  <si>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1337234737</t>
  </si>
  <si>
    <t>https://podminky.urs.cz/item/CS_URS_2024_01/162751139</t>
  </si>
  <si>
    <t>6,5*15 "celkem 25km</t>
  </si>
  <si>
    <t>167151102</t>
  </si>
  <si>
    <t>Nakládání, skládání a překládání neulehlého výkopku nebo sypaniny strojně nakládání, množství do 100 m3, z horniny třídy těžitelnosti II, skupiny 4 a 5</t>
  </si>
  <si>
    <t>144421611</t>
  </si>
  <si>
    <t>https://podminky.urs.cz/item/CS_URS_2024_01/167151102</t>
  </si>
  <si>
    <t>24-17,5 "dle PD</t>
  </si>
  <si>
    <t>171201221</t>
  </si>
  <si>
    <t>Poplatek za uložení stavebního odpadu na skládce (skládkovné) zeminy a kamení zatříděného do Katalogu odpadů pod kódem 17 05 04</t>
  </si>
  <si>
    <t>-2056383851</t>
  </si>
  <si>
    <t>https://podminky.urs.cz/item/CS_URS_2024_01/171201221</t>
  </si>
  <si>
    <t>6,5*1,8</t>
  </si>
  <si>
    <t>171251201</t>
  </si>
  <si>
    <t>Uložení sypaniny na skládky nebo meziskládky bez hutnění s upravením uložené sypaniny do předepsaného tvaru</t>
  </si>
  <si>
    <t>1746584878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</si>
  <si>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</si>
  <si>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</si>
  <si>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</si>
  <si>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919237148</t>
  </si>
  <si>
    <t>https://podminky.urs.cz/item/CS_URS_2024_01/174111101</t>
  </si>
  <si>
    <t>17,5/2 "50% výměry</t>
  </si>
  <si>
    <t>174151101</t>
  </si>
  <si>
    <t>Zásyp sypaninou z jakékoliv horniny strojně s uložením výkopku ve vrstvách se zhutněním jam, šachet, rýh nebo kolem objektů v těchto vykopávkách</t>
  </si>
  <si>
    <t>1137704025</t>
  </si>
  <si>
    <t>https://podminky.urs.cz/item/CS_URS_2024_01/174151101</t>
  </si>
  <si>
    <t xml:space="preserve">17,5/2 " 50% výměry </t>
  </si>
  <si>
    <t>181951114</t>
  </si>
  <si>
    <t>Úprava pláně vyrovnáním výškových rozdílů strojně v hornině třídy těžitelnosti II, skupiny 4 a 5 se zhutněním</t>
  </si>
  <si>
    <t>705991018</t>
  </si>
  <si>
    <t>https://podminky.urs.cz/item/CS_URS_2024_01/181951114</t>
  </si>
  <si>
    <t>15,6 "S4</t>
  </si>
  <si>
    <t>11,24+7,3 "S3</t>
  </si>
  <si>
    <t>Zakládání</t>
  </si>
  <si>
    <t>273313811</t>
  </si>
  <si>
    <t>Základy z betonu prostého desky z betonu kamenem neprokládaného tř. C 25/30</t>
  </si>
  <si>
    <t>-1083564540</t>
  </si>
  <si>
    <t>https://podminky.urs.cz/item/CS_URS_2024_01/273313811</t>
  </si>
  <si>
    <t>(1,5*2,1+1,5*1,2+1,5*2,2+2,9*2)*0,1 "S3</t>
  </si>
  <si>
    <t>273321611</t>
  </si>
  <si>
    <t>Základy z betonu železového (bez výztuže) desky z betonu bez zvláštních nároků na prostředí tř. C 30/37</t>
  </si>
  <si>
    <t>934453668</t>
  </si>
  <si>
    <t>https://podminky.urs.cz/item/CS_URS_2024_01/273321611</t>
  </si>
  <si>
    <t>(11,24+5,62)*0,2+6,6*0,2*0,1+6,6*0,1*0,1 "S3 deska vč.obrubníků, desku kotvit k základům</t>
  </si>
  <si>
    <t>273351121</t>
  </si>
  <si>
    <t>Bednění základů desek zřízení</t>
  </si>
  <si>
    <t>-1818087268</t>
  </si>
  <si>
    <t>https://podminky.urs.cz/item/CS_URS_2024_01/273351121</t>
  </si>
  <si>
    <t>19,7*0,2+6,6*4*0,1</t>
  </si>
  <si>
    <t>273351122</t>
  </si>
  <si>
    <t>Bednění základů desek odstranění</t>
  </si>
  <si>
    <t>-632209374</t>
  </si>
  <si>
    <t>https://podminky.urs.cz/item/CS_URS_2024_01/273351122</t>
  </si>
  <si>
    <t>273361821</t>
  </si>
  <si>
    <t>Výztuž základů desek z betonářské oceli 10 505 (R) nebo BSt 500</t>
  </si>
  <si>
    <t>-1166394482</t>
  </si>
  <si>
    <t>https://podminky.urs.cz/item/CS_URS_2024_01/273361821</t>
  </si>
  <si>
    <t xml:space="preserve">0,51*0,259 "dle PD </t>
  </si>
  <si>
    <t>273362021</t>
  </si>
  <si>
    <t>Výztuž základů desek ze svařovaných sítí z drátů typu KARI</t>
  </si>
  <si>
    <t>-1361454349</t>
  </si>
  <si>
    <t>https://podminky.urs.cz/item/CS_URS_2024_01/273362021</t>
  </si>
  <si>
    <t>2*3*8*0,0054 " dle PD 150/150/8</t>
  </si>
  <si>
    <t>274313811</t>
  </si>
  <si>
    <t>Základy z betonu prostého pasy betonu kamenem neprokládaného tř. C 25/30</t>
  </si>
  <si>
    <t>-184201763</t>
  </si>
  <si>
    <t>https://podminky.urs.cz/item/CS_URS_2024_01/274313811</t>
  </si>
  <si>
    <t>3*0,75*1,65+1,6*0,4*1,75+1,6*0,3*1,55+1,6*0,3*1,5+1,6*0,3*1,25+6,8*0,3*1,5</t>
  </si>
  <si>
    <t>274351121</t>
  </si>
  <si>
    <t>Bednění základů pasů rovné zřízení</t>
  </si>
  <si>
    <t>-2130949500</t>
  </si>
  <si>
    <t>https://podminky.urs.cz/item/CS_URS_2024_01/274351121</t>
  </si>
  <si>
    <t>3*2*1,15+1,6*2*1,25+1,6*2*1,05+1,6*2*1+1,6*2*0,75+6,8*2*1</t>
  </si>
  <si>
    <t>274351122</t>
  </si>
  <si>
    <t>Bednění základů pasů rovné odstranění</t>
  </si>
  <si>
    <t>-1088587808</t>
  </si>
  <si>
    <t>https://podminky.urs.cz/item/CS_URS_2024_01/274351122</t>
  </si>
  <si>
    <t>28899521R</t>
  </si>
  <si>
    <t>Chránička kabelů dělená DN 110</t>
  </si>
  <si>
    <t>1230517924</t>
  </si>
  <si>
    <t>Vodorovné konstrukce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</si>
  <si>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</si>
  <si>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</si>
  <si>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-1159950309</t>
  </si>
  <si>
    <t>https://podminky.urs.cz/item/CS_URS_2024_01/434191421</t>
  </si>
  <si>
    <t>2,9*2 "dodávka stávající, vč. přikotvení k základu</t>
  </si>
  <si>
    <t>43419501R</t>
  </si>
  <si>
    <t>Očištění a přebroušení stávajících vybouraných kamenných schodišťových stupňů</t>
  </si>
  <si>
    <t>1953627138</t>
  </si>
  <si>
    <t>Komunikace pozemní</t>
  </si>
  <si>
    <t>564861011</t>
  </si>
  <si>
    <t>Podklad ze štěrkodrti ŠD s rozprostřením a zhutněním plochy jednotlivě do 100 m2, po zhutnění tl. 200 mm</t>
  </si>
  <si>
    <t>620973449</t>
  </si>
  <si>
    <t>https://podminky.urs.cz/item/CS_URS_2024_01/564861011</t>
  </si>
  <si>
    <t>564910511</t>
  </si>
  <si>
    <t>Podklad nebo podsyp z R-materiálu s rozprostřením a zhutněním plochy jednotlivě do 100 m2, po zhutnění tl. 50 mm</t>
  </si>
  <si>
    <t>298223328</t>
  </si>
  <si>
    <t>https://podminky.urs.cz/item/CS_URS_2024_01/564910511</t>
  </si>
  <si>
    <t>577144111</t>
  </si>
  <si>
    <t>Asfaltový beton vrstva obrusná ACO 11 (ABS) s rozprostřením a se zhutněním z nemodifikovaného asfaltu v pruhu šířky do 3 m tř. I, po zhutnění tl. 50 mm</t>
  </si>
  <si>
    <t>-1462482998</t>
  </si>
  <si>
    <t>https://podminky.urs.cz/item/CS_URS_2024_01/577144111</t>
  </si>
  <si>
    <t>599141111</t>
  </si>
  <si>
    <t>Vyplnění spár mezi silničními dílci jakékoliv tloušťky živičnou zálivkou</t>
  </si>
  <si>
    <t>355361322</t>
  </si>
  <si>
    <t>https://podminky.urs.cz/item/CS_URS_2024_01/599141111</t>
  </si>
  <si>
    <t>2,9+6,6+0,5+1,95+1,1</t>
  </si>
  <si>
    <t>622142001</t>
  </si>
  <si>
    <t>Potažení vnějších ploch pletivem v ploše nebo pruzích, na plném podkladu sklovláknitým vtlačením do tmelu stěn</t>
  </si>
  <si>
    <t>172528884</t>
  </si>
  <si>
    <t>https://podminky.urs.cz/item/CS_URS_2024_01/622142001</t>
  </si>
  <si>
    <t>2,55 "S2</t>
  </si>
  <si>
    <t>-1594570086</t>
  </si>
  <si>
    <t>2,5 "S1Y</t>
  </si>
  <si>
    <t>622151021</t>
  </si>
  <si>
    <t>Penetrační nátěr vnějších pastovitých tenkovrstvých omítek mozaikových akrylátový stěn</t>
  </si>
  <si>
    <t>-1746385255</t>
  </si>
  <si>
    <t>https://podminky.urs.cz/item/CS_URS_2024_01/622151021</t>
  </si>
  <si>
    <t>1,75 "S1</t>
  </si>
  <si>
    <t>0,2 "S1X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</si>
  <si>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</si>
  <si>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</si>
  <si>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-1920714515</t>
  </si>
  <si>
    <t>https://podminky.urs.cz/item/CS_URS_2024_01/622211001</t>
  </si>
  <si>
    <t>28376416</t>
  </si>
  <si>
    <t>deska XPS hrana polodrážková a hladký povrch 300kPA tl 40mm</t>
  </si>
  <si>
    <t>231483901</t>
  </si>
  <si>
    <t>0,2*1,05 'Přepočtené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</si>
  <si>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</si>
  <si>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</si>
  <si>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-595282462</t>
  </si>
  <si>
    <t>https://podminky.urs.cz/item/CS_URS_2024_01/622211031</t>
  </si>
  <si>
    <t>28376424</t>
  </si>
  <si>
    <t>deska XPS hrana polodrážková a hladký povrch 300kPA tl 140mm</t>
  </si>
  <si>
    <t>-343710518</t>
  </si>
  <si>
    <t>1,75*1,05 'Přepočtené koeficientem množství</t>
  </si>
  <si>
    <t>841761790</t>
  </si>
  <si>
    <t>2019660122</t>
  </si>
  <si>
    <t>2,5*1,05 'Přepočtené koeficientem množství</t>
  </si>
  <si>
    <t>622511112</t>
  </si>
  <si>
    <t>Omítka tenkovrstvá akrylátová vnějších ploch probarvená bez penetrace mozaiková střednězrnná stěn</t>
  </si>
  <si>
    <t>-1463446915</t>
  </si>
  <si>
    <t>https://podminky.urs.cz/item/CS_URS_2024_01/622511112</t>
  </si>
  <si>
    <t>1144154695</t>
  </si>
  <si>
    <t>919735112</t>
  </si>
  <si>
    <t>Řezání stávajícího živičného krytu nebo podkladu hloubky přes 50 do 100 mm</t>
  </si>
  <si>
    <t>-351296086</t>
  </si>
  <si>
    <t>https://podminky.urs.cz/item/CS_URS_2024_01/919735112</t>
  </si>
  <si>
    <t>953312115</t>
  </si>
  <si>
    <t>Vložky svislé do dilatačních spár z polystyrenových desek fasádních včetně dodání a osazení, v jakémkoliv zdivu přes 30 do 50 mm</t>
  </si>
  <si>
    <t>1432643802</t>
  </si>
  <si>
    <t>https://podminky.urs.cz/item/CS_URS_2024_01/953312115</t>
  </si>
  <si>
    <t>2,2 "základy</t>
  </si>
  <si>
    <t>953331112</t>
  </si>
  <si>
    <t>Vložky svislé do dilatačních spár z lepenky kladené volně, včetně dodání a osazení, v jakémkoliv zdivu, pískované</t>
  </si>
  <si>
    <t>-472601051</t>
  </si>
  <si>
    <t>https://podminky.urs.cz/item/CS_URS_2024_01/953331112</t>
  </si>
  <si>
    <t>4,2 "základy</t>
  </si>
  <si>
    <t>961044111</t>
  </si>
  <si>
    <t>Bourání základů z betonu prostého</t>
  </si>
  <si>
    <t>1925168815</t>
  </si>
  <si>
    <t>https://podminky.urs.cz/item/CS_URS_2024_01/961044111</t>
  </si>
  <si>
    <t>(3,2+0,85)*0,6*1</t>
  </si>
  <si>
    <t>963022819</t>
  </si>
  <si>
    <t>Bourání kamenných schodišťových stupňů oblých, rovných nebo kosých zhotovených na místě</t>
  </si>
  <si>
    <t>2104882976</t>
  </si>
  <si>
    <t>https://podminky.urs.cz/item/CS_URS_2024_01/963022819</t>
  </si>
  <si>
    <t>2,9+3,2+1,15+0,85 "5,8m ke zpětnému použití</t>
  </si>
  <si>
    <t>965081223</t>
  </si>
  <si>
    <t>Bourání podlah z dlaždic bez podkladního lože nebo mazaniny, s jakoukoliv výplní spár keramických nebo xylolitových tl. přes 10 mm plochy přes 1 m2</t>
  </si>
  <si>
    <t>848909935</t>
  </si>
  <si>
    <t>https://podminky.urs.cz/item/CS_URS_2024_01/965081223</t>
  </si>
  <si>
    <t>2,6*0,85 "podesta</t>
  </si>
  <si>
    <t>978071321</t>
  </si>
  <si>
    <t>Odsekání omítky (včetně podkladní) a odstranění tepelné nebo vodotěsné izolace z desek, objemové hmotnosti přes 120 kg/m3, tl. do 50 mm, plochy přes 1 m2</t>
  </si>
  <si>
    <t>749960027</t>
  </si>
  <si>
    <t>https://podminky.urs.cz/item/CS_URS_2024_01/978071321</t>
  </si>
  <si>
    <t>0,35*6,85 "sokl</t>
  </si>
  <si>
    <t>1650618705</t>
  </si>
  <si>
    <t>0,3*0,6 "pro rozvaděč</t>
  </si>
  <si>
    <t>-1995773488</t>
  </si>
  <si>
    <t>997221561</t>
  </si>
  <si>
    <t>Vodorovná doprava suti bez naložení, ale se složením a s hrubým urovnáním z kusových materiálů, na vzdálenost do 1 km</t>
  </si>
  <si>
    <t>1818917039</t>
  </si>
  <si>
    <t>https://podminky.urs.cz/item/CS_URS_2024_01/997221561</t>
  </si>
  <si>
    <t>997221569</t>
  </si>
  <si>
    <t>Vodorovná doprava suti bez naložení, ale se složením a s hrubým urovnáním Příplatek k ceně za každý další i započatý 1 km přes 1 km</t>
  </si>
  <si>
    <t>100592</t>
  </si>
  <si>
    <t>https://podminky.urs.cz/item/CS_URS_2024_01/997221569</t>
  </si>
  <si>
    <t>22,932*24 "celkem 25km</t>
  </si>
  <si>
    <t>998223011</t>
  </si>
  <si>
    <t>Přesun hmot pro pozemní komunikace s krytem dlážděným dopravní vzdálenost do 200 m jakékoliv délky objektu</t>
  </si>
  <si>
    <t>-917874523</t>
  </si>
  <si>
    <t>https://podminky.urs.cz/item/CS_URS_2024_01/998223011</t>
  </si>
  <si>
    <t>767-Z/1</t>
  </si>
  <si>
    <t>Dod+mtz ocel.trubkové madlo kotvené do zdiva přes zateplení -žárové zinkování</t>
  </si>
  <si>
    <t>kg</t>
  </si>
  <si>
    <t>1283611822</t>
  </si>
  <si>
    <t>80,4 "dle výpisu</t>
  </si>
  <si>
    <t>767-Z/2</t>
  </si>
  <si>
    <t>Dod+mtz ocel.trubkové zábradlí kotvené do ŽB obrubníku rampy -žárové zinkování</t>
  </si>
  <si>
    <t>-596461862</t>
  </si>
  <si>
    <t>170,2 "dle výpisu</t>
  </si>
  <si>
    <t>998767201</t>
  </si>
  <si>
    <t>Přesun hmot pro zámečnické konstrukce stanovený procentní sazbou (%) z ceny vodorovná dopravní vzdálenost do 50 m v objektech výšky do 6 m</t>
  </si>
  <si>
    <t>-1814950601</t>
  </si>
  <si>
    <t>https://podminky.urs.cz/item/CS_URS_2024_01/998767201</t>
  </si>
  <si>
    <t>771</t>
  </si>
  <si>
    <t>Podlahy z dlaždic</t>
  </si>
  <si>
    <t>77112101R</t>
  </si>
  <si>
    <t>Příprava podkladu před provedením dlažby nátěr penetrační na podlahu do exteriéru</t>
  </si>
  <si>
    <t>1454817634</t>
  </si>
  <si>
    <t>5,62+11,24 "F3+F4</t>
  </si>
  <si>
    <t>77115102R</t>
  </si>
  <si>
    <t>Příprava podkladu před provedením dlažby -stěrka do exteriéru, tloušťky přes 8 do 10 mm</t>
  </si>
  <si>
    <t>1237762662</t>
  </si>
  <si>
    <t>11,24 "F4</t>
  </si>
  <si>
    <t>77115103R</t>
  </si>
  <si>
    <t>Příprava podkladu před provedením dlažby stěrka do exteriéru, tloušťky pr. 20 mm</t>
  </si>
  <si>
    <t>-165182076</t>
  </si>
  <si>
    <t>5,92 "F3</t>
  </si>
  <si>
    <t>771574474</t>
  </si>
  <si>
    <t>Montáž podlah z dlaždic keramických lepených cementovým flexibilním lepidlem pro vysoké mechanické zatížení, tloušťky přes 10 mm přes 4 do 6 ks/m2</t>
  </si>
  <si>
    <t>-9988203</t>
  </si>
  <si>
    <t>https://podminky.urs.cz/item/CS_URS_2024_01/771574474</t>
  </si>
  <si>
    <t>5,62+11,24 "F3, F4</t>
  </si>
  <si>
    <t>59761420</t>
  </si>
  <si>
    <t>dlažba velkoformátová keramická slinutá protiskluzná do exteriéru pro vysoké mechanické namáhání přes 4 do 6ks/m2 např. Rako Stones</t>
  </si>
  <si>
    <t>1883462199</t>
  </si>
  <si>
    <t>16,86*1,15 'Přepočtené koeficientem množství</t>
  </si>
  <si>
    <t>77159111R</t>
  </si>
  <si>
    <t>Izolace podlahy pod dlažbu hydroizolační stěrka do exteriéru</t>
  </si>
  <si>
    <t>-635273753</t>
  </si>
  <si>
    <t>5,62+11,24+1,32+11,9*0,2 "F3, F4</t>
  </si>
  <si>
    <t>998771201</t>
  </si>
  <si>
    <t>Přesun hmot pro podlahy z dlaždic stanovený procentní sazbou (%) z ceny vodorovná dopravní vzdálenost do 50 m v objektech výšky do 6 m</t>
  </si>
  <si>
    <t>-139025846</t>
  </si>
  <si>
    <t>https://podminky.urs.cz/item/CS_URS_2024_01/998771201</t>
  </si>
  <si>
    <t>3 - Zdravotechnika</t>
  </si>
  <si>
    <t xml:space="preserve">D1 - 800 – 721     A 01  Vnitřní kanalizace </t>
  </si>
  <si>
    <t xml:space="preserve">D10 -  800 – 767      Doplňkové konstrukce</t>
  </si>
  <si>
    <t xml:space="preserve">D2 - 800 – 721   B 01  Demontáže kanalizačního potrubí</t>
  </si>
  <si>
    <t xml:space="preserve">D3 - 800 – 721     C 01  Opravy vnitřní kanalizace</t>
  </si>
  <si>
    <t xml:space="preserve">D4 - 800 – 721    A 02  Vnitřní vodovod</t>
  </si>
  <si>
    <t xml:space="preserve">D5 - 800 – 721    B 02  Demontáž vnitřního vodovodu</t>
  </si>
  <si>
    <t xml:space="preserve">D6 - 800 – 721     C 02  Opravy vnitřního vodovodu</t>
  </si>
  <si>
    <t xml:space="preserve">D7 - 800 – 721     A 05  Zařizovací předměty</t>
  </si>
  <si>
    <t xml:space="preserve">D8 - 800 – 721     C 05  Opravy zařizovacích předmětů </t>
  </si>
  <si>
    <t xml:space="preserve">D9 -  800 – 721    A 07      Protipožární trubní ucpávky</t>
  </si>
  <si>
    <t>D1</t>
  </si>
  <si>
    <t xml:space="preserve">800 – 721     A 01  Vnitřní kanalizace </t>
  </si>
  <si>
    <t>721 17 4041</t>
  </si>
  <si>
    <t>potr Pps HT systém +tvarovky pro vnitřní kanaliz, připojovací DN32</t>
  </si>
  <si>
    <t>1850678352</t>
  </si>
  <si>
    <t>721 17 4042</t>
  </si>
  <si>
    <t>potr Pps HT systém +tvarovky pro vnitřní kanaliz, připojovací DN40</t>
  </si>
  <si>
    <t>-1869142917</t>
  </si>
  <si>
    <t>721 17 4043</t>
  </si>
  <si>
    <t>potr Pps HT systém +tvarovky pro vnitřní kanaliz, připojovací DN50</t>
  </si>
  <si>
    <t>-1006757123</t>
  </si>
  <si>
    <t>721 19 4104</t>
  </si>
  <si>
    <t>vyvedení a upevnění odpadních výpustek DN40</t>
  </si>
  <si>
    <t>ks</t>
  </si>
  <si>
    <t>283665540</t>
  </si>
  <si>
    <t>721 29 0123</t>
  </si>
  <si>
    <t>zkouška těsnosti kanalizace kouřem do DN 300</t>
  </si>
  <si>
    <t>-1769073937</t>
  </si>
  <si>
    <t>R</t>
  </si>
  <si>
    <t>dodávka média-koure</t>
  </si>
  <si>
    <t>290887914</t>
  </si>
  <si>
    <t>998 72 1203</t>
  </si>
  <si>
    <t>přesun hmot pro vnitřní kanalizaci v ob výšky do 24 m</t>
  </si>
  <si>
    <t>%×100</t>
  </si>
  <si>
    <t>246692634</t>
  </si>
  <si>
    <t>D10</t>
  </si>
  <si>
    <t xml:space="preserve"> 800 – 767      Doplňkové konstrukce</t>
  </si>
  <si>
    <t>767 99 510xx</t>
  </si>
  <si>
    <t>objímky na potrubí DN15 – 25 s pryž výstelkou, upevň.matice,stopka, vč montáže</t>
  </si>
  <si>
    <t>1078892324</t>
  </si>
  <si>
    <t>767 99 510xx.1</t>
  </si>
  <si>
    <t>objímky na potrubí DN40 – DN50 s pryž výstelkou, upevň.matice,stopka, vč montáže</t>
  </si>
  <si>
    <t>-1876685700</t>
  </si>
  <si>
    <t>998 72 7203</t>
  </si>
  <si>
    <t>přesun hmot pro doplň.konstr. v objektech výšky do 24 m</t>
  </si>
  <si>
    <t>%x100</t>
  </si>
  <si>
    <t>-2068203215</t>
  </si>
  <si>
    <t>R.12</t>
  </si>
  <si>
    <t>pomocné stavební práce, drážkování, kotvení, začištění, plentování</t>
  </si>
  <si>
    <t>1281792967</t>
  </si>
  <si>
    <t>D2</t>
  </si>
  <si>
    <t xml:space="preserve">800 – 721   B 01  Demontáže kanalizačního potrubí</t>
  </si>
  <si>
    <t>721 17 0803</t>
  </si>
  <si>
    <t>demontáž novodurových trub do DN75</t>
  </si>
  <si>
    <t>924269441</t>
  </si>
  <si>
    <t>998 72 1203.1</t>
  </si>
  <si>
    <t>-352658183</t>
  </si>
  <si>
    <t>R.1</t>
  </si>
  <si>
    <t>demontáž potrubních objímek</t>
  </si>
  <si>
    <t>2098305162</t>
  </si>
  <si>
    <t>D3</t>
  </si>
  <si>
    <t xml:space="preserve">800 – 721     C 01  Opravy vnitřní kanalizace</t>
  </si>
  <si>
    <t>721 10 0902</t>
  </si>
  <si>
    <t>přetěsnění hrdla odpadního potrubí do DN100</t>
  </si>
  <si>
    <t>-249743919</t>
  </si>
  <si>
    <t>721 10 0911</t>
  </si>
  <si>
    <t>opravy potrubí hrdlového – zazátkování hrdla DN50</t>
  </si>
  <si>
    <t>1652876435</t>
  </si>
  <si>
    <t>721 14 0905</t>
  </si>
  <si>
    <t>vsazení odbočky do potrubí odpadního litinového DN100</t>
  </si>
  <si>
    <t>989938490</t>
  </si>
  <si>
    <t>721 17 0972</t>
  </si>
  <si>
    <t>opravy kanalizačního potrubí plastového – krácení trub DN50</t>
  </si>
  <si>
    <t>1800054357</t>
  </si>
  <si>
    <t>R.2</t>
  </si>
  <si>
    <t>příprava montážního otvoru pro možnost napojení nového sifonu</t>
  </si>
  <si>
    <t>-757562590</t>
  </si>
  <si>
    <t>D4</t>
  </si>
  <si>
    <t xml:space="preserve">800 – 721    A 02  Vnitřní vodovod</t>
  </si>
  <si>
    <t>722 17 0000</t>
  </si>
  <si>
    <t>nástěnky a šroubení</t>
  </si>
  <si>
    <t>sb</t>
  </si>
  <si>
    <t>369663986</t>
  </si>
  <si>
    <t>722 17 XXXX</t>
  </si>
  <si>
    <t>vodovod potr PP RCT trubky,tvarovky, tlak řada S4&gt; PN20 celoplast provedení, spojov svařováním bez povrch úpravy potrubí, dle EN ISO 15874, tvarová odolnost v rozsahu 0-90°C, délková tepelná roztažnost: a=0,12mm/m °C, dodávka+ montáž + uchycení objímkami DN15=20/2,3</t>
  </si>
  <si>
    <t>343325730</t>
  </si>
  <si>
    <t>722 18 XXXX</t>
  </si>
  <si>
    <t>ochr potr tepelně izolač trubicemi z pěněného PE dle ČSN ISO 9001 přilepenými v příčných i podélných spojích, součinitel difúzního odporu vodní páry&gt;4600, hodnota tepelné vodivosti lambda 0°C≤0,003W/(m.K) tl.izolace 30,0 mm DN15 zabudované potrubí</t>
  </si>
  <si>
    <t>-517271786</t>
  </si>
  <si>
    <t>722 19 0401</t>
  </si>
  <si>
    <t>vyvedení a upevnění výpustek do DN 25</t>
  </si>
  <si>
    <t>1382928127</t>
  </si>
  <si>
    <t>722 22 0231</t>
  </si>
  <si>
    <t>přechodky dGK pro armatury D20 x G1/2</t>
  </si>
  <si>
    <t>380127048</t>
  </si>
  <si>
    <t>722 23 2043</t>
  </si>
  <si>
    <t>kulové kohouty PN42 do 185°C, přímé uzavírací, vnitřní závit G 1/2</t>
  </si>
  <si>
    <t>434031</t>
  </si>
  <si>
    <t>722 29 0226</t>
  </si>
  <si>
    <t>tlakové zkoušky vodovod.potrubí do DN50</t>
  </si>
  <si>
    <t>1186476366</t>
  </si>
  <si>
    <t>722 29 0234</t>
  </si>
  <si>
    <t>proplach a desinfekce potrubí do DN 80</t>
  </si>
  <si>
    <t>373034127</t>
  </si>
  <si>
    <t>998 72 2203</t>
  </si>
  <si>
    <t>přesun hmot pro vnitřní vodovod v obj výšky do 24 m</t>
  </si>
  <si>
    <t>1765948658</t>
  </si>
  <si>
    <t>D5</t>
  </si>
  <si>
    <t xml:space="preserve">800 – 721    B 02  Demontáž vnitřního vodovodu</t>
  </si>
  <si>
    <t>722 13 0801</t>
  </si>
  <si>
    <t>demontáž rozvodů vody z ocelových pozinkovaných trub do Ø25mm</t>
  </si>
  <si>
    <t>513677751</t>
  </si>
  <si>
    <t>722 22 0861</t>
  </si>
  <si>
    <t>demontáž armatur závitových se dvěma závity do G 3/4</t>
  </si>
  <si>
    <t>-457850869</t>
  </si>
  <si>
    <t>998 72 2203.1</t>
  </si>
  <si>
    <t>975008109</t>
  </si>
  <si>
    <t>R.3</t>
  </si>
  <si>
    <t>demontáž objímek</t>
  </si>
  <si>
    <t>1727504878</t>
  </si>
  <si>
    <t>D6</t>
  </si>
  <si>
    <t xml:space="preserve">800 – 721     C 02  Opravy vnitřního vodovodu</t>
  </si>
  <si>
    <t>722 13 0901</t>
  </si>
  <si>
    <t>zazátkování vývodu ocelových trub pozinkovaných závitových</t>
  </si>
  <si>
    <t>1036671362</t>
  </si>
  <si>
    <t>722 13 0913</t>
  </si>
  <si>
    <t>odříznutí trubky u rozvodů z ocelových pozinkovaných trub do DN25mm</t>
  </si>
  <si>
    <t>1942941574</t>
  </si>
  <si>
    <t>722 17 0942</t>
  </si>
  <si>
    <t>spojky pro trubky nátrubkové G1/2</t>
  </si>
  <si>
    <t>-1158235760</t>
  </si>
  <si>
    <t>722 17 1934</t>
  </si>
  <si>
    <t>vsazení odbočky na rozvodech vody z plastů D přes 25 do 32mm</t>
  </si>
  <si>
    <t>2019740763</t>
  </si>
  <si>
    <t>722 17 3913</t>
  </si>
  <si>
    <t>spoje rozvodů vody z plastů – svary polyfuzí D přes 20 do 25mm</t>
  </si>
  <si>
    <t>1284234399</t>
  </si>
  <si>
    <t>722 19 0901</t>
  </si>
  <si>
    <t>uzavření nebo otevření vodovodního potrubí při opravách, vč napuštění a vypuštění</t>
  </si>
  <si>
    <t>-843742381</t>
  </si>
  <si>
    <t>998 72 2203.1.1</t>
  </si>
  <si>
    <t>přesun hmot pro opravy vnitřního vodovodu v objektu výšky do 24 m</t>
  </si>
  <si>
    <t>952810114</t>
  </si>
  <si>
    <t>R.4</t>
  </si>
  <si>
    <t>příprava montážního otvoru pro možnost napojení rohových ventilů a baterií v nové poloze</t>
  </si>
  <si>
    <t>-2131440863</t>
  </si>
  <si>
    <t>D7</t>
  </si>
  <si>
    <t xml:space="preserve">800 – 721     A 05  Zařizovací předměty</t>
  </si>
  <si>
    <t>R.5</t>
  </si>
  <si>
    <t>umyvadlo nástěnné bez krytu sifonu 650/490/165 keramické bílé lesklé, středový otvor pro stojánkovou baterii , design oblý</t>
  </si>
  <si>
    <t>-289589511</t>
  </si>
  <si>
    <t>R.6</t>
  </si>
  <si>
    <t>umyvadlo nástěnné zdravotní bez krytu sifonu 650/550/165 keramické bílé lesklé</t>
  </si>
  <si>
    <t>356423875</t>
  </si>
  <si>
    <t>725 21 9102</t>
  </si>
  <si>
    <t>montáž umyvadla na šrouby do zdiva</t>
  </si>
  <si>
    <t>-1981857645</t>
  </si>
  <si>
    <t>R.7</t>
  </si>
  <si>
    <t>umyvadlový sifon z prostorově úsporný pochromovaný mosazný, průměr 5/4"-32mm, Qn=0,5l/s, ZU 50mm</t>
  </si>
  <si>
    <t>-241830868</t>
  </si>
  <si>
    <t>725 81 3110</t>
  </si>
  <si>
    <t>flexi tlaková hadice délky 50cm se šroubením 1/2“- 3/8"</t>
  </si>
  <si>
    <t>-1763323031</t>
  </si>
  <si>
    <t>725 81 3110.1</t>
  </si>
  <si>
    <t>rohový ventil s filtrem DN15-3/8“ s hadičkou se šroubením, nástěnný, krycí rozeta Ø50</t>
  </si>
  <si>
    <t>1255051123</t>
  </si>
  <si>
    <t>R.9</t>
  </si>
  <si>
    <t>ventil odpadní pro umyvadla s přepadem DN40 + krytka ventilu</t>
  </si>
  <si>
    <t>1588756357</t>
  </si>
  <si>
    <t>725 82 2611</t>
  </si>
  <si>
    <t>baterie umyvadlová stojánková jednootvorová páková chromová jednootvorová bez výpustí , výška baterie: 158mm, délka ramínka: 115mm,</t>
  </si>
  <si>
    <t>-1906730090</t>
  </si>
  <si>
    <t>725 85 9101</t>
  </si>
  <si>
    <t>montáž odpadního ventilu DN40</t>
  </si>
  <si>
    <t>180093023</t>
  </si>
  <si>
    <t>725 86 9101</t>
  </si>
  <si>
    <t>montáž umyvadlového sifonu do DN40</t>
  </si>
  <si>
    <t>1668634670</t>
  </si>
  <si>
    <t>R.8</t>
  </si>
  <si>
    <t>montážní sada se šrouby M10x140mm pro upevnění umyvadla</t>
  </si>
  <si>
    <t>sada</t>
  </si>
  <si>
    <t>1123952784</t>
  </si>
  <si>
    <t>998 72 5203</t>
  </si>
  <si>
    <t>přesun hmot pro zařizovací předměty v obj výšky do 24 m</t>
  </si>
  <si>
    <t>896969962</t>
  </si>
  <si>
    <t>R.10</t>
  </si>
  <si>
    <t>příplatek na montáž nových zařizovacích předmětů do nové polohy – příprava vývodů</t>
  </si>
  <si>
    <t>-608212302</t>
  </si>
  <si>
    <t>D8</t>
  </si>
  <si>
    <t xml:space="preserve">800 – 721     C 05  Opravy zařizovacích předmětů </t>
  </si>
  <si>
    <t>725 21 0911</t>
  </si>
  <si>
    <t>odmontování umyvadla bez výtokových armatur a bez konzol a bez zpětné montáže</t>
  </si>
  <si>
    <t>2082639547</t>
  </si>
  <si>
    <t>725 21 0974</t>
  </si>
  <si>
    <t>odmontování umyvadlové konzoly</t>
  </si>
  <si>
    <t>-111925879</t>
  </si>
  <si>
    <t>725 21 0982</t>
  </si>
  <si>
    <t>odmontování zápachové uzávěry umyvadlové</t>
  </si>
  <si>
    <t>-2034283000</t>
  </si>
  <si>
    <t>725 72 5204</t>
  </si>
  <si>
    <t>přesun hmot pro opravy zařizovacích předmětů v obj výšky do 36m</t>
  </si>
  <si>
    <t>1249929792</t>
  </si>
  <si>
    <t>725 80 0900</t>
  </si>
  <si>
    <t>odmontování nástěnné umyvadlové pákové baterie DN15</t>
  </si>
  <si>
    <t>-215458196</t>
  </si>
  <si>
    <t>725 80 0980</t>
  </si>
  <si>
    <t>odmontování odpadního ventilu umyvadlového</t>
  </si>
  <si>
    <t>-740636718</t>
  </si>
  <si>
    <t>R.11</t>
  </si>
  <si>
    <t>příplatek na bezpečné uložení odmontovaných umyvadel, sifonů a baterií – ochrana před poškozením pro případné další využití</t>
  </si>
  <si>
    <t>508432519</t>
  </si>
  <si>
    <t>D9</t>
  </si>
  <si>
    <t xml:space="preserve"> 800 – 721    A 07      Protipožární trubní ucpávky</t>
  </si>
  <si>
    <t>727 11 1342</t>
  </si>
  <si>
    <t>Prostup stěnou tl.150, např.tmel Promasel nebo rovnocenný, D25</t>
  </si>
  <si>
    <t>211142887</t>
  </si>
  <si>
    <t>727 11 1346</t>
  </si>
  <si>
    <t>Prostup stěnou tl.150, např.tmel Promasel nebo rovnocenný, D54</t>
  </si>
  <si>
    <t>2006043193</t>
  </si>
  <si>
    <t>4 - Vytápění</t>
  </si>
  <si>
    <t xml:space="preserve">1 - Demontáže </t>
  </si>
  <si>
    <t xml:space="preserve">2 - Rozvody potrubí </t>
  </si>
  <si>
    <t>3 - Armatury</t>
  </si>
  <si>
    <t>4 - Otopná tělesa</t>
  </si>
  <si>
    <t>5 - Nátěry</t>
  </si>
  <si>
    <t xml:space="preserve">Demontáže </t>
  </si>
  <si>
    <t>Pol1</t>
  </si>
  <si>
    <t>Demontáž článkových litinových otopných těles , 111 článků typu 500/200 , otopná plocha celkem 30,0 m2</t>
  </si>
  <si>
    <t>-346404000</t>
  </si>
  <si>
    <t>Pol2</t>
  </si>
  <si>
    <t>Demontáž článkových litinových otopných těles , 14 článků typu 1000/200 , otopná plocha celkem 6,9 m2</t>
  </si>
  <si>
    <t>-128874647</t>
  </si>
  <si>
    <t>Pol3</t>
  </si>
  <si>
    <t>Demontáž konzol pro uchycení článkových litinových otopných těles</t>
  </si>
  <si>
    <t>478032524</t>
  </si>
  <si>
    <t>Pol4</t>
  </si>
  <si>
    <t>Demontáž armatur se 2 závity G 1/2"</t>
  </si>
  <si>
    <t>-1300809289</t>
  </si>
  <si>
    <t>Pol5</t>
  </si>
  <si>
    <t>Demontáž ocelového potrubí do DN 32</t>
  </si>
  <si>
    <t>-1782527855</t>
  </si>
  <si>
    <t>Pol6</t>
  </si>
  <si>
    <t>Odstranění nátěrů potrubí do DN 50</t>
  </si>
  <si>
    <t>-2012066395</t>
  </si>
  <si>
    <t>Pol7</t>
  </si>
  <si>
    <t>Demontáž ostatní (vypuštění otopné vody apod.)</t>
  </si>
  <si>
    <t>-2033841560</t>
  </si>
  <si>
    <t xml:space="preserve">Rozvody potrubí </t>
  </si>
  <si>
    <t>Pol10</t>
  </si>
  <si>
    <t>Napojení na stávající potrubí ÚT (včetně návarku nebo zhotovení závitu ve stáv. potrubí)</t>
  </si>
  <si>
    <t>1838488961</t>
  </si>
  <si>
    <t>Pol11</t>
  </si>
  <si>
    <t>Zaslepení potrubí zavařením</t>
  </si>
  <si>
    <t>1264204252</t>
  </si>
  <si>
    <t>Pol8</t>
  </si>
  <si>
    <t>Měděné potrubí (tvrdá měď) 18 × 1,0 mm</t>
  </si>
  <si>
    <t>-1720673396</t>
  </si>
  <si>
    <t>Pol9</t>
  </si>
  <si>
    <t>Tvarovky (kolena , přechody , redukce apod.)</t>
  </si>
  <si>
    <t>-1411318088</t>
  </si>
  <si>
    <t>Armatury</t>
  </si>
  <si>
    <t>Pol12</t>
  </si>
  <si>
    <t>Termostatický ventil přímý , dvouregulační 1/2" , přednastavitelná hodnoty kv , materiál niklovaná mosaz , PN 10</t>
  </si>
  <si>
    <t>1541784112</t>
  </si>
  <si>
    <t>Pol13</t>
  </si>
  <si>
    <t>Regulační šroubení přímé 1/2" , materiál niklovaná mosaz , PN 10</t>
  </si>
  <si>
    <t>-845401317</t>
  </si>
  <si>
    <t>Pol14</t>
  </si>
  <si>
    <t>Termostatická hlavice - kapalinová , plastová hlava - mosazná matice , M 30x1,5 , rozsah 6,5÷28°C , s možností aretace na požadovanou teplotu</t>
  </si>
  <si>
    <t>-1048122222</t>
  </si>
  <si>
    <t>Pol15</t>
  </si>
  <si>
    <t>Ostatní drobný montážní nespecifikovaný materiál (vsuvky , redukce , krytka proti odcizení TH apod.)</t>
  </si>
  <si>
    <t>-250845210</t>
  </si>
  <si>
    <t>Otopná tělesa</t>
  </si>
  <si>
    <t>Pol16</t>
  </si>
  <si>
    <t>Ocelové deskové těleso typ KLASIK 22 R 500/1200 (odstín: bílá RAL 9016) , výška 554 mm , rozteč připojení 500 mm , hloubka 100 mm , délka 1200 mm , výkon 1891 W dle normy EN 442 ΔT 50 (75/65/20°C)</t>
  </si>
  <si>
    <t>-296035466</t>
  </si>
  <si>
    <t>Pol17</t>
  </si>
  <si>
    <t>Ocelové deskové těleso typ KLASIK 22 R 500/1400 (odstín: bílá RAL 9016) , výška 554 mm , rozteč připojení 500 mm , hloubka 100 mm , délka 1400 mm , výkon 2206 W dle normy EN 442 ΔT 50 (75/65/20°C)</t>
  </si>
  <si>
    <t>42201456</t>
  </si>
  <si>
    <t>Pol18</t>
  </si>
  <si>
    <t>Navrtávací konzola (kovové díly pozinkovány , pro upevnění ve vzdálenosti až 100 mm od stěny (sada obsahuje 2x konzolu))</t>
  </si>
  <si>
    <t>-1607108571</t>
  </si>
  <si>
    <t>Pol21</t>
  </si>
  <si>
    <t>Přesun hmot pro ústřední vytápění</t>
  </si>
  <si>
    <t>Kč</t>
  </si>
  <si>
    <t>-730860606</t>
  </si>
  <si>
    <t>Pol22</t>
  </si>
  <si>
    <t>Topná a tlaková zkouška</t>
  </si>
  <si>
    <t>1121623765</t>
  </si>
  <si>
    <t>Pol23</t>
  </si>
  <si>
    <t>Stavební přípomocné práce</t>
  </si>
  <si>
    <t>1346543526</t>
  </si>
  <si>
    <t>Pol24</t>
  </si>
  <si>
    <t>Mimostaveništní doprava</t>
  </si>
  <si>
    <t>-377183836</t>
  </si>
  <si>
    <t>Nátěry</t>
  </si>
  <si>
    <t>Pol19</t>
  </si>
  <si>
    <t>Nátěry syntetické potrubí do DN 50 - dvojnásobný s 1× emailováním</t>
  </si>
  <si>
    <t>-515373184</t>
  </si>
  <si>
    <t>Pol20</t>
  </si>
  <si>
    <t>Nátěr stávajícího otopného článkového tělesa (3,0 m2) , barva dle ostatních těles v místnosti</t>
  </si>
  <si>
    <t>-1154986683</t>
  </si>
  <si>
    <t>5 - Silnoproud</t>
  </si>
  <si>
    <t>D1 - Dodávka komponent silnoproud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</si>
  <si>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</si>
  <si>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</si>
  <si>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</si>
  <si>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</si>
  <si>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</si>
  <si>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</si>
  <si>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</si>
  <si>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</si>
  <si>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Dodávka komponent silnoproud</t>
  </si>
  <si>
    <t>34551615R01</t>
  </si>
  <si>
    <t xml:space="preserve">Zásuvka jednonásobná, chráněná, s clonkami, s bezšroub. svorkami230V/16A, bílá  + rámeček</t>
  </si>
  <si>
    <t>-697177211</t>
  </si>
  <si>
    <t>34551615R01Kr</t>
  </si>
  <si>
    <t>Zásuvka jednonásobná do podl.krabice, chráněná, s clonkami, s bezšroub. Svorkami 230V/16A, bílá (modul45x45mm)</t>
  </si>
  <si>
    <t>-310093990</t>
  </si>
  <si>
    <t>34551615R01Kr.1</t>
  </si>
  <si>
    <t>Zásuvka jednonásobná do kab. kanálu, chráněná, s clonkami, s bezšroub. Svorkami 230V/16A, bílá (modul45x45mm)</t>
  </si>
  <si>
    <t>-1477481717</t>
  </si>
  <si>
    <t>34551622R</t>
  </si>
  <si>
    <t xml:space="preserve">Zásuvka dvojtá 230V/16A, otočené zdířky, s ochranným kolíkem                                        s clonkami</t>
  </si>
  <si>
    <t>-585537764</t>
  </si>
  <si>
    <t>000000R001 - S</t>
  </si>
  <si>
    <t>A - LED panel, hliníkový rámeček, mikroprizmatický kryt, čtverec 600x600mm, ED panel, UGR&lt;19, Ra 90, hliníkový rámeček, mikroprizmatický kryt, čtverec 600x600mm</t>
  </si>
  <si>
    <t>17883500</t>
  </si>
  <si>
    <t>000000R003 - S</t>
  </si>
  <si>
    <t>B - Závěsné/přisazené, LED asymetrické svítidlo 1 x LED, 47W, 6200lm, Ra80, 4000K</t>
  </si>
  <si>
    <t>-1504437925</t>
  </si>
  <si>
    <t>000000R004 - S</t>
  </si>
  <si>
    <t xml:space="preserve">D - Přisazené/závěsné, čtvercové LED svítidlo, opálový kryt                                 1 x LED, 36W, 4400lm, Ra80, 4000K</t>
  </si>
  <si>
    <t>-215639339</t>
  </si>
  <si>
    <t>000000R007- NS</t>
  </si>
  <si>
    <t xml:space="preserve">NS - Nástěnné nouzové LED svítidlo, 1 -3W LED pásek 320 lm                 STANDARD IP65, záloha 1h</t>
  </si>
  <si>
    <t>-654726967</t>
  </si>
  <si>
    <t>000000R008- TU</t>
  </si>
  <si>
    <t>Reflexní (1 nebo 2 stranná) tabulka směru úniku dle dokumentace zavěšená pod nouzovým svítidlem + montáž</t>
  </si>
  <si>
    <t>-609300728</t>
  </si>
  <si>
    <t>34535400R</t>
  </si>
  <si>
    <t>Strojek spínače 1pólového řaz.1</t>
  </si>
  <si>
    <t>-1944575348</t>
  </si>
  <si>
    <t>345 35401.R</t>
  </si>
  <si>
    <t>Strojek spínače 1+1 pólového řaz.1+1</t>
  </si>
  <si>
    <t>-1758612147</t>
  </si>
  <si>
    <t>345355901R</t>
  </si>
  <si>
    <t>Čidlo a detektor přítomnosti s dosahem až 20m v rozsahu 360°. Regulace citlivosti 3-2000lx. Vhodné pro LED osvětlení 230V.</t>
  </si>
  <si>
    <t>1687066274</t>
  </si>
  <si>
    <t>34536490R</t>
  </si>
  <si>
    <t>Kryt spínače</t>
  </si>
  <si>
    <t>-1662285232</t>
  </si>
  <si>
    <t>34536700R</t>
  </si>
  <si>
    <t>Rámeček pro spínače</t>
  </si>
  <si>
    <t>1570190121</t>
  </si>
  <si>
    <t>Montáž komponent</t>
  </si>
  <si>
    <t>000000R0NV4</t>
  </si>
  <si>
    <t>Elektrické napojení 1f spotřebiče - posuvné plošiny)</t>
  </si>
  <si>
    <t>-199368979</t>
  </si>
  <si>
    <t>005231010R</t>
  </si>
  <si>
    <t>Revize nově inst. Elektroinstalace</t>
  </si>
  <si>
    <t>-1810895622</t>
  </si>
  <si>
    <t>210 11-1014.R00</t>
  </si>
  <si>
    <t>Zásuvka domovní zapuštěná - provedení 2x (2P+PE) |</t>
  </si>
  <si>
    <t>1748844746</t>
  </si>
  <si>
    <t>210110041R00</t>
  </si>
  <si>
    <t>Spínač zapuštěný jednopólový, řazení 1</t>
  </si>
  <si>
    <t>53754530</t>
  </si>
  <si>
    <t>210292041R00</t>
  </si>
  <si>
    <t>Přezkoušení světel./zásuv. okruhu, úprava stávající instalace</t>
  </si>
  <si>
    <t>-1584023349</t>
  </si>
  <si>
    <t>222 29-0305.R00</t>
  </si>
  <si>
    <t>Modul zásuvky do parapetního žlabu</t>
  </si>
  <si>
    <t>52885156</t>
  </si>
  <si>
    <t>345355901R -M</t>
  </si>
  <si>
    <t>Pohybový světel spínač stropní + pulzní relé - montáž</t>
  </si>
  <si>
    <t>-1792586463</t>
  </si>
  <si>
    <t>741371011R01</t>
  </si>
  <si>
    <t>Montáž svítidel zářivkových se zapojením vodičů bytových nebo společenských místností stropních na závěsech</t>
  </si>
  <si>
    <t>-1984098843</t>
  </si>
  <si>
    <t>Dodávka tras</t>
  </si>
  <si>
    <t>3457114701R</t>
  </si>
  <si>
    <t>Trubka kabelová chránička KOPOFLEX KF 09050</t>
  </si>
  <si>
    <t>483669613</t>
  </si>
  <si>
    <t>000000R0NK1</t>
  </si>
  <si>
    <t xml:space="preserve"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8xRJ45(maska + keystone cat.6)</t>
  </si>
  <si>
    <t>-109939364</t>
  </si>
  <si>
    <t>000000R0NK2</t>
  </si>
  <si>
    <t xml:space="preserve"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2xRJ45(maska + keystone cat.6)</t>
  </si>
  <si>
    <t>-196981812</t>
  </si>
  <si>
    <t>345715367R</t>
  </si>
  <si>
    <t>Krabice odbočná KO 125/1L</t>
  </si>
  <si>
    <t>-1337904612</t>
  </si>
  <si>
    <t>345 71521.R</t>
  </si>
  <si>
    <t>Krabice univerzální z PH KU 68-1902/3</t>
  </si>
  <si>
    <t>-1308820018</t>
  </si>
  <si>
    <t>345718065R</t>
  </si>
  <si>
    <t>Hmoždinka HM8 s vrutem</t>
  </si>
  <si>
    <t>-185330275</t>
  </si>
  <si>
    <t>34572109R</t>
  </si>
  <si>
    <t>Lišta vkládací z PVC 20x20</t>
  </si>
  <si>
    <t>52735342</t>
  </si>
  <si>
    <t>34571051R</t>
  </si>
  <si>
    <t>Trubka elektroinstal. ohebná 2323/LPE-1 d 22,9 m</t>
  </si>
  <si>
    <t>514205296</t>
  </si>
  <si>
    <t>222 26-0505.R00</t>
  </si>
  <si>
    <t>Trubka pancéřová 40 pod omítku, do podlahy</t>
  </si>
  <si>
    <t>-440048471</t>
  </si>
  <si>
    <t>345 7099951.R</t>
  </si>
  <si>
    <t>Kanál parapetní dutý PK 110 x 70D, délka 2 m</t>
  </si>
  <si>
    <t>-1372644890</t>
  </si>
  <si>
    <t>Montáž tras</t>
  </si>
  <si>
    <t>000000R0NKM1</t>
  </si>
  <si>
    <t>Montáž chráničky kabelu do kabel kanálu</t>
  </si>
  <si>
    <t>755618767</t>
  </si>
  <si>
    <t>210 01-0003.R00</t>
  </si>
  <si>
    <t>Trubka ohebná pod omítku, vnější průměr 25 mm</t>
  </si>
  <si>
    <t>172942397</t>
  </si>
  <si>
    <t>210010301R00</t>
  </si>
  <si>
    <t>Krabice přístrojová KP, bez zapojení, kruhová</t>
  </si>
  <si>
    <t>-2043169713</t>
  </si>
  <si>
    <t>211010002R00</t>
  </si>
  <si>
    <t>Osazení hmoždinky do cihlového zdiva, HM 8</t>
  </si>
  <si>
    <t>678814366</t>
  </si>
  <si>
    <t>-2080503401</t>
  </si>
  <si>
    <t>345 7099951.R M</t>
  </si>
  <si>
    <t>1395895469</t>
  </si>
  <si>
    <t>Montáž kabelová chránička KOPOFLEX KF 09050</t>
  </si>
  <si>
    <t>819561072</t>
  </si>
  <si>
    <t>622 30-0181.RT3</t>
  </si>
  <si>
    <t>Montáž podlahové krabice včetně příslušensvtí, vyhl.otvoru a usazení podl. začištění</t>
  </si>
  <si>
    <t>-1283999093</t>
  </si>
  <si>
    <t>Dodávka kabeláže</t>
  </si>
  <si>
    <t>34140966R</t>
  </si>
  <si>
    <t>Vodič silový CY zelenožlutý 10,00 mm2 - drát</t>
  </si>
  <si>
    <t>1582285152</t>
  </si>
  <si>
    <t>210 80-0105.R00</t>
  </si>
  <si>
    <t>Kabel silový s Cu jádrem 750 V CYKY 3 x 1,5 mm2</t>
  </si>
  <si>
    <t>1198814473</t>
  </si>
  <si>
    <t>210 80-0106.R00</t>
  </si>
  <si>
    <t>Kabel silový s Cu jádrem 750 V CYKY 3 x 2,5 mm2</t>
  </si>
  <si>
    <t>1562374393</t>
  </si>
  <si>
    <t>341 118552.R</t>
  </si>
  <si>
    <t xml:space="preserve">Kabel s Cu jádrem NOPOVIC 1kV 1-CXKH-R 5 x 6 mm2    - rozv. Schodiště</t>
  </si>
  <si>
    <t>559168994</t>
  </si>
  <si>
    <t>341 138316.R</t>
  </si>
  <si>
    <t>Kabel silový s Al jádrem 750 V AYKY 4 x 35 mm2</t>
  </si>
  <si>
    <t>-1077274730</t>
  </si>
  <si>
    <t>210 80-0101.R01</t>
  </si>
  <si>
    <t>Kabel silový s Cu jádrem 750 V Eurofire EF180 2 x 1,5 mm2 - reproduktory</t>
  </si>
  <si>
    <t>650816418</t>
  </si>
  <si>
    <t>Montáž kabeláže</t>
  </si>
  <si>
    <t>210 90-1082.R00</t>
  </si>
  <si>
    <t>Kabel silový AYKY 1kV 4 x 35 mm2 pevně uložený</t>
  </si>
  <si>
    <t>1120594637</t>
  </si>
  <si>
    <t>210800527R01</t>
  </si>
  <si>
    <t>-1488978756</t>
  </si>
  <si>
    <t>210810005R01</t>
  </si>
  <si>
    <t>Kabel CYKY-m 750 V (2)3 x 1,5 mm2 uložený ve zdi</t>
  </si>
  <si>
    <t>-184189452</t>
  </si>
  <si>
    <t>210810006R01</t>
  </si>
  <si>
    <t>Kabel CYKY-m 750 V 3 x 2,5 mm2 uložený ve zdi</t>
  </si>
  <si>
    <t>-301931593</t>
  </si>
  <si>
    <t>210810017R01</t>
  </si>
  <si>
    <t>Kabel CYKY-m 750 V 5 žil,4 až 25 mm2, uložený ve zdi</t>
  </si>
  <si>
    <t>-817333574</t>
  </si>
  <si>
    <t>650 14-1211.R00</t>
  </si>
  <si>
    <t>Ukončení vodiče v krabici + zapojení do 2,5 mm2</t>
  </si>
  <si>
    <t>1330568605</t>
  </si>
  <si>
    <t>Dodávka rozvaděče</t>
  </si>
  <si>
    <t>35715101R21</t>
  </si>
  <si>
    <t>Třídní rozvaděč 2P-RP Rozvodnicová skříň pro nástěnnou montáž, neprůhledné dveře, počet řad 3, počet modulů v řadě 14, krytí IP40, PE+N, barva bílá, materiál : plast, vybavený dle výkresu D.1.4.3-2 + montáž</t>
  </si>
  <si>
    <t>-202419615</t>
  </si>
  <si>
    <t>35715101R22</t>
  </si>
  <si>
    <t>Chodbový rozvaděč 2P-R0 doplněnění jištění 4x16A/B, jis.+chrán. 2x10A/B 10kA, vydrátování, napojení kabeláže z kabinetu, montáž</t>
  </si>
  <si>
    <t>1855443401</t>
  </si>
  <si>
    <t>35715101R231</t>
  </si>
  <si>
    <t>Doplnění a přemístění, přípojkové skříňě. Dodávka nové vestavné skříně 320x640x250mm, IP44 otvíratelné dveře, materiál termoset. Včetně vybavení pro prodloužení a naspojkování kabeláže 2x AYKY 4x35mm</t>
  </si>
  <si>
    <t>-993294175</t>
  </si>
  <si>
    <t>Montáž rozvaděče</t>
  </si>
  <si>
    <t>005231010R.1</t>
  </si>
  <si>
    <t>Revize dotčených rozvodnic.</t>
  </si>
  <si>
    <t>-1751409080</t>
  </si>
  <si>
    <t>210190002R00</t>
  </si>
  <si>
    <t>Montáž rozvodnic do zdi do váhy 50 kg</t>
  </si>
  <si>
    <t>-837847095</t>
  </si>
  <si>
    <t>210190002R01D</t>
  </si>
  <si>
    <t>Demontáž všech jistících prvků, odpojených okruhů a zaslepení rozvaděče</t>
  </si>
  <si>
    <t>234495217</t>
  </si>
  <si>
    <t>35715101R23</t>
  </si>
  <si>
    <t>Demontáž stávající přípojkové skříně, příprava pro montáž nové skříně + a instalace komponent a napojení</t>
  </si>
  <si>
    <t>-1350193834</t>
  </si>
  <si>
    <t>612 10-0020.RA0</t>
  </si>
  <si>
    <t>Začištění omítek kolem rozvaděče</t>
  </si>
  <si>
    <t>-1122763898</t>
  </si>
  <si>
    <t>650 14-1111.R00</t>
  </si>
  <si>
    <t>Ukončení vodičů v rozvaděči + zapojení do 2,5 mm2</t>
  </si>
  <si>
    <t>2138675612</t>
  </si>
  <si>
    <t>650 14-1113.R00</t>
  </si>
  <si>
    <t>Ukončení vodičů v rozvaděči + zapojení do 6 mm2</t>
  </si>
  <si>
    <t>461236224</t>
  </si>
  <si>
    <t>650 14-1119.R00</t>
  </si>
  <si>
    <t>Ukončení vodičů v rozvaděči + zapojení do 35 mm2</t>
  </si>
  <si>
    <t>870788937</t>
  </si>
  <si>
    <t>971 10-0021.RA0</t>
  </si>
  <si>
    <t>Vybourání otvorů ve zdivu cihelnémpro m2</t>
  </si>
  <si>
    <t>-61100478</t>
  </si>
  <si>
    <t>Stavební přípomoce</t>
  </si>
  <si>
    <t>220 26-1664.R00</t>
  </si>
  <si>
    <t>Hrubá výplň drážky</t>
  </si>
  <si>
    <t>-2007439525</t>
  </si>
  <si>
    <t>220 26-1665.R00</t>
  </si>
  <si>
    <t>Začištění drážky, konečná úprava</t>
  </si>
  <si>
    <t>-10491721</t>
  </si>
  <si>
    <t>58541250R</t>
  </si>
  <si>
    <t>Sádra stavební bilá 1 kg</t>
  </si>
  <si>
    <t>1566383720</t>
  </si>
  <si>
    <t>460680022R00</t>
  </si>
  <si>
    <t>Průraz zdivem v cihlové zdi tloušťky 30 cm</t>
  </si>
  <si>
    <t>-756231993</t>
  </si>
  <si>
    <t>460680402RV1</t>
  </si>
  <si>
    <t>Vysekání kapsy 10x10x8cm pro krabice v cihlové zdi</t>
  </si>
  <si>
    <t>506804822</t>
  </si>
  <si>
    <t>460680593RV1</t>
  </si>
  <si>
    <t>Vysekání drážky 5x7cm pro kabely v cihlové zdi</t>
  </si>
  <si>
    <t>1958241701</t>
  </si>
  <si>
    <t>460941311</t>
  </si>
  <si>
    <t>Vyplnění rýh vyplnění a omítnutí rýh v betonových podlahách a mazaninách hloubky do 5 cm a šířky do 5 cm</t>
  </si>
  <si>
    <t>-1978423801</t>
  </si>
  <si>
    <t>595 980-000R</t>
  </si>
  <si>
    <t>Dodávka a dem./montáž SDK oplásštění světlost 0,2x0,2m, (profily, SDK,tmelení)</t>
  </si>
  <si>
    <t>1851539523</t>
  </si>
  <si>
    <t>784 95-0030.RAA</t>
  </si>
  <si>
    <t>Oprava maleb z malířských směsí oškrábání, umytí, vyhlazení, 2x malba</t>
  </si>
  <si>
    <t>-978307522</t>
  </si>
  <si>
    <t>971 10-0041.RA0</t>
  </si>
  <si>
    <t>Vybourání otvorů ve zdech</t>
  </si>
  <si>
    <t>-2025151901</t>
  </si>
  <si>
    <t>974 05-1313.R00</t>
  </si>
  <si>
    <t>Frézování drážky do 30x30 mm, zdivo,cihel.tvárnice</t>
  </si>
  <si>
    <t>-25034283</t>
  </si>
  <si>
    <t>974 05-1515.R00</t>
  </si>
  <si>
    <t>Frézování drážky do 50x50 mm, podlaha beton</t>
  </si>
  <si>
    <t>-1018255638</t>
  </si>
  <si>
    <t>979 08-2113.R00</t>
  </si>
  <si>
    <t>Vodorovná doprava suti po suchu do 1000 m</t>
  </si>
  <si>
    <t>-658560529</t>
  </si>
  <si>
    <t>979 98-1104.R00</t>
  </si>
  <si>
    <t>Kontejner, suť bez příměsí, odvoz a likvidace, 9 t</t>
  </si>
  <si>
    <t>-1592370214</t>
  </si>
  <si>
    <t>979 98-1104.R00.1</t>
  </si>
  <si>
    <t>Ekologická likvidace elektro materiálu</t>
  </si>
  <si>
    <t>1028045028</t>
  </si>
  <si>
    <t>979 99-0250.R00</t>
  </si>
  <si>
    <t>Poplatek za zpracování nebezpečného odpadu</t>
  </si>
  <si>
    <t>-191410431</t>
  </si>
  <si>
    <t>6 - Slaboproud</t>
  </si>
  <si>
    <t>D1 - Dodávka a montáž komponent</t>
  </si>
  <si>
    <t>D3 - Dodávka a montáž datových rozvaděčů</t>
  </si>
  <si>
    <t>D4 - Dodávka tras</t>
  </si>
  <si>
    <t>D5 - Montáž tras</t>
  </si>
  <si>
    <t>D6 - Dodávka kabeláže</t>
  </si>
  <si>
    <t>D7 - Montáž kabeláže</t>
  </si>
  <si>
    <t xml:space="preserve">D8 - Ostatní montáž </t>
  </si>
  <si>
    <t>Dodávka a montáž komponent</t>
  </si>
  <si>
    <t>71202012R01</t>
  </si>
  <si>
    <t>Zásuvka datová 1xRJ45, cat6 UTP bílá (rámeček+strojek+maska+keystone)</t>
  </si>
  <si>
    <t>1931979543</t>
  </si>
  <si>
    <t>71202012R01-P</t>
  </si>
  <si>
    <t>Zásuvka datová 2xRJ45 do podl. krabice cat6 UTP bílá (rámeček 45x45mm pro 2x RJ45 +maska+ 2xkeystone)</t>
  </si>
  <si>
    <t>-419361608</t>
  </si>
  <si>
    <t>71202012R01-PK</t>
  </si>
  <si>
    <t>Zásuvka datová 1xRJ45 do par. kanálu cat6 UTP bílá (rámeček 45x45mm pro 1x RJ45 +maska+ 2xkeystone)</t>
  </si>
  <si>
    <t>-2313620</t>
  </si>
  <si>
    <t>371202013R01</t>
  </si>
  <si>
    <t>Zásuvka datová 2xRJ45, cat6 UTP bílá (rámeček+strojek+maska+keystone)</t>
  </si>
  <si>
    <t>1924462062</t>
  </si>
  <si>
    <t>371202022R</t>
  </si>
  <si>
    <t>Zásuvka komunikační přímá USB,1 zásuvka USB 2.0 typu A.</t>
  </si>
  <si>
    <t>-318220946</t>
  </si>
  <si>
    <t>371202023R</t>
  </si>
  <si>
    <t>Zásuvka komunikační HDMI, 1 zásuvka HDMI typu A, možnost 4K přenosu</t>
  </si>
  <si>
    <t>-575649273</t>
  </si>
  <si>
    <t>371202023R-P</t>
  </si>
  <si>
    <t>Zásuvka komunikační HDMI, 1 zásuvka HDMI typu A, možnost 4K přenosu do pdl. Krabice</t>
  </si>
  <si>
    <t>-124541247</t>
  </si>
  <si>
    <t>00000000R11</t>
  </si>
  <si>
    <t>Kabel HDMI, min. 4K*2K @ 60Hz, min. 10m. Včetně HDMI extenderu pro zesílení signálu podporující přenos na min. 30 m, podpora rozlišení min. 4K*2K @ 60Hz, HDCP kompatibilní. Včetně HDMI kabelu 0,5 m, (M/M), min. rozlišení 4K*2K @ 60Hz. Cena včetně dopravy, instalace. + montáž</t>
  </si>
  <si>
    <t>714677161</t>
  </si>
  <si>
    <t>00000000R12</t>
  </si>
  <si>
    <t>USB aktivní kabel kabel 10m, 5ti žilový + montáž</t>
  </si>
  <si>
    <t>-1986195737</t>
  </si>
  <si>
    <t>00000000RS01</t>
  </si>
  <si>
    <t>Propojovací kabeláž patchcord Cat6. 1m + montáž</t>
  </si>
  <si>
    <t>1799360986</t>
  </si>
  <si>
    <t>00000000RS013</t>
  </si>
  <si>
    <t>Nástěnný reproduktor dle EN54-24 pro přisazenou instalaci na stěnu / strop. Technická data dle EN54-24: jmenovitý šumový výkon a napětí 6W @ 100V, citlivost 78dB @ 1W/4m, max. úroveň akustického tlaku 86,4dB @ 4m, frekvenční charakteristika 80Hz-15kHz, úhel pokrytí horizontálně 180°/170°/100°/90°, vertikálně 180°/170°/100°/90° @ 0,5/1/2/4kHz. Certifikace dle EN54-24 číslo 1293-CPD-0166, typ A - vnitřní aplikace. Tělo ABS plast s nízkou hořlavostí třídy V2 / HB75, mřížka kov. Plastová připojovací svorkovnice; jako zvl. přísl. nad rámec požadavků EN54 lze doplnit keramickou svorkovnici s tepelnou pojistkou dle BS-5839-8. Rozměry (ŠxVxH) 230x170x80mm, hmotnost 1,2kg. Barva bílá.</t>
  </si>
  <si>
    <t>1534891393</t>
  </si>
  <si>
    <t>00000000RS014</t>
  </si>
  <si>
    <t>Kombinovaný detektor kouře a teplot se sirénou - drátový(linkový), určen pro detekci požárního nebezpečí v interiéru obytných nebo komerčních budov. Stavy indikuje zabudovanou signálkou a akustickým signálem. Detektor může být napájen z extérního zdroje 12 V DC nebo z ústředny poplachového systému a poskytuje výstupy ALARM a TMP. Pokud je detektor provozován s vloženými bateriemi (3x 1,5 V AA), pracuje v případě ztráty externího napájecího napětí 12 V DC dále jako autonomní.</t>
  </si>
  <si>
    <t>-1999530520</t>
  </si>
  <si>
    <t>222 73-1206.R00</t>
  </si>
  <si>
    <t>Vnitřníí IP kamera 4Mpix. s kompresí videa H.265+, rozlišení 2688x1520@20fps, snímač CMOS 1/3" s progresivním skenem, citlivost až 0,008Lux@F1.6, objektiv 2.8mm (102°), WDR(120dB), ICR, IR přísvit do 30m. 1x LAN, PoE 802.3af. IVS funkce virtuální plot nebo narušení, dual streaming, RTSP, ONVIF, slot na uSD max. 256GB. Vodotěsná IP67, napájení 12V nebo PoE (IEEE 802.3af).</t>
  </si>
  <si>
    <t>451215208</t>
  </si>
  <si>
    <t>00000000RS015</t>
  </si>
  <si>
    <t>Expandér systému EZS, 8 vstupů včetnšě boxu</t>
  </si>
  <si>
    <t>-364126088</t>
  </si>
  <si>
    <t>00000000RS016</t>
  </si>
  <si>
    <t>Elektromotorický samozamikací zámek do panikových dveří s hrazdou z vnějšku zamčení s možností ovládání pomocí čtečky. Jednotné napájení 12 - 24 V DC, Odběr - 130 mA při 12 V DC, 65 mA při 24 V DC. Splňuje ČSN EN 179,ČSN EN 1125, ČSN EN 1634-1 - Pro požárně odolné a únikové dveře. Po uzavření dveří se zámek automaticky uzamkne - vysune se závora a zablokuje se střelka. Zámek je vždy možné odemknout cylindrickou vložkou Klika ve směru úniku je funkční trvale (antipanic), vnější klika je funkční po odpojení napájení z ovládacího zařízení, např. čtečky. Cena v četně dodávky zámku s příslušenstvím a montáže.</t>
  </si>
  <si>
    <t>907162818</t>
  </si>
  <si>
    <t>00000000RS015M</t>
  </si>
  <si>
    <t>1883769080</t>
  </si>
  <si>
    <t>00000000RS016 M</t>
  </si>
  <si>
    <t>Demontáž stávající el. mag lišty z dveří s příslušentvím a přepojení elektr. Ovládání z čteček na nový el. motorický zámek.</t>
  </si>
  <si>
    <t>-1578599280</t>
  </si>
  <si>
    <t>222 29-0005.R00</t>
  </si>
  <si>
    <t>Zásuvka 1xRJ45 UTP kat.6 pod omítku</t>
  </si>
  <si>
    <t>1435975730</t>
  </si>
  <si>
    <t>222 29-0007.R00</t>
  </si>
  <si>
    <t>Zásuvka 2xRJ45 UTP kat.6 pod omítku</t>
  </si>
  <si>
    <t>-1844539210</t>
  </si>
  <si>
    <t>222 29-0007.R0P</t>
  </si>
  <si>
    <t>Zásuvka 2xRJ45 UTP kat.6 do podl. Krabice</t>
  </si>
  <si>
    <t>1552692494</t>
  </si>
  <si>
    <t>Zásuvka 1xRJ45 kat.5e do parapetního žlabu</t>
  </si>
  <si>
    <t>-670737601</t>
  </si>
  <si>
    <t>222 29-0401R</t>
  </si>
  <si>
    <t>Zásuvka komunikační přímá USB,1 zásuvka USB 2.0 typu A.mod.45x45mm</t>
  </si>
  <si>
    <t>87818478</t>
  </si>
  <si>
    <t>222 29-0402R</t>
  </si>
  <si>
    <t>1792077239</t>
  </si>
  <si>
    <t>Montáž a nastavení vnitřní IP kamery</t>
  </si>
  <si>
    <t>350907391</t>
  </si>
  <si>
    <t>223 29-0402R-P</t>
  </si>
  <si>
    <t>-987596107</t>
  </si>
  <si>
    <t>Dodávka a montáž datových rozvaděčů</t>
  </si>
  <si>
    <t>00000000R111</t>
  </si>
  <si>
    <t>Optická vana pro 12vl. SM, včetně, instalace a zakončení vláken</t>
  </si>
  <si>
    <t>-60140830</t>
  </si>
  <si>
    <t>00000000R12.1</t>
  </si>
  <si>
    <t>Napájecí panel pro horizontální montáž do 19" racku výšky 1U, 8x 230V zásuvka, vypínač, stříbrné hliníkové provedení. Cena včetně dopravy, instalace, nastavení.</t>
  </si>
  <si>
    <t>-290063692</t>
  </si>
  <si>
    <t>00000000R13</t>
  </si>
  <si>
    <t>Rozebíratelný rozvaděč RACK závěsný , svařované části jednoduše spojitelné šrouby, IP20, nosnost až 50 kg. Rozměry: 600 x 600 mm. 18U. Barva: Šedá, včetně ventilační jednotky, vyvazovacích panelů, šroub spojů a vyvazovacích pásků + Cena včetně dopravy, instalace, sestavení, přemístění a přepojení stávajícíh komponentů, znovu nastavení a odzkoušení</t>
  </si>
  <si>
    <t>2049880311</t>
  </si>
  <si>
    <t>00000000R13.1</t>
  </si>
  <si>
    <t>Rozebíratelný rozvaděč RACK závěsný , svařované části jednoduše spojitelné šrouby, IP20, nosnost až 50 kg. Rozměry: 600 x 600 mm. 12U. Barva: Šedá, včetně ventilační jednotky, vyvazovacích panelů, šroub spojů a vyvazovacích pásků + Cena včetně dopravy, instalace, sestavení, přemístění a přepojení stávajícíh komponentů, znovu nastavení a odzkoušení</t>
  </si>
  <si>
    <t>206833689</t>
  </si>
  <si>
    <t>371 201011.R</t>
  </si>
  <si>
    <t>Patch panel 19"Patch panel24x RJ45, přímý,CAT6,STP</t>
  </si>
  <si>
    <t>-519794785</t>
  </si>
  <si>
    <t>338372913</t>
  </si>
  <si>
    <t>34571518R</t>
  </si>
  <si>
    <t xml:space="preserve">Krabice univerzální z PH  KU 68- 1901</t>
  </si>
  <si>
    <t>1252927482</t>
  </si>
  <si>
    <t>1658481738</t>
  </si>
  <si>
    <t>Trubka elektroinstal. ohebná 2323/LPE-1 d 22,9 m + přichytky 2ks/m</t>
  </si>
  <si>
    <t>563325660</t>
  </si>
  <si>
    <t>345 64001 -R1</t>
  </si>
  <si>
    <t>Elektroinstalační krabice se zachováním funkčnosti při požáru, klasifikovaná dle ZP 27/2008, DIN 4102-12, STN 920205 + montáž</t>
  </si>
  <si>
    <t>840272733</t>
  </si>
  <si>
    <t>438145629</t>
  </si>
  <si>
    <t>-539853513</t>
  </si>
  <si>
    <t>210 01-0329.RT2</t>
  </si>
  <si>
    <t>Krabice KO do dutých stěn, bez zapojení, hranatá včetně dodávky KO 125/1L s víčkem</t>
  </si>
  <si>
    <t>1164345393</t>
  </si>
  <si>
    <t>175359911</t>
  </si>
  <si>
    <t>371201305R</t>
  </si>
  <si>
    <t xml:space="preserve">Instalační kabel kategorie 6, standard ANSI/TIA 568, ISO/IEC 11801 a EN 50173 pro kategorii 6 a třídu vedení Class E,  třídy LSOH (třída reakce na oheň Dca s2 d2 a1)</t>
  </si>
  <si>
    <t>-1643588853</t>
  </si>
  <si>
    <t>371201305RF</t>
  </si>
  <si>
    <t>Instalační kabel kategorie 6, standard ANSI/TIA 568, ISO/IEC 11801 a EN 50173 pro kategorii 6 a třídu vedení Class E, flexibilní</t>
  </si>
  <si>
    <t>1752018186</t>
  </si>
  <si>
    <t>1672106001</t>
  </si>
  <si>
    <t>341 350212.R</t>
  </si>
  <si>
    <t>Kabel zdělovací EUROFIRE J-h(st)h 2x2x0,8 - příprava pro požární detektory</t>
  </si>
  <si>
    <t>-2811254</t>
  </si>
  <si>
    <t>341 350 212</t>
  </si>
  <si>
    <t>Kabel zdělovací SYSKFY 3x2x0,5</t>
  </si>
  <si>
    <t>-628089870</t>
  </si>
  <si>
    <t>222 30-1101.R</t>
  </si>
  <si>
    <t>Konektor Rj45 cat 6, krytka</t>
  </si>
  <si>
    <t>1487940268</t>
  </si>
  <si>
    <t>341 335013.R</t>
  </si>
  <si>
    <t>Kabel optický SM 9/125 9vl</t>
  </si>
  <si>
    <t>1484586208</t>
  </si>
  <si>
    <t>Montáž kabel silový s Cu jádrem 750 V Eurofire EF180 2 x 1,5 mm2 - reproduktory</t>
  </si>
  <si>
    <t>1049022086</t>
  </si>
  <si>
    <t>222 08-0201.R00</t>
  </si>
  <si>
    <t>Kabel optický SM 9/125 9vl kabel v trubce</t>
  </si>
  <si>
    <t>-4237168</t>
  </si>
  <si>
    <t>222 28-0215.R00</t>
  </si>
  <si>
    <t>Kabel UTP kat.6 v trubkách</t>
  </si>
  <si>
    <t>1844347744</t>
  </si>
  <si>
    <t>222 28-0552.R00</t>
  </si>
  <si>
    <t>Montáž kabel zdělovací EUROFIRE J-h(st)h 2x2x0,8</t>
  </si>
  <si>
    <t>-462365971</t>
  </si>
  <si>
    <t>222 28-0552.R00.1</t>
  </si>
  <si>
    <t>Montáž kabel zdělovací SYSKFY 3x2x0,5</t>
  </si>
  <si>
    <t>-1985139138</t>
  </si>
  <si>
    <t>222 30-1101.R00</t>
  </si>
  <si>
    <t>Konektor RJ45 na kabel UTP</t>
  </si>
  <si>
    <t>597852510</t>
  </si>
  <si>
    <t xml:space="preserve">Ostatní montáž </t>
  </si>
  <si>
    <t>00000000RS013-P</t>
  </si>
  <si>
    <t>Dohledání kabeláže pro napojení systému ozvučení, proměření a připojení na stávající přívod</t>
  </si>
  <si>
    <t>157660602</t>
  </si>
  <si>
    <t>00000000RS014-P</t>
  </si>
  <si>
    <t>Napojení detektorů požáru do expanderu zabezpečovacího systému, oživení naprogramování a funkční zkoušky</t>
  </si>
  <si>
    <t>-1170709902</t>
  </si>
  <si>
    <t>00000000RS015-K</t>
  </si>
  <si>
    <t>Inplementace kamer do stávajícího kamerového systému</t>
  </si>
  <si>
    <t>-830967467</t>
  </si>
  <si>
    <t>222 29-0971.R01</t>
  </si>
  <si>
    <t>Zapojení portu cat.6 do patch panelu</t>
  </si>
  <si>
    <t>-396859809</t>
  </si>
  <si>
    <t>222 29-3001.R00</t>
  </si>
  <si>
    <t>Vypáskování kabelů v rozvaděči</t>
  </si>
  <si>
    <t>-72671169</t>
  </si>
  <si>
    <t>222 29-3011.R00</t>
  </si>
  <si>
    <t>Kontrolní měření kabelu</t>
  </si>
  <si>
    <t>1178367981</t>
  </si>
  <si>
    <t>222 29-3012.R00</t>
  </si>
  <si>
    <t>Měření do protokolu</t>
  </si>
  <si>
    <t>-1043342166</t>
  </si>
  <si>
    <t>222 29-3012.R01</t>
  </si>
  <si>
    <t>Vypracování a tisk protokolu měření  pro metalické a optické kabely</t>
  </si>
  <si>
    <t>-2090709214</t>
  </si>
  <si>
    <t>222 31-0901.R00</t>
  </si>
  <si>
    <t>Měření optických kabelů</t>
  </si>
  <si>
    <t>-1988652362</t>
  </si>
  <si>
    <t>-1857097186</t>
  </si>
  <si>
    <t>-1858391650</t>
  </si>
  <si>
    <t>-1924157702</t>
  </si>
  <si>
    <t>1811049816</t>
  </si>
  <si>
    <t>-2105227447</t>
  </si>
  <si>
    <t>-1206430223</t>
  </si>
  <si>
    <t>-1517883664</t>
  </si>
  <si>
    <t>Dodávka amontáž SDK oplásštění světlost 0,2x0,2m, (profily, SDK,tmelení)</t>
  </si>
  <si>
    <t>-686187608</t>
  </si>
  <si>
    <t>-1137682296</t>
  </si>
  <si>
    <t>-1335167383</t>
  </si>
  <si>
    <t>-2131904658</t>
  </si>
  <si>
    <t>-268952428</t>
  </si>
  <si>
    <t>1229241493</t>
  </si>
  <si>
    <t>99400908</t>
  </si>
  <si>
    <t>-389175253</t>
  </si>
  <si>
    <t>1035883611</t>
  </si>
  <si>
    <t>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</si>
  <si>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</si>
  <si>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</si>
  <si>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</si>
  <si>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</si>
  <si>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</si>
  <si>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</si>
  <si>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</si>
  <si>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</si>
  <si>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</si>
  <si>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</t>
  </si>
  <si>
    <t>1024</t>
  </si>
  <si>
    <t>-815470649</t>
  </si>
  <si>
    <t>https://podminky.urs.cz/item/CS_URS_2024_01/012002000</t>
  </si>
  <si>
    <t>013254000</t>
  </si>
  <si>
    <t>Dokumentace skutečného provedení stavby</t>
  </si>
  <si>
    <t>-979628355</t>
  </si>
  <si>
    <t>https://podminky.urs.cz/item/CS_URS_2024_01/013254000</t>
  </si>
  <si>
    <t>013294000</t>
  </si>
  <si>
    <t>Ostatní dokumentace -dodavatelská (výrobní a montážní)</t>
  </si>
  <si>
    <t>1788029233</t>
  </si>
  <si>
    <t>https://podminky.urs.cz/item/CS_URS_2024_01/013294000</t>
  </si>
  <si>
    <t xml:space="preserve">1 </t>
  </si>
  <si>
    <t>-podrobné výkresy výztuže žb monolit.kcí vnější rampy</t>
  </si>
  <si>
    <t>-zámečnické kce a výrobky -ocel.zábradlí a madla vnějšího schodiště a rampy</t>
  </si>
  <si>
    <t>-prosklená stěna schodiště vč.kotvení ke stavebním kcím objektu</t>
  </si>
  <si>
    <t>-vnější vstupní dveře vč.kotvení ke stáv.stav.kcím objektu</t>
  </si>
  <si>
    <t>VRN3</t>
  </si>
  <si>
    <t>Zařízení staveniště</t>
  </si>
  <si>
    <t>030001000</t>
  </si>
  <si>
    <t>24006925</t>
  </si>
  <si>
    <t>https://podminky.urs.cz/item/CS_URS_2024_01/030001000</t>
  </si>
  <si>
    <t>VRN4</t>
  </si>
  <si>
    <t>Inženýrská činnost</t>
  </si>
  <si>
    <t>040001000</t>
  </si>
  <si>
    <t>1560679710</t>
  </si>
  <si>
    <t>https://podminky.urs.cz/item/CS_URS_2024_01/040001000</t>
  </si>
  <si>
    <t>VRN9</t>
  </si>
  <si>
    <t>Ostatní náklady</t>
  </si>
  <si>
    <t>094104000</t>
  </si>
  <si>
    <t>Náklady na opatření BOZP</t>
  </si>
  <si>
    <t>183563569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</si>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</sst>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142432" TargetMode="External" /><Relationship Id="rId2" Type="http://schemas.openxmlformats.org/officeDocument/2006/relationships/hyperlink" Target="https://podminky.urs.cz/item/CS_URS_2024_01/317142442" TargetMode="External" /><Relationship Id="rId3" Type="http://schemas.openxmlformats.org/officeDocument/2006/relationships/hyperlink" Target="https://podminky.urs.cz/item/CS_URS_2024_01/317944321" TargetMode="External" /><Relationship Id="rId4" Type="http://schemas.openxmlformats.org/officeDocument/2006/relationships/hyperlink" Target="https://podminky.urs.cz/item/CS_URS_2024_01/342272235" TargetMode="External" /><Relationship Id="rId5" Type="http://schemas.openxmlformats.org/officeDocument/2006/relationships/hyperlink" Target="https://podminky.urs.cz/item/CS_URS_2024_01/342272245" TargetMode="External" /><Relationship Id="rId6" Type="http://schemas.openxmlformats.org/officeDocument/2006/relationships/hyperlink" Target="https://podminky.urs.cz/item/CS_URS_2024_01/342291121" TargetMode="External" /><Relationship Id="rId7" Type="http://schemas.openxmlformats.org/officeDocument/2006/relationships/hyperlink" Target="https://podminky.urs.cz/item/CS_URS_2024_01/342291131" TargetMode="External" /><Relationship Id="rId8" Type="http://schemas.openxmlformats.org/officeDocument/2006/relationships/hyperlink" Target="https://podminky.urs.cz/item/CS_URS_2024_01/346244381" TargetMode="External" /><Relationship Id="rId9" Type="http://schemas.openxmlformats.org/officeDocument/2006/relationships/hyperlink" Target="https://podminky.urs.cz/item/CS_URS_2024_01/611325121" TargetMode="External" /><Relationship Id="rId10" Type="http://schemas.openxmlformats.org/officeDocument/2006/relationships/hyperlink" Target="https://podminky.urs.cz/item/CS_URS_2024_01/612142001" TargetMode="External" /><Relationship Id="rId11" Type="http://schemas.openxmlformats.org/officeDocument/2006/relationships/hyperlink" Target="https://podminky.urs.cz/item/CS_URS_2024_01/612321121" TargetMode="External" /><Relationship Id="rId12" Type="http://schemas.openxmlformats.org/officeDocument/2006/relationships/hyperlink" Target="https://podminky.urs.cz/item/CS_URS_2024_01/612325121" TargetMode="External" /><Relationship Id="rId13" Type="http://schemas.openxmlformats.org/officeDocument/2006/relationships/hyperlink" Target="https://podminky.urs.cz/item/CS_URS_2024_01/612325422" TargetMode="External" /><Relationship Id="rId14" Type="http://schemas.openxmlformats.org/officeDocument/2006/relationships/hyperlink" Target="https://podminky.urs.cz/item/CS_URS_2024_01/612341131" TargetMode="External" /><Relationship Id="rId15" Type="http://schemas.openxmlformats.org/officeDocument/2006/relationships/hyperlink" Target="https://podminky.urs.cz/item/CS_URS_2024_01/619991001" TargetMode="External" /><Relationship Id="rId16" Type="http://schemas.openxmlformats.org/officeDocument/2006/relationships/hyperlink" Target="https://podminky.urs.cz/item/CS_URS_2024_01/619991011" TargetMode="External" /><Relationship Id="rId17" Type="http://schemas.openxmlformats.org/officeDocument/2006/relationships/hyperlink" Target="https://podminky.urs.cz/item/CS_URS_2024_01/622151011" TargetMode="External" /><Relationship Id="rId18" Type="http://schemas.openxmlformats.org/officeDocument/2006/relationships/hyperlink" Target="https://podminky.urs.cz/item/CS_URS_2024_01/622221001" TargetMode="External" /><Relationship Id="rId19" Type="http://schemas.openxmlformats.org/officeDocument/2006/relationships/hyperlink" Target="https://podminky.urs.cz/item/CS_URS_2024_01/622521012" TargetMode="External" /><Relationship Id="rId20" Type="http://schemas.openxmlformats.org/officeDocument/2006/relationships/hyperlink" Target="https://podminky.urs.cz/item/CS_URS_2024_01/941111122" TargetMode="External" /><Relationship Id="rId21" Type="http://schemas.openxmlformats.org/officeDocument/2006/relationships/hyperlink" Target="https://podminky.urs.cz/item/CS_URS_2024_01/941111222" TargetMode="External" /><Relationship Id="rId22" Type="http://schemas.openxmlformats.org/officeDocument/2006/relationships/hyperlink" Target="https://podminky.urs.cz/item/CS_URS_2024_01/941111822" TargetMode="External" /><Relationship Id="rId23" Type="http://schemas.openxmlformats.org/officeDocument/2006/relationships/hyperlink" Target="https://podminky.urs.cz/item/CS_URS_2024_01/949101111" TargetMode="External" /><Relationship Id="rId24" Type="http://schemas.openxmlformats.org/officeDocument/2006/relationships/hyperlink" Target="https://podminky.urs.cz/item/CS_URS_2024_01/952901111" TargetMode="External" /><Relationship Id="rId25" Type="http://schemas.openxmlformats.org/officeDocument/2006/relationships/hyperlink" Target="https://podminky.urs.cz/item/CS_URS_2024_01/962031132" TargetMode="External" /><Relationship Id="rId26" Type="http://schemas.openxmlformats.org/officeDocument/2006/relationships/hyperlink" Target="https://podminky.urs.cz/item/CS_URS_2024_01/962031133" TargetMode="External" /><Relationship Id="rId27" Type="http://schemas.openxmlformats.org/officeDocument/2006/relationships/hyperlink" Target="https://podminky.urs.cz/item/CS_URS_2024_01/962032230" TargetMode="External" /><Relationship Id="rId28" Type="http://schemas.openxmlformats.org/officeDocument/2006/relationships/hyperlink" Target="https://podminky.urs.cz/item/CS_URS_2024_01/968072455" TargetMode="External" /><Relationship Id="rId29" Type="http://schemas.openxmlformats.org/officeDocument/2006/relationships/hyperlink" Target="https://podminky.urs.cz/item/CS_URS_2024_01/968072456" TargetMode="External" /><Relationship Id="rId30" Type="http://schemas.openxmlformats.org/officeDocument/2006/relationships/hyperlink" Target="https://podminky.urs.cz/item/CS_URS_2024_01/968082018" TargetMode="External" /><Relationship Id="rId31" Type="http://schemas.openxmlformats.org/officeDocument/2006/relationships/hyperlink" Target="https://podminky.urs.cz/item/CS_URS_2024_01/968082022" TargetMode="External" /><Relationship Id="rId32" Type="http://schemas.openxmlformats.org/officeDocument/2006/relationships/hyperlink" Target="https://podminky.urs.cz/item/CS_URS_2024_01/971033631" TargetMode="External" /><Relationship Id="rId33" Type="http://schemas.openxmlformats.org/officeDocument/2006/relationships/hyperlink" Target="https://podminky.urs.cz/item/CS_URS_2024_01/974031664" TargetMode="External" /><Relationship Id="rId34" Type="http://schemas.openxmlformats.org/officeDocument/2006/relationships/hyperlink" Target="https://podminky.urs.cz/item/CS_URS_2024_01/976081111" TargetMode="External" /><Relationship Id="rId35" Type="http://schemas.openxmlformats.org/officeDocument/2006/relationships/hyperlink" Target="https://podminky.urs.cz/item/CS_URS_2024_01/978013141" TargetMode="External" /><Relationship Id="rId36" Type="http://schemas.openxmlformats.org/officeDocument/2006/relationships/hyperlink" Target="https://podminky.urs.cz/item/CS_URS_2024_01/978059541" TargetMode="External" /><Relationship Id="rId37" Type="http://schemas.openxmlformats.org/officeDocument/2006/relationships/hyperlink" Target="https://podminky.urs.cz/item/CS_URS_2024_01/978071411" TargetMode="External" /><Relationship Id="rId38" Type="http://schemas.openxmlformats.org/officeDocument/2006/relationships/hyperlink" Target="https://podminky.urs.cz/item/CS_URS_2024_01/997013153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631" TargetMode="External" /><Relationship Id="rId42" Type="http://schemas.openxmlformats.org/officeDocument/2006/relationships/hyperlink" Target="https://podminky.urs.cz/item/CS_URS_2024_01/998011002" TargetMode="External" /><Relationship Id="rId43" Type="http://schemas.openxmlformats.org/officeDocument/2006/relationships/hyperlink" Target="https://podminky.urs.cz/item/CS_URS_2024_01/763131821" TargetMode="External" /><Relationship Id="rId44" Type="http://schemas.openxmlformats.org/officeDocument/2006/relationships/hyperlink" Target="https://podminky.urs.cz/item/CS_URS_2024_01/763135101" TargetMode="External" /><Relationship Id="rId45" Type="http://schemas.openxmlformats.org/officeDocument/2006/relationships/hyperlink" Target="https://podminky.urs.cz/item/CS_URS_2024_01/998763402" TargetMode="External" /><Relationship Id="rId46" Type="http://schemas.openxmlformats.org/officeDocument/2006/relationships/hyperlink" Target="https://podminky.urs.cz/item/CS_URS_2024_01/764002851" TargetMode="External" /><Relationship Id="rId47" Type="http://schemas.openxmlformats.org/officeDocument/2006/relationships/hyperlink" Target="https://podminky.urs.cz/item/CS_URS_2024_01/764226444" TargetMode="External" /><Relationship Id="rId48" Type="http://schemas.openxmlformats.org/officeDocument/2006/relationships/hyperlink" Target="https://podminky.urs.cz/item/CS_URS_2024_01/764226465" TargetMode="External" /><Relationship Id="rId49" Type="http://schemas.openxmlformats.org/officeDocument/2006/relationships/hyperlink" Target="https://podminky.urs.cz/item/CS_URS_2024_01/998764202" TargetMode="External" /><Relationship Id="rId50" Type="http://schemas.openxmlformats.org/officeDocument/2006/relationships/hyperlink" Target="https://podminky.urs.cz/item/CS_URS_2024_01/766411811" TargetMode="External" /><Relationship Id="rId51" Type="http://schemas.openxmlformats.org/officeDocument/2006/relationships/hyperlink" Target="https://podminky.urs.cz/item/CS_URS_2024_01/766411822" TargetMode="External" /><Relationship Id="rId52" Type="http://schemas.openxmlformats.org/officeDocument/2006/relationships/hyperlink" Target="https://podminky.urs.cz/item/CS_URS_2024_01/766691914" TargetMode="External" /><Relationship Id="rId53" Type="http://schemas.openxmlformats.org/officeDocument/2006/relationships/hyperlink" Target="https://podminky.urs.cz/item/CS_URS_2024_01/766694116" TargetMode="External" /><Relationship Id="rId54" Type="http://schemas.openxmlformats.org/officeDocument/2006/relationships/hyperlink" Target="https://podminky.urs.cz/item/CS_URS_2024_01/766825811" TargetMode="External" /><Relationship Id="rId55" Type="http://schemas.openxmlformats.org/officeDocument/2006/relationships/hyperlink" Target="https://podminky.urs.cz/item/CS_URS_2024_01/766825821" TargetMode="External" /><Relationship Id="rId56" Type="http://schemas.openxmlformats.org/officeDocument/2006/relationships/hyperlink" Target="https://podminky.urs.cz/item/CS_URS_2024_01/998766202" TargetMode="External" /><Relationship Id="rId57" Type="http://schemas.openxmlformats.org/officeDocument/2006/relationships/hyperlink" Target="https://podminky.urs.cz/item/CS_URS_2024_01/767581801" TargetMode="External" /><Relationship Id="rId58" Type="http://schemas.openxmlformats.org/officeDocument/2006/relationships/hyperlink" Target="https://podminky.urs.cz/item/CS_URS_2024_01/767582800" TargetMode="External" /><Relationship Id="rId59" Type="http://schemas.openxmlformats.org/officeDocument/2006/relationships/hyperlink" Target="https://podminky.urs.cz/item/CS_URS_2024_01/767661811" TargetMode="External" /><Relationship Id="rId60" Type="http://schemas.openxmlformats.org/officeDocument/2006/relationships/hyperlink" Target="https://podminky.urs.cz/item/CS_URS_2024_01/998767202" TargetMode="External" /><Relationship Id="rId61" Type="http://schemas.openxmlformats.org/officeDocument/2006/relationships/hyperlink" Target="https://podminky.urs.cz/item/CS_URS_2024_01/776111115" TargetMode="External" /><Relationship Id="rId62" Type="http://schemas.openxmlformats.org/officeDocument/2006/relationships/hyperlink" Target="https://podminky.urs.cz/item/CS_URS_2024_01/776111116" TargetMode="External" /><Relationship Id="rId63" Type="http://schemas.openxmlformats.org/officeDocument/2006/relationships/hyperlink" Target="https://podminky.urs.cz/item/CS_URS_2024_01/776111117" TargetMode="External" /><Relationship Id="rId64" Type="http://schemas.openxmlformats.org/officeDocument/2006/relationships/hyperlink" Target="https://podminky.urs.cz/item/CS_URS_2024_01/776121321" TargetMode="External" /><Relationship Id="rId65" Type="http://schemas.openxmlformats.org/officeDocument/2006/relationships/hyperlink" Target="https://podminky.urs.cz/item/CS_URS_2024_01/776141122" TargetMode="External" /><Relationship Id="rId66" Type="http://schemas.openxmlformats.org/officeDocument/2006/relationships/hyperlink" Target="https://podminky.urs.cz/item/CS_URS_2024_01/776201811" TargetMode="External" /><Relationship Id="rId67" Type="http://schemas.openxmlformats.org/officeDocument/2006/relationships/hyperlink" Target="https://podminky.urs.cz/item/CS_URS_2024_01/776221121" TargetMode="External" /><Relationship Id="rId68" Type="http://schemas.openxmlformats.org/officeDocument/2006/relationships/hyperlink" Target="https://podminky.urs.cz/item/CS_URS_2024_01/776411111" TargetMode="External" /><Relationship Id="rId69" Type="http://schemas.openxmlformats.org/officeDocument/2006/relationships/hyperlink" Target="https://podminky.urs.cz/item/CS_URS_2024_01/998776202" TargetMode="External" /><Relationship Id="rId70" Type="http://schemas.openxmlformats.org/officeDocument/2006/relationships/hyperlink" Target="https://podminky.urs.cz/item/CS_URS_2024_01/777131111" TargetMode="External" /><Relationship Id="rId71" Type="http://schemas.openxmlformats.org/officeDocument/2006/relationships/hyperlink" Target="https://podminky.urs.cz/item/CS_URS_2024_01/777511103" TargetMode="External" /><Relationship Id="rId72" Type="http://schemas.openxmlformats.org/officeDocument/2006/relationships/hyperlink" Target="https://podminky.urs.cz/item/CS_URS_2024_01/777611101" TargetMode="External" /><Relationship Id="rId73" Type="http://schemas.openxmlformats.org/officeDocument/2006/relationships/hyperlink" Target="https://podminky.urs.cz/item/CS_URS_2024_01/998777202" TargetMode="External" /><Relationship Id="rId74" Type="http://schemas.openxmlformats.org/officeDocument/2006/relationships/hyperlink" Target="https://podminky.urs.cz/item/CS_URS_2024_01/781121011" TargetMode="External" /><Relationship Id="rId75" Type="http://schemas.openxmlformats.org/officeDocument/2006/relationships/hyperlink" Target="https://podminky.urs.cz/item/CS_URS_2024_01/781474113" TargetMode="External" /><Relationship Id="rId76" Type="http://schemas.openxmlformats.org/officeDocument/2006/relationships/hyperlink" Target="https://podminky.urs.cz/item/CS_URS_2024_01/781492211" TargetMode="External" /><Relationship Id="rId77" Type="http://schemas.openxmlformats.org/officeDocument/2006/relationships/hyperlink" Target="https://podminky.urs.cz/item/CS_URS_2024_01/781492251" TargetMode="External" /><Relationship Id="rId78" Type="http://schemas.openxmlformats.org/officeDocument/2006/relationships/hyperlink" Target="https://podminky.urs.cz/item/CS_URS_2024_01/998781202" TargetMode="External" /><Relationship Id="rId79" Type="http://schemas.openxmlformats.org/officeDocument/2006/relationships/hyperlink" Target="https://podminky.urs.cz/item/CS_URS_2024_01/783301303" TargetMode="External" /><Relationship Id="rId80" Type="http://schemas.openxmlformats.org/officeDocument/2006/relationships/hyperlink" Target="https://podminky.urs.cz/item/CS_URS_2024_01/783314101" TargetMode="External" /><Relationship Id="rId81" Type="http://schemas.openxmlformats.org/officeDocument/2006/relationships/hyperlink" Target="https://podminky.urs.cz/item/CS_URS_2024_01/783317101" TargetMode="External" /><Relationship Id="rId82" Type="http://schemas.openxmlformats.org/officeDocument/2006/relationships/hyperlink" Target="https://podminky.urs.cz/item/CS_URS_2024_01/784181121" TargetMode="External" /><Relationship Id="rId83" Type="http://schemas.openxmlformats.org/officeDocument/2006/relationships/hyperlink" Target="https://podminky.urs.cz/item/CS_URS_2024_01/784211101" TargetMode="External" /><Relationship Id="rId84" Type="http://schemas.openxmlformats.org/officeDocument/2006/relationships/hyperlink" Target="https://podminky.urs.cz/item/CS_URS_2024_01/784660101" TargetMode="External" /><Relationship Id="rId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6" TargetMode="External" /><Relationship Id="rId3" Type="http://schemas.openxmlformats.org/officeDocument/2006/relationships/hyperlink" Target="https://podminky.urs.cz/item/CS_URS_2024_01/113107342" TargetMode="External" /><Relationship Id="rId4" Type="http://schemas.openxmlformats.org/officeDocument/2006/relationships/hyperlink" Target="https://podminky.urs.cz/item/CS_URS_2024_01/122311101" TargetMode="External" /><Relationship Id="rId5" Type="http://schemas.openxmlformats.org/officeDocument/2006/relationships/hyperlink" Target="https://podminky.urs.cz/item/CS_URS_2024_01/122351102" TargetMode="External" /><Relationship Id="rId6" Type="http://schemas.openxmlformats.org/officeDocument/2006/relationships/hyperlink" Target="https://podminky.urs.cz/item/CS_URS_2024_01/162751137" TargetMode="External" /><Relationship Id="rId7" Type="http://schemas.openxmlformats.org/officeDocument/2006/relationships/hyperlink" Target="https://podminky.urs.cz/item/CS_URS_2024_01/162751139" TargetMode="External" /><Relationship Id="rId8" Type="http://schemas.openxmlformats.org/officeDocument/2006/relationships/hyperlink" Target="https://podminky.urs.cz/item/CS_URS_2024_01/167151102" TargetMode="External" /><Relationship Id="rId9" Type="http://schemas.openxmlformats.org/officeDocument/2006/relationships/hyperlink" Target="https://podminky.urs.cz/item/CS_URS_2024_01/17120122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111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81951114" TargetMode="External" /><Relationship Id="rId14" Type="http://schemas.openxmlformats.org/officeDocument/2006/relationships/hyperlink" Target="https://podminky.urs.cz/item/CS_URS_2024_01/273313811" TargetMode="External" /><Relationship Id="rId15" Type="http://schemas.openxmlformats.org/officeDocument/2006/relationships/hyperlink" Target="https://podminky.urs.cz/item/CS_URS_2024_01/273321611" TargetMode="External" /><Relationship Id="rId16" Type="http://schemas.openxmlformats.org/officeDocument/2006/relationships/hyperlink" Target="https://podminky.urs.cz/item/CS_URS_2024_01/273351121" TargetMode="External" /><Relationship Id="rId17" Type="http://schemas.openxmlformats.org/officeDocument/2006/relationships/hyperlink" Target="https://podminky.urs.cz/item/CS_URS_2024_01/273351122" TargetMode="External" /><Relationship Id="rId18" Type="http://schemas.openxmlformats.org/officeDocument/2006/relationships/hyperlink" Target="https://podminky.urs.cz/item/CS_URS_2024_01/273361821" TargetMode="External" /><Relationship Id="rId19" Type="http://schemas.openxmlformats.org/officeDocument/2006/relationships/hyperlink" Target="https://podminky.urs.cz/item/CS_URS_2024_01/273362021" TargetMode="External" /><Relationship Id="rId20" Type="http://schemas.openxmlformats.org/officeDocument/2006/relationships/hyperlink" Target="https://podminky.urs.cz/item/CS_URS_2024_01/274313811" TargetMode="External" /><Relationship Id="rId21" Type="http://schemas.openxmlformats.org/officeDocument/2006/relationships/hyperlink" Target="https://podminky.urs.cz/item/CS_URS_2024_01/274351121" TargetMode="External" /><Relationship Id="rId22" Type="http://schemas.openxmlformats.org/officeDocument/2006/relationships/hyperlink" Target="https://podminky.urs.cz/item/CS_URS_2024_01/274351122" TargetMode="External" /><Relationship Id="rId23" Type="http://schemas.openxmlformats.org/officeDocument/2006/relationships/hyperlink" Target="https://podminky.urs.cz/item/CS_URS_2024_01/434191421" TargetMode="External" /><Relationship Id="rId24" Type="http://schemas.openxmlformats.org/officeDocument/2006/relationships/hyperlink" Target="https://podminky.urs.cz/item/CS_URS_2024_01/564861011" TargetMode="External" /><Relationship Id="rId25" Type="http://schemas.openxmlformats.org/officeDocument/2006/relationships/hyperlink" Target="https://podminky.urs.cz/item/CS_URS_2024_01/564910511" TargetMode="External" /><Relationship Id="rId26" Type="http://schemas.openxmlformats.org/officeDocument/2006/relationships/hyperlink" Target="https://podminky.urs.cz/item/CS_URS_2024_01/577144111" TargetMode="External" /><Relationship Id="rId27" Type="http://schemas.openxmlformats.org/officeDocument/2006/relationships/hyperlink" Target="https://podminky.urs.cz/item/CS_URS_2024_01/599141111" TargetMode="External" /><Relationship Id="rId28" Type="http://schemas.openxmlformats.org/officeDocument/2006/relationships/hyperlink" Target="https://podminky.urs.cz/item/CS_URS_2024_01/622142001" TargetMode="External" /><Relationship Id="rId29" Type="http://schemas.openxmlformats.org/officeDocument/2006/relationships/hyperlink" Target="https://podminky.urs.cz/item/CS_URS_2024_01/622151011" TargetMode="External" /><Relationship Id="rId30" Type="http://schemas.openxmlformats.org/officeDocument/2006/relationships/hyperlink" Target="https://podminky.urs.cz/item/CS_URS_2024_01/622151021" TargetMode="External" /><Relationship Id="rId31" Type="http://schemas.openxmlformats.org/officeDocument/2006/relationships/hyperlink" Target="https://podminky.urs.cz/item/CS_URS_2024_01/622211001" TargetMode="External" /><Relationship Id="rId32" Type="http://schemas.openxmlformats.org/officeDocument/2006/relationships/hyperlink" Target="https://podminky.urs.cz/item/CS_URS_2024_01/622211031" TargetMode="External" /><Relationship Id="rId33" Type="http://schemas.openxmlformats.org/officeDocument/2006/relationships/hyperlink" Target="https://podminky.urs.cz/item/CS_URS_2024_01/622221001" TargetMode="External" /><Relationship Id="rId34" Type="http://schemas.openxmlformats.org/officeDocument/2006/relationships/hyperlink" Target="https://podminky.urs.cz/item/CS_URS_2024_01/622511112" TargetMode="External" /><Relationship Id="rId35" Type="http://schemas.openxmlformats.org/officeDocument/2006/relationships/hyperlink" Target="https://podminky.urs.cz/item/CS_URS_2024_01/622521012" TargetMode="External" /><Relationship Id="rId36" Type="http://schemas.openxmlformats.org/officeDocument/2006/relationships/hyperlink" Target="https://podminky.urs.cz/item/CS_URS_2024_01/919735112" TargetMode="External" /><Relationship Id="rId37" Type="http://schemas.openxmlformats.org/officeDocument/2006/relationships/hyperlink" Target="https://podminky.urs.cz/item/CS_URS_2024_01/953312115" TargetMode="External" /><Relationship Id="rId38" Type="http://schemas.openxmlformats.org/officeDocument/2006/relationships/hyperlink" Target="https://podminky.urs.cz/item/CS_URS_2024_01/953331112" TargetMode="External" /><Relationship Id="rId39" Type="http://schemas.openxmlformats.org/officeDocument/2006/relationships/hyperlink" Target="https://podminky.urs.cz/item/CS_URS_2024_01/961044111" TargetMode="External" /><Relationship Id="rId40" Type="http://schemas.openxmlformats.org/officeDocument/2006/relationships/hyperlink" Target="https://podminky.urs.cz/item/CS_URS_2024_01/963022819" TargetMode="External" /><Relationship Id="rId41" Type="http://schemas.openxmlformats.org/officeDocument/2006/relationships/hyperlink" Target="https://podminky.urs.cz/item/CS_URS_2024_01/965081223" TargetMode="External" /><Relationship Id="rId42" Type="http://schemas.openxmlformats.org/officeDocument/2006/relationships/hyperlink" Target="https://podminky.urs.cz/item/CS_URS_2024_01/978071321" TargetMode="External" /><Relationship Id="rId43" Type="http://schemas.openxmlformats.org/officeDocument/2006/relationships/hyperlink" Target="https://podminky.urs.cz/item/CS_URS_2024_01/978071411" TargetMode="External" /><Relationship Id="rId44" Type="http://schemas.openxmlformats.org/officeDocument/2006/relationships/hyperlink" Target="https://podminky.urs.cz/item/CS_URS_2024_01/997013631" TargetMode="External" /><Relationship Id="rId45" Type="http://schemas.openxmlformats.org/officeDocument/2006/relationships/hyperlink" Target="https://podminky.urs.cz/item/CS_URS_2024_01/997221561" TargetMode="External" /><Relationship Id="rId46" Type="http://schemas.openxmlformats.org/officeDocument/2006/relationships/hyperlink" Target="https://podminky.urs.cz/item/CS_URS_2024_01/997221569" TargetMode="External" /><Relationship Id="rId47" Type="http://schemas.openxmlformats.org/officeDocument/2006/relationships/hyperlink" Target="https://podminky.urs.cz/item/CS_URS_2024_01/998223011" TargetMode="External" /><Relationship Id="rId48" Type="http://schemas.openxmlformats.org/officeDocument/2006/relationships/hyperlink" Target="https://podminky.urs.cz/item/CS_URS_2024_01/998767201" TargetMode="External" /><Relationship Id="rId49" Type="http://schemas.openxmlformats.org/officeDocument/2006/relationships/hyperlink" Target="https://podminky.urs.cz/item/CS_URS_2024_01/771574474" TargetMode="External" /><Relationship Id="rId50" Type="http://schemas.openxmlformats.org/officeDocument/2006/relationships/hyperlink" Target="https://podminky.urs.cz/item/CS_URS_2024_01/998771201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9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40001000" TargetMode="External" /><Relationship Id="rId6" Type="http://schemas.openxmlformats.org/officeDocument/2006/relationships/hyperlink" Target="https://podminky.urs.cz/item/CS_URS_2024_01/094104000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8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0124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Karlovy Vary, ZŠ J.A.Komenského - učebna IT, kabinet, přístupová rampa a vnitřní plošina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23. 1. 2024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6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Statutární město K.Vary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Porticus s.r.o. K.Vary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6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Šimková Dita, K.Vary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ROUND(SUM(AG55:AG61),2)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ROUND(SUM(AS55:AS61),2)</f>
        <v>0</v>
      </c>
      <c r="AT54" s="94">
        <f>ROUND(SUM(AV54:AW54),2)</f>
        <v>0</v>
      </c>
      <c r="AU54" s="95">
        <f>ROUND(SUM(AU55:AU61),5)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ROUND(SUM(AZ55:AZ61),2)</f>
        <v>0</v>
      </c>
      <c r="BA54" s="94">
        <f>ROUND(SUM(BA55:BA61),2)</f>
        <v>0</v>
      </c>
      <c r="BB54" s="94">
        <f>ROUND(SUM(BB55:BB61),2)</f>
        <v>0</v>
      </c>
      <c r="BC54" s="94">
        <f>ROUND(SUM(BC55:BC61),2)</f>
        <v>0</v>
      </c>
      <c r="BD54" s="96">
        <f>ROUND(SUM(BD55:BD61),2)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14.4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'1 - Učebna IT, kabinet, v...'!J30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'1 - Učebna IT, kabinet, v...'!P95</f>
        <v>0</v>
      </c>
      <c r="AV55" s="107">
        <f>'1 - Učebna IT, kabinet, v...'!J33</f>
        <v>0</v>
      </c>
      <c r="AW55" s="107">
        <f>'1 - Učebna IT, kabinet, v...'!J34</f>
        <v>0</v>
      </c>
      <c r="AX55" s="107">
        <f>'1 - Učebna IT, kabinet, v...'!J35</f>
        <v>0</v>
      </c>
      <c r="AY55" s="107">
        <f>'1 - Učebna IT, kabinet, v...'!J36</f>
        <v>0</v>
      </c>
      <c r="AZ55" s="107">
        <f>'1 - Učebna IT, kabinet, v...'!F33</f>
        <v>0</v>
      </c>
      <c r="BA55" s="107">
        <f>'1 - Učebna IT, kabinet, v...'!F34</f>
        <v>0</v>
      </c>
      <c r="BB55" s="107">
        <f>'1 - Učebna IT, kabinet, v...'!F35</f>
        <v>0</v>
      </c>
      <c r="BC55" s="107">
        <f>'1 - Učebna IT, kabinet, v...'!F36</f>
        <v>0</v>
      </c>
      <c r="BD55" s="109">
        <f>'1 - Učebna IT, kabinet, v...'!F37</f>
        <v>0</v>
      </c>
      <c r="BE55" s="7"/>
      <c r="BT55" s="110" t="s">
        <v>77</v>
      </c>
      <c r="BV55" s="110" t="s">
        <v>74</v>
      </c>
      <c r="BW55" s="110" t="s">
        <v>80</v>
      </c>
      <c r="BX55" s="110" t="s">
        <v>5</v>
      </c>
      <c r="CL55" s="110" t="s">
        <v>3</v>
      </c>
      <c r="CM55" s="110" t="s">
        <v>81</v>
      </c>
    </row>
    <row r="56" s="7" customFormat="1" ht="14.4" customHeight="1">
      <c r="A56" s="99" t="s">
        <v>76</v>
      </c>
      <c r="B56" s="100"/>
      <c r="C56" s="101"/>
      <c r="D56" s="102" t="s">
        <v>81</v>
      </c>
      <c r="E56" s="102"/>
      <c r="F56" s="102"/>
      <c r="G56" s="102"/>
      <c r="H56" s="102"/>
      <c r="I56" s="103"/>
      <c r="J56" s="102" t="s">
        <v>82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'2 - Přístupová rampa'!J30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79</v>
      </c>
      <c r="AR56" s="100"/>
      <c r="AS56" s="106">
        <v>0</v>
      </c>
      <c r="AT56" s="107">
        <f>ROUND(SUM(AV56:AW56),2)</f>
        <v>0</v>
      </c>
      <c r="AU56" s="108">
        <f>'2 - Přístupová rampa'!P91</f>
        <v>0</v>
      </c>
      <c r="AV56" s="107">
        <f>'2 - Přístupová rampa'!J33</f>
        <v>0</v>
      </c>
      <c r="AW56" s="107">
        <f>'2 - Přístupová rampa'!J34</f>
        <v>0</v>
      </c>
      <c r="AX56" s="107">
        <f>'2 - Přístupová rampa'!J35</f>
        <v>0</v>
      </c>
      <c r="AY56" s="107">
        <f>'2 - Přístupová rampa'!J36</f>
        <v>0</v>
      </c>
      <c r="AZ56" s="107">
        <f>'2 - Přístupová rampa'!F33</f>
        <v>0</v>
      </c>
      <c r="BA56" s="107">
        <f>'2 - Přístupová rampa'!F34</f>
        <v>0</v>
      </c>
      <c r="BB56" s="107">
        <f>'2 - Přístupová rampa'!F35</f>
        <v>0</v>
      </c>
      <c r="BC56" s="107">
        <f>'2 - Přístupová rampa'!F36</f>
        <v>0</v>
      </c>
      <c r="BD56" s="109">
        <f>'2 - Přístupová rampa'!F37</f>
        <v>0</v>
      </c>
      <c r="BE56" s="7"/>
      <c r="BT56" s="110" t="s">
        <v>77</v>
      </c>
      <c r="BV56" s="110" t="s">
        <v>74</v>
      </c>
      <c r="BW56" s="110" t="s">
        <v>83</v>
      </c>
      <c r="BX56" s="110" t="s">
        <v>5</v>
      </c>
      <c r="CL56" s="110" t="s">
        <v>3</v>
      </c>
      <c r="CM56" s="110" t="s">
        <v>81</v>
      </c>
    </row>
    <row r="57" s="7" customFormat="1" ht="14.4" customHeight="1">
      <c r="A57" s="99" t="s">
        <v>76</v>
      </c>
      <c r="B57" s="100"/>
      <c r="C57" s="101"/>
      <c r="D57" s="102" t="s">
        <v>84</v>
      </c>
      <c r="E57" s="102"/>
      <c r="F57" s="102"/>
      <c r="G57" s="102"/>
      <c r="H57" s="102"/>
      <c r="I57" s="103"/>
      <c r="J57" s="102" t="s">
        <v>85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'3 - Zdravotechnika'!J30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79</v>
      </c>
      <c r="AR57" s="100"/>
      <c r="AS57" s="106">
        <v>0</v>
      </c>
      <c r="AT57" s="107">
        <f>ROUND(SUM(AV57:AW57),2)</f>
        <v>0</v>
      </c>
      <c r="AU57" s="108">
        <f>'3 - Zdravotechnika'!P89</f>
        <v>0</v>
      </c>
      <c r="AV57" s="107">
        <f>'3 - Zdravotechnika'!J33</f>
        <v>0</v>
      </c>
      <c r="AW57" s="107">
        <f>'3 - Zdravotechnika'!J34</f>
        <v>0</v>
      </c>
      <c r="AX57" s="107">
        <f>'3 - Zdravotechnika'!J35</f>
        <v>0</v>
      </c>
      <c r="AY57" s="107">
        <f>'3 - Zdravotechnika'!J36</f>
        <v>0</v>
      </c>
      <c r="AZ57" s="107">
        <f>'3 - Zdravotechnika'!F33</f>
        <v>0</v>
      </c>
      <c r="BA57" s="107">
        <f>'3 - Zdravotechnika'!F34</f>
        <v>0</v>
      </c>
      <c r="BB57" s="107">
        <f>'3 - Zdravotechnika'!F35</f>
        <v>0</v>
      </c>
      <c r="BC57" s="107">
        <f>'3 - Zdravotechnika'!F36</f>
        <v>0</v>
      </c>
      <c r="BD57" s="109">
        <f>'3 - Zdravotechnika'!F37</f>
        <v>0</v>
      </c>
      <c r="BE57" s="7"/>
      <c r="BT57" s="110" t="s">
        <v>77</v>
      </c>
      <c r="BV57" s="110" t="s">
        <v>74</v>
      </c>
      <c r="BW57" s="110" t="s">
        <v>86</v>
      </c>
      <c r="BX57" s="110" t="s">
        <v>5</v>
      </c>
      <c r="CL57" s="110" t="s">
        <v>3</v>
      </c>
      <c r="CM57" s="110" t="s">
        <v>81</v>
      </c>
    </row>
    <row r="58" s="7" customFormat="1" ht="14.4" customHeight="1">
      <c r="A58" s="99" t="s">
        <v>76</v>
      </c>
      <c r="B58" s="100"/>
      <c r="C58" s="101"/>
      <c r="D58" s="102" t="s">
        <v>87</v>
      </c>
      <c r="E58" s="102"/>
      <c r="F58" s="102"/>
      <c r="G58" s="102"/>
      <c r="H58" s="102"/>
      <c r="I58" s="103"/>
      <c r="J58" s="102" t="s">
        <v>88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'4 - Vytápění'!J30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79</v>
      </c>
      <c r="AR58" s="100"/>
      <c r="AS58" s="106">
        <v>0</v>
      </c>
      <c r="AT58" s="107">
        <f>ROUND(SUM(AV58:AW58),2)</f>
        <v>0</v>
      </c>
      <c r="AU58" s="108">
        <f>'4 - Vytápění'!P84</f>
        <v>0</v>
      </c>
      <c r="AV58" s="107">
        <f>'4 - Vytápění'!J33</f>
        <v>0</v>
      </c>
      <c r="AW58" s="107">
        <f>'4 - Vytápění'!J34</f>
        <v>0</v>
      </c>
      <c r="AX58" s="107">
        <f>'4 - Vytápění'!J35</f>
        <v>0</v>
      </c>
      <c r="AY58" s="107">
        <f>'4 - Vytápění'!J36</f>
        <v>0</v>
      </c>
      <c r="AZ58" s="107">
        <f>'4 - Vytápění'!F33</f>
        <v>0</v>
      </c>
      <c r="BA58" s="107">
        <f>'4 - Vytápění'!F34</f>
        <v>0</v>
      </c>
      <c r="BB58" s="107">
        <f>'4 - Vytápění'!F35</f>
        <v>0</v>
      </c>
      <c r="BC58" s="107">
        <f>'4 - Vytápění'!F36</f>
        <v>0</v>
      </c>
      <c r="BD58" s="109">
        <f>'4 - Vytápění'!F37</f>
        <v>0</v>
      </c>
      <c r="BE58" s="7"/>
      <c r="BT58" s="110" t="s">
        <v>77</v>
      </c>
      <c r="BV58" s="110" t="s">
        <v>74</v>
      </c>
      <c r="BW58" s="110" t="s">
        <v>89</v>
      </c>
      <c r="BX58" s="110" t="s">
        <v>5</v>
      </c>
      <c r="CL58" s="110" t="s">
        <v>3</v>
      </c>
      <c r="CM58" s="110" t="s">
        <v>81</v>
      </c>
    </row>
    <row r="59" s="7" customFormat="1" ht="14.4" customHeight="1">
      <c r="A59" s="99" t="s">
        <v>76</v>
      </c>
      <c r="B59" s="100"/>
      <c r="C59" s="101"/>
      <c r="D59" s="102" t="s">
        <v>90</v>
      </c>
      <c r="E59" s="102"/>
      <c r="F59" s="102"/>
      <c r="G59" s="102"/>
      <c r="H59" s="102"/>
      <c r="I59" s="103"/>
      <c r="J59" s="102" t="s">
        <v>91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'5 - Silnoproud'!J30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79</v>
      </c>
      <c r="AR59" s="100"/>
      <c r="AS59" s="106">
        <v>0</v>
      </c>
      <c r="AT59" s="107">
        <f>ROUND(SUM(AV59:AW59),2)</f>
        <v>0</v>
      </c>
      <c r="AU59" s="108">
        <f>'5 - Silnoproud'!P88</f>
        <v>0</v>
      </c>
      <c r="AV59" s="107">
        <f>'5 - Silnoproud'!J33</f>
        <v>0</v>
      </c>
      <c r="AW59" s="107">
        <f>'5 - Silnoproud'!J34</f>
        <v>0</v>
      </c>
      <c r="AX59" s="107">
        <f>'5 - Silnoproud'!J35</f>
        <v>0</v>
      </c>
      <c r="AY59" s="107">
        <f>'5 - Silnoproud'!J36</f>
        <v>0</v>
      </c>
      <c r="AZ59" s="107">
        <f>'5 - Silnoproud'!F33</f>
        <v>0</v>
      </c>
      <c r="BA59" s="107">
        <f>'5 - Silnoproud'!F34</f>
        <v>0</v>
      </c>
      <c r="BB59" s="107">
        <f>'5 - Silnoproud'!F35</f>
        <v>0</v>
      </c>
      <c r="BC59" s="107">
        <f>'5 - Silnoproud'!F36</f>
        <v>0</v>
      </c>
      <c r="BD59" s="109">
        <f>'5 - Silnoproud'!F37</f>
        <v>0</v>
      </c>
      <c r="BE59" s="7"/>
      <c r="BT59" s="110" t="s">
        <v>77</v>
      </c>
      <c r="BV59" s="110" t="s">
        <v>74</v>
      </c>
      <c r="BW59" s="110" t="s">
        <v>92</v>
      </c>
      <c r="BX59" s="110" t="s">
        <v>5</v>
      </c>
      <c r="CL59" s="110" t="s">
        <v>3</v>
      </c>
      <c r="CM59" s="110" t="s">
        <v>81</v>
      </c>
    </row>
    <row r="60" s="7" customFormat="1" ht="14.4" customHeight="1">
      <c r="A60" s="99" t="s">
        <v>76</v>
      </c>
      <c r="B60" s="100"/>
      <c r="C60" s="101"/>
      <c r="D60" s="102" t="s">
        <v>93</v>
      </c>
      <c r="E60" s="102"/>
      <c r="F60" s="102"/>
      <c r="G60" s="102"/>
      <c r="H60" s="102"/>
      <c r="I60" s="103"/>
      <c r="J60" s="102" t="s">
        <v>94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'6 - Slaboproud'!J30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79</v>
      </c>
      <c r="AR60" s="100"/>
      <c r="AS60" s="106">
        <v>0</v>
      </c>
      <c r="AT60" s="107">
        <f>ROUND(SUM(AV60:AW60),2)</f>
        <v>0</v>
      </c>
      <c r="AU60" s="108">
        <f>'6 - Slaboproud'!P88</f>
        <v>0</v>
      </c>
      <c r="AV60" s="107">
        <f>'6 - Slaboproud'!J33</f>
        <v>0</v>
      </c>
      <c r="AW60" s="107">
        <f>'6 - Slaboproud'!J34</f>
        <v>0</v>
      </c>
      <c r="AX60" s="107">
        <f>'6 - Slaboproud'!J35</f>
        <v>0</v>
      </c>
      <c r="AY60" s="107">
        <f>'6 - Slaboproud'!J36</f>
        <v>0</v>
      </c>
      <c r="AZ60" s="107">
        <f>'6 - Slaboproud'!F33</f>
        <v>0</v>
      </c>
      <c r="BA60" s="107">
        <f>'6 - Slaboproud'!F34</f>
        <v>0</v>
      </c>
      <c r="BB60" s="107">
        <f>'6 - Slaboproud'!F35</f>
        <v>0</v>
      </c>
      <c r="BC60" s="107">
        <f>'6 - Slaboproud'!F36</f>
        <v>0</v>
      </c>
      <c r="BD60" s="109">
        <f>'6 - Slaboproud'!F37</f>
        <v>0</v>
      </c>
      <c r="BE60" s="7"/>
      <c r="BT60" s="110" t="s">
        <v>77</v>
      </c>
      <c r="BV60" s="110" t="s">
        <v>74</v>
      </c>
      <c r="BW60" s="110" t="s">
        <v>95</v>
      </c>
      <c r="BX60" s="110" t="s">
        <v>5</v>
      </c>
      <c r="CL60" s="110" t="s">
        <v>3</v>
      </c>
      <c r="CM60" s="110" t="s">
        <v>81</v>
      </c>
    </row>
    <row r="61" s="7" customFormat="1" ht="14.4" customHeight="1">
      <c r="A61" s="99" t="s">
        <v>76</v>
      </c>
      <c r="B61" s="100"/>
      <c r="C61" s="101"/>
      <c r="D61" s="102" t="s">
        <v>96</v>
      </c>
      <c r="E61" s="102"/>
      <c r="F61" s="102"/>
      <c r="G61" s="102"/>
      <c r="H61" s="102"/>
      <c r="I61" s="103"/>
      <c r="J61" s="102" t="s">
        <v>97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'7 - Vedlejší rozpočtové n...'!J30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79</v>
      </c>
      <c r="AR61" s="100"/>
      <c r="AS61" s="111">
        <v>0</v>
      </c>
      <c r="AT61" s="112">
        <f>ROUND(SUM(AV61:AW61),2)</f>
        <v>0</v>
      </c>
      <c r="AU61" s="113">
        <f>'7 - Vedlejší rozpočtové n...'!P84</f>
        <v>0</v>
      </c>
      <c r="AV61" s="112">
        <f>'7 - Vedlejší rozpočtové n...'!J33</f>
        <v>0</v>
      </c>
      <c r="AW61" s="112">
        <f>'7 - Vedlejší rozpočtové n...'!J34</f>
        <v>0</v>
      </c>
      <c r="AX61" s="112">
        <f>'7 - Vedlejší rozpočtové n...'!J35</f>
        <v>0</v>
      </c>
      <c r="AY61" s="112">
        <f>'7 - Vedlejší rozpočtové n...'!J36</f>
        <v>0</v>
      </c>
      <c r="AZ61" s="112">
        <f>'7 - Vedlejší rozpočtové n...'!F33</f>
        <v>0</v>
      </c>
      <c r="BA61" s="112">
        <f>'7 - Vedlejší rozpočtové n...'!F34</f>
        <v>0</v>
      </c>
      <c r="BB61" s="112">
        <f>'7 - Vedlejší rozpočtové n...'!F35</f>
        <v>0</v>
      </c>
      <c r="BC61" s="112">
        <f>'7 - Vedlejší rozpočtové n...'!F36</f>
        <v>0</v>
      </c>
      <c r="BD61" s="114">
        <f>'7 - Vedlejší rozpočtové n...'!F37</f>
        <v>0</v>
      </c>
      <c r="BE61" s="7"/>
      <c r="BT61" s="110" t="s">
        <v>77</v>
      </c>
      <c r="BV61" s="110" t="s">
        <v>74</v>
      </c>
      <c r="BW61" s="110" t="s">
        <v>98</v>
      </c>
      <c r="BX61" s="110" t="s">
        <v>5</v>
      </c>
      <c r="CL61" s="110" t="s">
        <v>3</v>
      </c>
      <c r="CM61" s="110" t="s">
        <v>81</v>
      </c>
    </row>
    <row r="62" s="2" customFormat="1" ht="30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0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40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Učebna IT, kabinet, v...'!C2" display="/"/>
    <hyperlink ref="A56" location="'2 - Přístupová rampa'!C2" display="/"/>
    <hyperlink ref="A57" location="'3 - Zdravotechnika'!C2" display="/"/>
    <hyperlink ref="A58" location="'4 - Vytápění'!C2" display="/"/>
    <hyperlink ref="A59" location="'5 - Silnoproud'!C2" display="/"/>
    <hyperlink ref="A60" location="'6 - Slaboproud'!C2" display="/"/>
    <hyperlink ref="A61" location="'7 - Vedlejší rozpočtov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101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ROUND(J95,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ROUND((SUM(BE95:BE421)),  2)</f>
        <v>0</v>
      </c>
      <c r="G33" s="39"/>
      <c r="H33" s="39"/>
      <c r="I33" s="124">
        <v>0.20999999999999999</v>
      </c>
      <c r="J33" s="123">
        <f>ROUND(((SUM(BE95:BE421))*I33),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ROUND((SUM(BF95:BF421)),  2)</f>
        <v>0</v>
      </c>
      <c r="G34" s="39"/>
      <c r="H34" s="39"/>
      <c r="I34" s="124">
        <v>0.14999999999999999</v>
      </c>
      <c r="J34" s="123">
        <f>ROUND(((SUM(BF95:BF421))*I34),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ROUND((SUM(BG95:BG421)),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ROUND((SUM(BH95:BH421)),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ROUND((SUM(BI95:BI421)),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1 - Učebna IT, kabinet, vnitřní plošina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J95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106</v>
      </c>
      <c r="E60" s="136"/>
      <c r="F60" s="136"/>
      <c r="G60" s="136"/>
      <c r="H60" s="136"/>
      <c r="I60" s="136"/>
      <c r="J60" s="137">
        <f>J96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107</v>
      </c>
      <c r="E61" s="140"/>
      <c r="F61" s="140"/>
      <c r="G61" s="140"/>
      <c r="H61" s="140"/>
      <c r="I61" s="140"/>
      <c r="J61" s="141">
        <f>J97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108</v>
      </c>
      <c r="E62" s="140"/>
      <c r="F62" s="140"/>
      <c r="G62" s="140"/>
      <c r="H62" s="140"/>
      <c r="I62" s="140"/>
      <c r="J62" s="141">
        <f>J122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109</v>
      </c>
      <c r="E63" s="140"/>
      <c r="F63" s="140"/>
      <c r="G63" s="140"/>
      <c r="H63" s="140"/>
      <c r="I63" s="140"/>
      <c r="J63" s="141">
        <f>J158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110</v>
      </c>
      <c r="E64" s="140"/>
      <c r="F64" s="140"/>
      <c r="G64" s="140"/>
      <c r="H64" s="140"/>
      <c r="I64" s="140"/>
      <c r="J64" s="141">
        <f>J226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111</v>
      </c>
      <c r="E65" s="140"/>
      <c r="F65" s="140"/>
      <c r="G65" s="140"/>
      <c r="H65" s="140"/>
      <c r="I65" s="140"/>
      <c r="J65" s="141">
        <f>J236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4"/>
      <c r="C66" s="9"/>
      <c r="D66" s="135" t="s">
        <v>112</v>
      </c>
      <c r="E66" s="136"/>
      <c r="F66" s="136"/>
      <c r="G66" s="136"/>
      <c r="H66" s="136"/>
      <c r="I66" s="136"/>
      <c r="J66" s="137">
        <f>J239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8"/>
      <c r="C67" s="10"/>
      <c r="D67" s="139" t="s">
        <v>113</v>
      </c>
      <c r="E67" s="140"/>
      <c r="F67" s="140"/>
      <c r="G67" s="140"/>
      <c r="H67" s="140"/>
      <c r="I67" s="140"/>
      <c r="J67" s="141">
        <f>J240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114</v>
      </c>
      <c r="E68" s="140"/>
      <c r="F68" s="140"/>
      <c r="G68" s="140"/>
      <c r="H68" s="140"/>
      <c r="I68" s="140"/>
      <c r="J68" s="141">
        <f>J258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115</v>
      </c>
      <c r="E69" s="140"/>
      <c r="F69" s="140"/>
      <c r="G69" s="140"/>
      <c r="H69" s="140"/>
      <c r="I69" s="140"/>
      <c r="J69" s="141">
        <f>J268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116</v>
      </c>
      <c r="E70" s="140"/>
      <c r="F70" s="140"/>
      <c r="G70" s="140"/>
      <c r="H70" s="140"/>
      <c r="I70" s="140"/>
      <c r="J70" s="141">
        <f>J301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117</v>
      </c>
      <c r="E71" s="140"/>
      <c r="F71" s="140"/>
      <c r="G71" s="140"/>
      <c r="H71" s="140"/>
      <c r="I71" s="140"/>
      <c r="J71" s="141">
        <f>J323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118</v>
      </c>
      <c r="E72" s="140"/>
      <c r="F72" s="140"/>
      <c r="G72" s="140"/>
      <c r="H72" s="140"/>
      <c r="I72" s="140"/>
      <c r="J72" s="141">
        <f>J358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119</v>
      </c>
      <c r="E73" s="140"/>
      <c r="F73" s="140"/>
      <c r="G73" s="140"/>
      <c r="H73" s="140"/>
      <c r="I73" s="140"/>
      <c r="J73" s="141">
        <f>J371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120</v>
      </c>
      <c r="E74" s="140"/>
      <c r="F74" s="140"/>
      <c r="G74" s="140"/>
      <c r="H74" s="140"/>
      <c r="I74" s="140"/>
      <c r="J74" s="141">
        <f>J391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121</v>
      </c>
      <c r="E75" s="140"/>
      <c r="F75" s="140"/>
      <c r="G75" s="140"/>
      <c r="H75" s="140"/>
      <c r="I75" s="140"/>
      <c r="J75" s="141">
        <f>J406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39"/>
      <c r="D85" s="39"/>
      <c r="E85" s="116" t="str">
        <f>E7</f>
        <v>Karlovy Vary, ZŠ J.A.Komenského - učebna IT, kabinet, přístupová rampa a vnitřní plošina</v>
      </c>
      <c r="F85" s="33"/>
      <c r="G85" s="33"/>
      <c r="H85" s="33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100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39"/>
      <c r="D87" s="39"/>
      <c r="E87" s="63" t="str">
        <f>E9</f>
        <v>1 - Učebna IT, kabinet, vnitřní plošina</v>
      </c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39"/>
      <c r="E89" s="39"/>
      <c r="F89" s="28" t="str">
        <f>F12</f>
        <v xml:space="preserve"> </v>
      </c>
      <c r="G89" s="39"/>
      <c r="H89" s="39"/>
      <c r="I89" s="33" t="s">
        <v>23</v>
      </c>
      <c r="J89" s="65" t="str">
        <f>IF(J12="","",J12)</f>
        <v>23. 1. 2024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25</v>
      </c>
      <c r="D91" s="39"/>
      <c r="E91" s="39"/>
      <c r="F91" s="28" t="str">
        <f>E15</f>
        <v>Statutární město K.Vary</v>
      </c>
      <c r="G91" s="39"/>
      <c r="H91" s="39"/>
      <c r="I91" s="33" t="s">
        <v>31</v>
      </c>
      <c r="J91" s="37" t="str">
        <f>E21</f>
        <v>Porticus s.r.o. K.Vary</v>
      </c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29</v>
      </c>
      <c r="D92" s="39"/>
      <c r="E92" s="39"/>
      <c r="F92" s="28" t="str">
        <f>IF(E18="","",E18)</f>
        <v>Vyplň údaj</v>
      </c>
      <c r="G92" s="39"/>
      <c r="H92" s="39"/>
      <c r="I92" s="33" t="s">
        <v>34</v>
      </c>
      <c r="J92" s="37" t="str">
        <f>E24</f>
        <v>Šimková Dita, K.Vary</v>
      </c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42"/>
      <c r="B94" s="143"/>
      <c r="C94" s="144" t="s">
        <v>123</v>
      </c>
      <c r="D94" s="145" t="s">
        <v>57</v>
      </c>
      <c r="E94" s="145" t="s">
        <v>53</v>
      </c>
      <c r="F94" s="145" t="s">
        <v>54</v>
      </c>
      <c r="G94" s="145" t="s">
        <v>124</v>
      </c>
      <c r="H94" s="145" t="s">
        <v>125</v>
      </c>
      <c r="I94" s="145" t="s">
        <v>126</v>
      </c>
      <c r="J94" s="145" t="s">
        <v>104</v>
      </c>
      <c r="K94" s="146" t="s">
        <v>127</v>
      </c>
      <c r="L94" s="147"/>
      <c r="M94" s="81" t="s">
        <v>3</v>
      </c>
      <c r="N94" s="82" t="s">
        <v>42</v>
      </c>
      <c r="O94" s="82" t="s">
        <v>128</v>
      </c>
      <c r="P94" s="82" t="s">
        <v>129</v>
      </c>
      <c r="Q94" s="82" t="s">
        <v>130</v>
      </c>
      <c r="R94" s="82" t="s">
        <v>131</v>
      </c>
      <c r="S94" s="82" t="s">
        <v>132</v>
      </c>
      <c r="T94" s="83" t="s">
        <v>133</v>
      </c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</row>
    <row r="95" s="2" customFormat="1" ht="22.8" customHeight="1">
      <c r="A95" s="39"/>
      <c r="B95" s="40"/>
      <c r="C95" s="88" t="s">
        <v>134</v>
      </c>
      <c r="D95" s="39"/>
      <c r="E95" s="39"/>
      <c r="F95" s="39"/>
      <c r="G95" s="39"/>
      <c r="H95" s="39"/>
      <c r="I95" s="39"/>
      <c r="J95" s="148">
        <f>BK95</f>
        <v>0</v>
      </c>
      <c r="K95" s="39"/>
      <c r="L95" s="40"/>
      <c r="M95" s="84"/>
      <c r="N95" s="69"/>
      <c r="O95" s="85"/>
      <c r="P95" s="149">
        <f>P96+P239</f>
        <v>0</v>
      </c>
      <c r="Q95" s="85"/>
      <c r="R95" s="149">
        <f>R96+R239</f>
        <v>14.72160914</v>
      </c>
      <c r="S95" s="85"/>
      <c r="T95" s="150">
        <f>T96+T239</f>
        <v>17.294097999999998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71</v>
      </c>
      <c r="AU95" s="20" t="s">
        <v>105</v>
      </c>
      <c r="BK95" s="151">
        <f>BK96+BK239</f>
        <v>0</v>
      </c>
    </row>
    <row r="96" s="12" customFormat="1" ht="25.92" customHeight="1">
      <c r="A96" s="12"/>
      <c r="B96" s="152"/>
      <c r="C96" s="12"/>
      <c r="D96" s="153" t="s">
        <v>71</v>
      </c>
      <c r="E96" s="154" t="s">
        <v>135</v>
      </c>
      <c r="F96" s="154" t="s">
        <v>136</v>
      </c>
      <c r="G96" s="12"/>
      <c r="H96" s="12"/>
      <c r="I96" s="155"/>
      <c r="J96" s="156">
        <f>BK96</f>
        <v>0</v>
      </c>
      <c r="K96" s="12"/>
      <c r="L96" s="152"/>
      <c r="M96" s="157"/>
      <c r="N96" s="158"/>
      <c r="O96" s="158"/>
      <c r="P96" s="159">
        <f>P97+P122+P158+P226+P236</f>
        <v>0</v>
      </c>
      <c r="Q96" s="158"/>
      <c r="R96" s="159">
        <f>R97+R122+R158+R226+R236</f>
        <v>10.69974734</v>
      </c>
      <c r="S96" s="158"/>
      <c r="T96" s="160">
        <f>T97+T122+T158+T226+T236</f>
        <v>13.099561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3" t="s">
        <v>77</v>
      </c>
      <c r="AT96" s="161" t="s">
        <v>71</v>
      </c>
      <c r="AU96" s="161" t="s">
        <v>72</v>
      </c>
      <c r="AY96" s="153" t="s">
        <v>137</v>
      </c>
      <c r="BK96" s="162">
        <f>BK97+BK122+BK158+BK226+BK236</f>
        <v>0</v>
      </c>
    </row>
    <row r="97" s="12" customFormat="1" ht="22.8" customHeight="1">
      <c r="A97" s="12"/>
      <c r="B97" s="152"/>
      <c r="C97" s="12"/>
      <c r="D97" s="153" t="s">
        <v>71</v>
      </c>
      <c r="E97" s="163" t="s">
        <v>84</v>
      </c>
      <c r="F97" s="163" t="s">
        <v>138</v>
      </c>
      <c r="G97" s="12"/>
      <c r="H97" s="12"/>
      <c r="I97" s="155"/>
      <c r="J97" s="164">
        <f>BK97</f>
        <v>0</v>
      </c>
      <c r="K97" s="12"/>
      <c r="L97" s="152"/>
      <c r="M97" s="157"/>
      <c r="N97" s="158"/>
      <c r="O97" s="158"/>
      <c r="P97" s="159">
        <f>SUM(P98:P121)</f>
        <v>0</v>
      </c>
      <c r="Q97" s="158"/>
      <c r="R97" s="159">
        <f>SUM(R98:R121)</f>
        <v>5.145986810000001</v>
      </c>
      <c r="S97" s="158"/>
      <c r="T97" s="160">
        <f>SUM(T98:T121)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3" t="s">
        <v>77</v>
      </c>
      <c r="AT97" s="161" t="s">
        <v>71</v>
      </c>
      <c r="AU97" s="161" t="s">
        <v>77</v>
      </c>
      <c r="AY97" s="153" t="s">
        <v>137</v>
      </c>
      <c r="BK97" s="162">
        <f>SUM(BK98:BK121)</f>
        <v>0</v>
      </c>
    </row>
    <row r="98" s="2" customFormat="1" ht="22.2" customHeight="1">
      <c r="A98" s="39"/>
      <c r="B98" s="165"/>
      <c r="C98" s="166" t="s">
        <v>77</v>
      </c>
      <c r="D98" s="166" t="s">
        <v>139</v>
      </c>
      <c r="E98" s="167" t="s">
        <v>140</v>
      </c>
      <c r="F98" s="168" t="s">
        <v>141</v>
      </c>
      <c r="G98" s="169" t="s">
        <v>142</v>
      </c>
      <c r="H98" s="170">
        <v>4</v>
      </c>
      <c r="I98" s="171"/>
      <c r="J98" s="172">
        <f>ROUND(I98*H98,2)</f>
        <v>0</v>
      </c>
      <c r="K98" s="168" t="s">
        <v>143</v>
      </c>
      <c r="L98" s="40"/>
      <c r="M98" s="173" t="s">
        <v>3</v>
      </c>
      <c r="N98" s="174" t="s">
        <v>43</v>
      </c>
      <c r="O98" s="73"/>
      <c r="P98" s="175">
        <f>O98*H98</f>
        <v>0</v>
      </c>
      <c r="Q98" s="175">
        <v>0.032349999999999997</v>
      </c>
      <c r="R98" s="175">
        <f>Q98*H98</f>
        <v>0.12939999999999999</v>
      </c>
      <c r="S98" s="175">
        <v>0</v>
      </c>
      <c r="T98" s="17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7" t="s">
        <v>87</v>
      </c>
      <c r="AT98" s="177" t="s">
        <v>139</v>
      </c>
      <c r="AU98" s="177" t="s">
        <v>81</v>
      </c>
      <c r="AY98" s="20" t="s">
        <v>137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20" t="s">
        <v>77</v>
      </c>
      <c r="BK98" s="178">
        <f>ROUND(I98*H98,2)</f>
        <v>0</v>
      </c>
      <c r="BL98" s="20" t="s">
        <v>87</v>
      </c>
      <c r="BM98" s="177" t="s">
        <v>144</v>
      </c>
    </row>
    <row r="99" s="2" customFormat="1">
      <c r="A99" s="39"/>
      <c r="B99" s="40"/>
      <c r="C99" s="39"/>
      <c r="D99" s="179" t="s">
        <v>145</v>
      </c>
      <c r="E99" s="39"/>
      <c r="F99" s="180" t="s">
        <v>146</v>
      </c>
      <c r="G99" s="39"/>
      <c r="H99" s="39"/>
      <c r="I99" s="181"/>
      <c r="J99" s="39"/>
      <c r="K99" s="39"/>
      <c r="L99" s="40"/>
      <c r="M99" s="182"/>
      <c r="N99" s="183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145</v>
      </c>
      <c r="AU99" s="20" t="s">
        <v>81</v>
      </c>
    </row>
    <row r="100" s="13" customFormat="1">
      <c r="A100" s="13"/>
      <c r="B100" s="184"/>
      <c r="C100" s="13"/>
      <c r="D100" s="185" t="s">
        <v>147</v>
      </c>
      <c r="E100" s="186" t="s">
        <v>3</v>
      </c>
      <c r="F100" s="187" t="s">
        <v>148</v>
      </c>
      <c r="G100" s="13"/>
      <c r="H100" s="188">
        <v>4</v>
      </c>
      <c r="I100" s="189"/>
      <c r="J100" s="13"/>
      <c r="K100" s="13"/>
      <c r="L100" s="184"/>
      <c r="M100" s="190"/>
      <c r="N100" s="191"/>
      <c r="O100" s="191"/>
      <c r="P100" s="191"/>
      <c r="Q100" s="191"/>
      <c r="R100" s="191"/>
      <c r="S100" s="191"/>
      <c r="T100" s="19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6" t="s">
        <v>147</v>
      </c>
      <c r="AU100" s="186" t="s">
        <v>81</v>
      </c>
      <c r="AV100" s="13" t="s">
        <v>81</v>
      </c>
      <c r="AW100" s="13" t="s">
        <v>33</v>
      </c>
      <c r="AX100" s="13" t="s">
        <v>77</v>
      </c>
      <c r="AY100" s="186" t="s">
        <v>137</v>
      </c>
    </row>
    <row r="101" s="2" customFormat="1" ht="22.2" customHeight="1">
      <c r="A101" s="39"/>
      <c r="B101" s="165"/>
      <c r="C101" s="166" t="s">
        <v>81</v>
      </c>
      <c r="D101" s="166" t="s">
        <v>139</v>
      </c>
      <c r="E101" s="167" t="s">
        <v>149</v>
      </c>
      <c r="F101" s="168" t="s">
        <v>150</v>
      </c>
      <c r="G101" s="169" t="s">
        <v>142</v>
      </c>
      <c r="H101" s="170">
        <v>1</v>
      </c>
      <c r="I101" s="171"/>
      <c r="J101" s="172">
        <f>ROUND(I101*H101,2)</f>
        <v>0</v>
      </c>
      <c r="K101" s="168" t="s">
        <v>143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0.039629999999999999</v>
      </c>
      <c r="R101" s="175">
        <f>Q101*H101</f>
        <v>0.039629999999999999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87</v>
      </c>
      <c r="AT101" s="177" t="s">
        <v>139</v>
      </c>
      <c r="AU101" s="177" t="s">
        <v>81</v>
      </c>
      <c r="AY101" s="20" t="s">
        <v>137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77</v>
      </c>
      <c r="BK101" s="178">
        <f>ROUND(I101*H101,2)</f>
        <v>0</v>
      </c>
      <c r="BL101" s="20" t="s">
        <v>87</v>
      </c>
      <c r="BM101" s="177" t="s">
        <v>151</v>
      </c>
    </row>
    <row r="102" s="2" customFormat="1">
      <c r="A102" s="39"/>
      <c r="B102" s="40"/>
      <c r="C102" s="39"/>
      <c r="D102" s="179" t="s">
        <v>145</v>
      </c>
      <c r="E102" s="39"/>
      <c r="F102" s="180" t="s">
        <v>152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145</v>
      </c>
      <c r="AU102" s="20" t="s">
        <v>81</v>
      </c>
    </row>
    <row r="103" s="13" customFormat="1">
      <c r="A103" s="13"/>
      <c r="B103" s="184"/>
      <c r="C103" s="13"/>
      <c r="D103" s="185" t="s">
        <v>147</v>
      </c>
      <c r="E103" s="186" t="s">
        <v>3</v>
      </c>
      <c r="F103" s="187" t="s">
        <v>153</v>
      </c>
      <c r="G103" s="13"/>
      <c r="H103" s="188">
        <v>1</v>
      </c>
      <c r="I103" s="189"/>
      <c r="J103" s="13"/>
      <c r="K103" s="13"/>
      <c r="L103" s="184"/>
      <c r="M103" s="190"/>
      <c r="N103" s="191"/>
      <c r="O103" s="191"/>
      <c r="P103" s="191"/>
      <c r="Q103" s="191"/>
      <c r="R103" s="191"/>
      <c r="S103" s="191"/>
      <c r="T103" s="19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6" t="s">
        <v>147</v>
      </c>
      <c r="AU103" s="186" t="s">
        <v>81</v>
      </c>
      <c r="AV103" s="13" t="s">
        <v>81</v>
      </c>
      <c r="AW103" s="13" t="s">
        <v>33</v>
      </c>
      <c r="AX103" s="13" t="s">
        <v>77</v>
      </c>
      <c r="AY103" s="186" t="s">
        <v>137</v>
      </c>
    </row>
    <row r="104" s="2" customFormat="1" ht="14.4" customHeight="1">
      <c r="A104" s="39"/>
      <c r="B104" s="165"/>
      <c r="C104" s="166" t="s">
        <v>84</v>
      </c>
      <c r="D104" s="166" t="s">
        <v>139</v>
      </c>
      <c r="E104" s="167" t="s">
        <v>154</v>
      </c>
      <c r="F104" s="168" t="s">
        <v>155</v>
      </c>
      <c r="G104" s="169" t="s">
        <v>156</v>
      </c>
      <c r="H104" s="170">
        <v>0.021000000000000001</v>
      </c>
      <c r="I104" s="171"/>
      <c r="J104" s="172">
        <f>ROUND(I104*H104,2)</f>
        <v>0</v>
      </c>
      <c r="K104" s="168" t="s">
        <v>143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1.0900000000000001</v>
      </c>
      <c r="R104" s="175">
        <f>Q104*H104</f>
        <v>0.022890000000000004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87</v>
      </c>
      <c r="AT104" s="177" t="s">
        <v>139</v>
      </c>
      <c r="AU104" s="177" t="s">
        <v>81</v>
      </c>
      <c r="AY104" s="20" t="s">
        <v>137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77</v>
      </c>
      <c r="BK104" s="178">
        <f>ROUND(I104*H104,2)</f>
        <v>0</v>
      </c>
      <c r="BL104" s="20" t="s">
        <v>87</v>
      </c>
      <c r="BM104" s="177" t="s">
        <v>157</v>
      </c>
    </row>
    <row r="105" s="2" customFormat="1">
      <c r="A105" s="39"/>
      <c r="B105" s="40"/>
      <c r="C105" s="39"/>
      <c r="D105" s="179" t="s">
        <v>145</v>
      </c>
      <c r="E105" s="39"/>
      <c r="F105" s="180" t="s">
        <v>158</v>
      </c>
      <c r="G105" s="39"/>
      <c r="H105" s="39"/>
      <c r="I105" s="181"/>
      <c r="J105" s="39"/>
      <c r="K105" s="39"/>
      <c r="L105" s="40"/>
      <c r="M105" s="182"/>
      <c r="N105" s="183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145</v>
      </c>
      <c r="AU105" s="20" t="s">
        <v>81</v>
      </c>
    </row>
    <row r="106" s="13" customFormat="1">
      <c r="A106" s="13"/>
      <c r="B106" s="184"/>
      <c r="C106" s="13"/>
      <c r="D106" s="185" t="s">
        <v>147</v>
      </c>
      <c r="E106" s="186" t="s">
        <v>3</v>
      </c>
      <c r="F106" s="187" t="s">
        <v>159</v>
      </c>
      <c r="G106" s="13"/>
      <c r="H106" s="188">
        <v>0.021000000000000001</v>
      </c>
      <c r="I106" s="189"/>
      <c r="J106" s="13"/>
      <c r="K106" s="13"/>
      <c r="L106" s="184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6" t="s">
        <v>147</v>
      </c>
      <c r="AU106" s="186" t="s">
        <v>81</v>
      </c>
      <c r="AV106" s="13" t="s">
        <v>81</v>
      </c>
      <c r="AW106" s="13" t="s">
        <v>33</v>
      </c>
      <c r="AX106" s="13" t="s">
        <v>77</v>
      </c>
      <c r="AY106" s="186" t="s">
        <v>137</v>
      </c>
    </row>
    <row r="107" s="2" customFormat="1" ht="22.2" customHeight="1">
      <c r="A107" s="39"/>
      <c r="B107" s="165"/>
      <c r="C107" s="166" t="s">
        <v>87</v>
      </c>
      <c r="D107" s="166" t="s">
        <v>139</v>
      </c>
      <c r="E107" s="167" t="s">
        <v>160</v>
      </c>
      <c r="F107" s="168" t="s">
        <v>161</v>
      </c>
      <c r="G107" s="169" t="s">
        <v>162</v>
      </c>
      <c r="H107" s="170">
        <v>32.706000000000003</v>
      </c>
      <c r="I107" s="171"/>
      <c r="J107" s="172">
        <f>ROUND(I107*H107,2)</f>
        <v>0</v>
      </c>
      <c r="K107" s="168" t="s">
        <v>143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0.069980000000000001</v>
      </c>
      <c r="R107" s="175">
        <f>Q107*H107</f>
        <v>2.2887658800000001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87</v>
      </c>
      <c r="AT107" s="177" t="s">
        <v>139</v>
      </c>
      <c r="AU107" s="177" t="s">
        <v>81</v>
      </c>
      <c r="AY107" s="20" t="s">
        <v>137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77</v>
      </c>
      <c r="BK107" s="178">
        <f>ROUND(I107*H107,2)</f>
        <v>0</v>
      </c>
      <c r="BL107" s="20" t="s">
        <v>87</v>
      </c>
      <c r="BM107" s="177" t="s">
        <v>163</v>
      </c>
    </row>
    <row r="108" s="2" customFormat="1">
      <c r="A108" s="39"/>
      <c r="B108" s="40"/>
      <c r="C108" s="39"/>
      <c r="D108" s="179" t="s">
        <v>145</v>
      </c>
      <c r="E108" s="39"/>
      <c r="F108" s="180" t="s">
        <v>164</v>
      </c>
      <c r="G108" s="39"/>
      <c r="H108" s="39"/>
      <c r="I108" s="181"/>
      <c r="J108" s="39"/>
      <c r="K108" s="39"/>
      <c r="L108" s="40"/>
      <c r="M108" s="182"/>
      <c r="N108" s="18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145</v>
      </c>
      <c r="AU108" s="20" t="s">
        <v>81</v>
      </c>
    </row>
    <row r="109" s="13" customFormat="1">
      <c r="A109" s="13"/>
      <c r="B109" s="184"/>
      <c r="C109" s="13"/>
      <c r="D109" s="185" t="s">
        <v>147</v>
      </c>
      <c r="E109" s="186" t="s">
        <v>3</v>
      </c>
      <c r="F109" s="187" t="s">
        <v>165</v>
      </c>
      <c r="G109" s="13"/>
      <c r="H109" s="188">
        <v>32.706000000000003</v>
      </c>
      <c r="I109" s="189"/>
      <c r="J109" s="13"/>
      <c r="K109" s="13"/>
      <c r="L109" s="184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147</v>
      </c>
      <c r="AU109" s="186" t="s">
        <v>81</v>
      </c>
      <c r="AV109" s="13" t="s">
        <v>81</v>
      </c>
      <c r="AW109" s="13" t="s">
        <v>33</v>
      </c>
      <c r="AX109" s="13" t="s">
        <v>77</v>
      </c>
      <c r="AY109" s="186" t="s">
        <v>137</v>
      </c>
    </row>
    <row r="110" s="2" customFormat="1" ht="22.2" customHeight="1">
      <c r="A110" s="39"/>
      <c r="B110" s="165"/>
      <c r="C110" s="166" t="s">
        <v>90</v>
      </c>
      <c r="D110" s="166" t="s">
        <v>139</v>
      </c>
      <c r="E110" s="167" t="s">
        <v>166</v>
      </c>
      <c r="F110" s="168" t="s">
        <v>167</v>
      </c>
      <c r="G110" s="169" t="s">
        <v>162</v>
      </c>
      <c r="H110" s="170">
        <v>32.372999999999998</v>
      </c>
      <c r="I110" s="171"/>
      <c r="J110" s="172">
        <f>ROUND(I110*H110,2)</f>
        <v>0</v>
      </c>
      <c r="K110" s="168" t="s">
        <v>143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0.079210000000000003</v>
      </c>
      <c r="R110" s="175">
        <f>Q110*H110</f>
        <v>2.56426533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87</v>
      </c>
      <c r="AT110" s="177" t="s">
        <v>139</v>
      </c>
      <c r="AU110" s="177" t="s">
        <v>81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87</v>
      </c>
      <c r="BM110" s="177" t="s">
        <v>168</v>
      </c>
    </row>
    <row r="111" s="2" customFormat="1">
      <c r="A111" s="39"/>
      <c r="B111" s="40"/>
      <c r="C111" s="39"/>
      <c r="D111" s="179" t="s">
        <v>145</v>
      </c>
      <c r="E111" s="39"/>
      <c r="F111" s="180" t="s">
        <v>169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145</v>
      </c>
      <c r="AU111" s="20" t="s">
        <v>81</v>
      </c>
    </row>
    <row r="112" s="13" customFormat="1">
      <c r="A112" s="13"/>
      <c r="B112" s="184"/>
      <c r="C112" s="13"/>
      <c r="D112" s="185" t="s">
        <v>147</v>
      </c>
      <c r="E112" s="186" t="s">
        <v>3</v>
      </c>
      <c r="F112" s="187" t="s">
        <v>170</v>
      </c>
      <c r="G112" s="13"/>
      <c r="H112" s="188">
        <v>32.372999999999998</v>
      </c>
      <c r="I112" s="189"/>
      <c r="J112" s="13"/>
      <c r="K112" s="13"/>
      <c r="L112" s="184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6" t="s">
        <v>147</v>
      </c>
      <c r="AU112" s="186" t="s">
        <v>81</v>
      </c>
      <c r="AV112" s="13" t="s">
        <v>81</v>
      </c>
      <c r="AW112" s="13" t="s">
        <v>33</v>
      </c>
      <c r="AX112" s="13" t="s">
        <v>77</v>
      </c>
      <c r="AY112" s="186" t="s">
        <v>137</v>
      </c>
    </row>
    <row r="113" s="2" customFormat="1" ht="14.4" customHeight="1">
      <c r="A113" s="39"/>
      <c r="B113" s="165"/>
      <c r="C113" s="166" t="s">
        <v>93</v>
      </c>
      <c r="D113" s="166" t="s">
        <v>139</v>
      </c>
      <c r="E113" s="167" t="s">
        <v>171</v>
      </c>
      <c r="F113" s="168" t="s">
        <v>172</v>
      </c>
      <c r="G113" s="169" t="s">
        <v>173</v>
      </c>
      <c r="H113" s="170">
        <v>26.199999999999999</v>
      </c>
      <c r="I113" s="171"/>
      <c r="J113" s="172">
        <f>ROUND(I113*H113,2)</f>
        <v>0</v>
      </c>
      <c r="K113" s="168" t="s">
        <v>143</v>
      </c>
      <c r="L113" s="40"/>
      <c r="M113" s="173" t="s">
        <v>3</v>
      </c>
      <c r="N113" s="174" t="s">
        <v>43</v>
      </c>
      <c r="O113" s="73"/>
      <c r="P113" s="175">
        <f>O113*H113</f>
        <v>0</v>
      </c>
      <c r="Q113" s="175">
        <v>0.00012999999999999999</v>
      </c>
      <c r="R113" s="175">
        <f>Q113*H113</f>
        <v>0.0034059999999999997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87</v>
      </c>
      <c r="AT113" s="177" t="s">
        <v>139</v>
      </c>
      <c r="AU113" s="177" t="s">
        <v>81</v>
      </c>
      <c r="AY113" s="20" t="s">
        <v>137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77</v>
      </c>
      <c r="BK113" s="178">
        <f>ROUND(I113*H113,2)</f>
        <v>0</v>
      </c>
      <c r="BL113" s="20" t="s">
        <v>87</v>
      </c>
      <c r="BM113" s="177" t="s">
        <v>174</v>
      </c>
    </row>
    <row r="114" s="2" customFormat="1">
      <c r="A114" s="39"/>
      <c r="B114" s="40"/>
      <c r="C114" s="39"/>
      <c r="D114" s="179" t="s">
        <v>145</v>
      </c>
      <c r="E114" s="39"/>
      <c r="F114" s="180" t="s">
        <v>175</v>
      </c>
      <c r="G114" s="39"/>
      <c r="H114" s="39"/>
      <c r="I114" s="181"/>
      <c r="J114" s="39"/>
      <c r="K114" s="39"/>
      <c r="L114" s="40"/>
      <c r="M114" s="182"/>
      <c r="N114" s="183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145</v>
      </c>
      <c r="AU114" s="20" t="s">
        <v>81</v>
      </c>
    </row>
    <row r="115" s="13" customFormat="1">
      <c r="A115" s="13"/>
      <c r="B115" s="184"/>
      <c r="C115" s="13"/>
      <c r="D115" s="185" t="s">
        <v>147</v>
      </c>
      <c r="E115" s="186" t="s">
        <v>3</v>
      </c>
      <c r="F115" s="187" t="s">
        <v>176</v>
      </c>
      <c r="G115" s="13"/>
      <c r="H115" s="188">
        <v>26.199999999999999</v>
      </c>
      <c r="I115" s="189"/>
      <c r="J115" s="13"/>
      <c r="K115" s="13"/>
      <c r="L115" s="184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6" t="s">
        <v>147</v>
      </c>
      <c r="AU115" s="186" t="s">
        <v>81</v>
      </c>
      <c r="AV115" s="13" t="s">
        <v>81</v>
      </c>
      <c r="AW115" s="13" t="s">
        <v>33</v>
      </c>
      <c r="AX115" s="13" t="s">
        <v>77</v>
      </c>
      <c r="AY115" s="186" t="s">
        <v>137</v>
      </c>
    </row>
    <row r="116" s="2" customFormat="1" ht="14.4" customHeight="1">
      <c r="A116" s="39"/>
      <c r="B116" s="165"/>
      <c r="C116" s="166" t="s">
        <v>96</v>
      </c>
      <c r="D116" s="166" t="s">
        <v>139</v>
      </c>
      <c r="E116" s="167" t="s">
        <v>177</v>
      </c>
      <c r="F116" s="168" t="s">
        <v>178</v>
      </c>
      <c r="G116" s="169" t="s">
        <v>173</v>
      </c>
      <c r="H116" s="170">
        <v>24.879999999999999</v>
      </c>
      <c r="I116" s="171"/>
      <c r="J116" s="172">
        <f>ROUND(I116*H116,2)</f>
        <v>0</v>
      </c>
      <c r="K116" s="168" t="s">
        <v>143</v>
      </c>
      <c r="L116" s="40"/>
      <c r="M116" s="173" t="s">
        <v>3</v>
      </c>
      <c r="N116" s="174" t="s">
        <v>43</v>
      </c>
      <c r="O116" s="73"/>
      <c r="P116" s="175">
        <f>O116*H116</f>
        <v>0</v>
      </c>
      <c r="Q116" s="175">
        <v>0.00020000000000000001</v>
      </c>
      <c r="R116" s="175">
        <f>Q116*H116</f>
        <v>0.0049760000000000004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87</v>
      </c>
      <c r="AT116" s="177" t="s">
        <v>139</v>
      </c>
      <c r="AU116" s="177" t="s">
        <v>81</v>
      </c>
      <c r="AY116" s="20" t="s">
        <v>137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77</v>
      </c>
      <c r="BK116" s="178">
        <f>ROUND(I116*H116,2)</f>
        <v>0</v>
      </c>
      <c r="BL116" s="20" t="s">
        <v>87</v>
      </c>
      <c r="BM116" s="177" t="s">
        <v>179</v>
      </c>
    </row>
    <row r="117" s="2" customFormat="1">
      <c r="A117" s="39"/>
      <c r="B117" s="40"/>
      <c r="C117" s="39"/>
      <c r="D117" s="179" t="s">
        <v>145</v>
      </c>
      <c r="E117" s="39"/>
      <c r="F117" s="180" t="s">
        <v>180</v>
      </c>
      <c r="G117" s="39"/>
      <c r="H117" s="39"/>
      <c r="I117" s="181"/>
      <c r="J117" s="39"/>
      <c r="K117" s="39"/>
      <c r="L117" s="40"/>
      <c r="M117" s="182"/>
      <c r="N117" s="183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145</v>
      </c>
      <c r="AU117" s="20" t="s">
        <v>81</v>
      </c>
    </row>
    <row r="118" s="13" customFormat="1">
      <c r="A118" s="13"/>
      <c r="B118" s="184"/>
      <c r="C118" s="13"/>
      <c r="D118" s="185" t="s">
        <v>147</v>
      </c>
      <c r="E118" s="186" t="s">
        <v>3</v>
      </c>
      <c r="F118" s="187" t="s">
        <v>181</v>
      </c>
      <c r="G118" s="13"/>
      <c r="H118" s="188">
        <v>24.879999999999999</v>
      </c>
      <c r="I118" s="189"/>
      <c r="J118" s="13"/>
      <c r="K118" s="13"/>
      <c r="L118" s="184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147</v>
      </c>
      <c r="AU118" s="186" t="s">
        <v>81</v>
      </c>
      <c r="AV118" s="13" t="s">
        <v>81</v>
      </c>
      <c r="AW118" s="13" t="s">
        <v>33</v>
      </c>
      <c r="AX118" s="13" t="s">
        <v>77</v>
      </c>
      <c r="AY118" s="186" t="s">
        <v>137</v>
      </c>
    </row>
    <row r="119" s="2" customFormat="1" ht="14.4" customHeight="1">
      <c r="A119" s="39"/>
      <c r="B119" s="165"/>
      <c r="C119" s="166" t="s">
        <v>182</v>
      </c>
      <c r="D119" s="166" t="s">
        <v>139</v>
      </c>
      <c r="E119" s="167" t="s">
        <v>183</v>
      </c>
      <c r="F119" s="168" t="s">
        <v>184</v>
      </c>
      <c r="G119" s="169" t="s">
        <v>162</v>
      </c>
      <c r="H119" s="170">
        <v>0.52000000000000002</v>
      </c>
      <c r="I119" s="171"/>
      <c r="J119" s="172">
        <f>ROUND(I119*H119,2)</f>
        <v>0</v>
      </c>
      <c r="K119" s="168" t="s">
        <v>143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0.17818000000000001</v>
      </c>
      <c r="R119" s="175">
        <f>Q119*H119</f>
        <v>0.092653600000000003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87</v>
      </c>
      <c r="AT119" s="177" t="s">
        <v>139</v>
      </c>
      <c r="AU119" s="177" t="s">
        <v>81</v>
      </c>
      <c r="AY119" s="20" t="s">
        <v>137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77</v>
      </c>
      <c r="BK119" s="178">
        <f>ROUND(I119*H119,2)</f>
        <v>0</v>
      </c>
      <c r="BL119" s="20" t="s">
        <v>87</v>
      </c>
      <c r="BM119" s="177" t="s">
        <v>185</v>
      </c>
    </row>
    <row r="120" s="2" customFormat="1">
      <c r="A120" s="39"/>
      <c r="B120" s="40"/>
      <c r="C120" s="39"/>
      <c r="D120" s="179" t="s">
        <v>145</v>
      </c>
      <c r="E120" s="39"/>
      <c r="F120" s="180" t="s">
        <v>186</v>
      </c>
      <c r="G120" s="39"/>
      <c r="H120" s="39"/>
      <c r="I120" s="181"/>
      <c r="J120" s="39"/>
      <c r="K120" s="39"/>
      <c r="L120" s="40"/>
      <c r="M120" s="182"/>
      <c r="N120" s="18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145</v>
      </c>
      <c r="AU120" s="20" t="s">
        <v>81</v>
      </c>
    </row>
    <row r="121" s="13" customFormat="1">
      <c r="A121" s="13"/>
      <c r="B121" s="184"/>
      <c r="C121" s="13"/>
      <c r="D121" s="185" t="s">
        <v>147</v>
      </c>
      <c r="E121" s="186" t="s">
        <v>3</v>
      </c>
      <c r="F121" s="187" t="s">
        <v>187</v>
      </c>
      <c r="G121" s="13"/>
      <c r="H121" s="188">
        <v>0.52000000000000002</v>
      </c>
      <c r="I121" s="189"/>
      <c r="J121" s="13"/>
      <c r="K121" s="13"/>
      <c r="L121" s="184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6" t="s">
        <v>147</v>
      </c>
      <c r="AU121" s="186" t="s">
        <v>81</v>
      </c>
      <c r="AV121" s="13" t="s">
        <v>81</v>
      </c>
      <c r="AW121" s="13" t="s">
        <v>33</v>
      </c>
      <c r="AX121" s="13" t="s">
        <v>77</v>
      </c>
      <c r="AY121" s="186" t="s">
        <v>137</v>
      </c>
    </row>
    <row r="122" s="12" customFormat="1" ht="22.8" customHeight="1">
      <c r="A122" s="12"/>
      <c r="B122" s="152"/>
      <c r="C122" s="12"/>
      <c r="D122" s="153" t="s">
        <v>71</v>
      </c>
      <c r="E122" s="163" t="s">
        <v>93</v>
      </c>
      <c r="F122" s="163" t="s">
        <v>188</v>
      </c>
      <c r="G122" s="12"/>
      <c r="H122" s="12"/>
      <c r="I122" s="155"/>
      <c r="J122" s="164">
        <f>BK122</f>
        <v>0</v>
      </c>
      <c r="K122" s="12"/>
      <c r="L122" s="152"/>
      <c r="M122" s="157"/>
      <c r="N122" s="158"/>
      <c r="O122" s="158"/>
      <c r="P122" s="159">
        <f>SUM(P123:P157)</f>
        <v>0</v>
      </c>
      <c r="Q122" s="158"/>
      <c r="R122" s="159">
        <f>SUM(R123:R157)</f>
        <v>5.4732145299999999</v>
      </c>
      <c r="S122" s="158"/>
      <c r="T122" s="16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3" t="s">
        <v>77</v>
      </c>
      <c r="AT122" s="161" t="s">
        <v>71</v>
      </c>
      <c r="AU122" s="161" t="s">
        <v>77</v>
      </c>
      <c r="AY122" s="153" t="s">
        <v>137</v>
      </c>
      <c r="BK122" s="162">
        <f>SUM(BK123:BK157)</f>
        <v>0</v>
      </c>
    </row>
    <row r="123" s="2" customFormat="1" ht="14.4" customHeight="1">
      <c r="A123" s="39"/>
      <c r="B123" s="165"/>
      <c r="C123" s="166" t="s">
        <v>189</v>
      </c>
      <c r="D123" s="166" t="s">
        <v>139</v>
      </c>
      <c r="E123" s="167" t="s">
        <v>190</v>
      </c>
      <c r="F123" s="168" t="s">
        <v>191</v>
      </c>
      <c r="G123" s="169" t="s">
        <v>162</v>
      </c>
      <c r="H123" s="170">
        <v>1.0349999999999999</v>
      </c>
      <c r="I123" s="171"/>
      <c r="J123" s="172">
        <f>ROUND(I123*H123,2)</f>
        <v>0</v>
      </c>
      <c r="K123" s="168" t="s">
        <v>143</v>
      </c>
      <c r="L123" s="40"/>
      <c r="M123" s="173" t="s">
        <v>3</v>
      </c>
      <c r="N123" s="174" t="s">
        <v>43</v>
      </c>
      <c r="O123" s="73"/>
      <c r="P123" s="175">
        <f>O123*H123</f>
        <v>0</v>
      </c>
      <c r="Q123" s="175">
        <v>0.041529999999999997</v>
      </c>
      <c r="R123" s="175">
        <f>Q123*H123</f>
        <v>0.042983549999999995</v>
      </c>
      <c r="S123" s="175">
        <v>0</v>
      </c>
      <c r="T123" s="17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7" t="s">
        <v>87</v>
      </c>
      <c r="AT123" s="177" t="s">
        <v>139</v>
      </c>
      <c r="AU123" s="177" t="s">
        <v>81</v>
      </c>
      <c r="AY123" s="20" t="s">
        <v>137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20" t="s">
        <v>77</v>
      </c>
      <c r="BK123" s="178">
        <f>ROUND(I123*H123,2)</f>
        <v>0</v>
      </c>
      <c r="BL123" s="20" t="s">
        <v>87</v>
      </c>
      <c r="BM123" s="177" t="s">
        <v>192</v>
      </c>
    </row>
    <row r="124" s="2" customFormat="1">
      <c r="A124" s="39"/>
      <c r="B124" s="40"/>
      <c r="C124" s="39"/>
      <c r="D124" s="179" t="s">
        <v>145</v>
      </c>
      <c r="E124" s="39"/>
      <c r="F124" s="180" t="s">
        <v>193</v>
      </c>
      <c r="G124" s="39"/>
      <c r="H124" s="39"/>
      <c r="I124" s="181"/>
      <c r="J124" s="39"/>
      <c r="K124" s="39"/>
      <c r="L124" s="40"/>
      <c r="M124" s="182"/>
      <c r="N124" s="183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145</v>
      </c>
      <c r="AU124" s="20" t="s">
        <v>81</v>
      </c>
    </row>
    <row r="125" s="13" customFormat="1">
      <c r="A125" s="13"/>
      <c r="B125" s="184"/>
      <c r="C125" s="13"/>
      <c r="D125" s="185" t="s">
        <v>147</v>
      </c>
      <c r="E125" s="186" t="s">
        <v>3</v>
      </c>
      <c r="F125" s="187" t="s">
        <v>194</v>
      </c>
      <c r="G125" s="13"/>
      <c r="H125" s="188">
        <v>1.0349999999999999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147</v>
      </c>
      <c r="AU125" s="186" t="s">
        <v>81</v>
      </c>
      <c r="AV125" s="13" t="s">
        <v>81</v>
      </c>
      <c r="AW125" s="13" t="s">
        <v>33</v>
      </c>
      <c r="AX125" s="13" t="s">
        <v>77</v>
      </c>
      <c r="AY125" s="186" t="s">
        <v>137</v>
      </c>
    </row>
    <row r="126" s="2" customFormat="1" ht="19.8" customHeight="1">
      <c r="A126" s="39"/>
      <c r="B126" s="165"/>
      <c r="C126" s="166" t="s">
        <v>195</v>
      </c>
      <c r="D126" s="166" t="s">
        <v>139</v>
      </c>
      <c r="E126" s="167" t="s">
        <v>196</v>
      </c>
      <c r="F126" s="168" t="s">
        <v>197</v>
      </c>
      <c r="G126" s="169" t="s">
        <v>162</v>
      </c>
      <c r="H126" s="170">
        <v>130.15799999999999</v>
      </c>
      <c r="I126" s="171"/>
      <c r="J126" s="172">
        <f>ROUND(I126*H126,2)</f>
        <v>0</v>
      </c>
      <c r="K126" s="168" t="s">
        <v>143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0.0043800000000000002</v>
      </c>
      <c r="R126" s="175">
        <f>Q126*H126</f>
        <v>0.57009204000000002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87</v>
      </c>
      <c r="AT126" s="177" t="s">
        <v>139</v>
      </c>
      <c r="AU126" s="177" t="s">
        <v>81</v>
      </c>
      <c r="AY126" s="20" t="s">
        <v>137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77</v>
      </c>
      <c r="BK126" s="178">
        <f>ROUND(I126*H126,2)</f>
        <v>0</v>
      </c>
      <c r="BL126" s="20" t="s">
        <v>87</v>
      </c>
      <c r="BM126" s="177" t="s">
        <v>198</v>
      </c>
    </row>
    <row r="127" s="2" customFormat="1">
      <c r="A127" s="39"/>
      <c r="B127" s="40"/>
      <c r="C127" s="39"/>
      <c r="D127" s="179" t="s">
        <v>145</v>
      </c>
      <c r="E127" s="39"/>
      <c r="F127" s="180" t="s">
        <v>199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145</v>
      </c>
      <c r="AU127" s="20" t="s">
        <v>81</v>
      </c>
    </row>
    <row r="128" s="13" customFormat="1">
      <c r="A128" s="13"/>
      <c r="B128" s="184"/>
      <c r="C128" s="13"/>
      <c r="D128" s="185" t="s">
        <v>147</v>
      </c>
      <c r="E128" s="186" t="s">
        <v>3</v>
      </c>
      <c r="F128" s="187" t="s">
        <v>200</v>
      </c>
      <c r="G128" s="13"/>
      <c r="H128" s="188">
        <v>130.15799999999999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147</v>
      </c>
      <c r="AU128" s="186" t="s">
        <v>81</v>
      </c>
      <c r="AV128" s="13" t="s">
        <v>81</v>
      </c>
      <c r="AW128" s="13" t="s">
        <v>33</v>
      </c>
      <c r="AX128" s="13" t="s">
        <v>77</v>
      </c>
      <c r="AY128" s="186" t="s">
        <v>137</v>
      </c>
    </row>
    <row r="129" s="2" customFormat="1" ht="22.2" customHeight="1">
      <c r="A129" s="39"/>
      <c r="B129" s="165"/>
      <c r="C129" s="166" t="s">
        <v>201</v>
      </c>
      <c r="D129" s="166" t="s">
        <v>139</v>
      </c>
      <c r="E129" s="167" t="s">
        <v>202</v>
      </c>
      <c r="F129" s="168" t="s">
        <v>203</v>
      </c>
      <c r="G129" s="169" t="s">
        <v>162</v>
      </c>
      <c r="H129" s="170">
        <v>4.7999999999999998</v>
      </c>
      <c r="I129" s="171"/>
      <c r="J129" s="172">
        <f>ROUND(I129*H129,2)</f>
        <v>0</v>
      </c>
      <c r="K129" s="168" t="s">
        <v>143</v>
      </c>
      <c r="L129" s="40"/>
      <c r="M129" s="173" t="s">
        <v>3</v>
      </c>
      <c r="N129" s="174" t="s">
        <v>43</v>
      </c>
      <c r="O129" s="73"/>
      <c r="P129" s="175">
        <f>O129*H129</f>
        <v>0</v>
      </c>
      <c r="Q129" s="175">
        <v>0.015400000000000001</v>
      </c>
      <c r="R129" s="175">
        <f>Q129*H129</f>
        <v>0.07392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87</v>
      </c>
      <c r="AT129" s="177" t="s">
        <v>139</v>
      </c>
      <c r="AU129" s="177" t="s">
        <v>81</v>
      </c>
      <c r="AY129" s="20" t="s">
        <v>137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77</v>
      </c>
      <c r="BK129" s="178">
        <f>ROUND(I129*H129,2)</f>
        <v>0</v>
      </c>
      <c r="BL129" s="20" t="s">
        <v>87</v>
      </c>
      <c r="BM129" s="177" t="s">
        <v>204</v>
      </c>
    </row>
    <row r="130" s="2" customFormat="1">
      <c r="A130" s="39"/>
      <c r="B130" s="40"/>
      <c r="C130" s="39"/>
      <c r="D130" s="179" t="s">
        <v>145</v>
      </c>
      <c r="E130" s="39"/>
      <c r="F130" s="180" t="s">
        <v>205</v>
      </c>
      <c r="G130" s="39"/>
      <c r="H130" s="39"/>
      <c r="I130" s="181"/>
      <c r="J130" s="39"/>
      <c r="K130" s="39"/>
      <c r="L130" s="40"/>
      <c r="M130" s="182"/>
      <c r="N130" s="183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145</v>
      </c>
      <c r="AU130" s="20" t="s">
        <v>81</v>
      </c>
    </row>
    <row r="131" s="13" customFormat="1">
      <c r="A131" s="13"/>
      <c r="B131" s="184"/>
      <c r="C131" s="13"/>
      <c r="D131" s="185" t="s">
        <v>147</v>
      </c>
      <c r="E131" s="186" t="s">
        <v>3</v>
      </c>
      <c r="F131" s="187" t="s">
        <v>206</v>
      </c>
      <c r="G131" s="13"/>
      <c r="H131" s="188">
        <v>4.7999999999999998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81</v>
      </c>
      <c r="AV131" s="13" t="s">
        <v>81</v>
      </c>
      <c r="AW131" s="13" t="s">
        <v>33</v>
      </c>
      <c r="AX131" s="13" t="s">
        <v>77</v>
      </c>
      <c r="AY131" s="186" t="s">
        <v>137</v>
      </c>
    </row>
    <row r="132" s="2" customFormat="1" ht="14.4" customHeight="1">
      <c r="A132" s="39"/>
      <c r="B132" s="165"/>
      <c r="C132" s="166" t="s">
        <v>207</v>
      </c>
      <c r="D132" s="166" t="s">
        <v>139</v>
      </c>
      <c r="E132" s="167" t="s">
        <v>208</v>
      </c>
      <c r="F132" s="168" t="s">
        <v>209</v>
      </c>
      <c r="G132" s="169" t="s">
        <v>162</v>
      </c>
      <c r="H132" s="170">
        <v>2.948</v>
      </c>
      <c r="I132" s="171"/>
      <c r="J132" s="172">
        <f>ROUND(I132*H132,2)</f>
        <v>0</v>
      </c>
      <c r="K132" s="168" t="s">
        <v>143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0.041529999999999997</v>
      </c>
      <c r="R132" s="175">
        <f>Q132*H132</f>
        <v>0.12243043999999999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87</v>
      </c>
      <c r="AT132" s="177" t="s">
        <v>139</v>
      </c>
      <c r="AU132" s="177" t="s">
        <v>81</v>
      </c>
      <c r="AY132" s="20" t="s">
        <v>137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77</v>
      </c>
      <c r="BK132" s="178">
        <f>ROUND(I132*H132,2)</f>
        <v>0</v>
      </c>
      <c r="BL132" s="20" t="s">
        <v>87</v>
      </c>
      <c r="BM132" s="177" t="s">
        <v>210</v>
      </c>
    </row>
    <row r="133" s="2" customFormat="1">
      <c r="A133" s="39"/>
      <c r="B133" s="40"/>
      <c r="C133" s="39"/>
      <c r="D133" s="179" t="s">
        <v>145</v>
      </c>
      <c r="E133" s="39"/>
      <c r="F133" s="180" t="s">
        <v>211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145</v>
      </c>
      <c r="AU133" s="20" t="s">
        <v>81</v>
      </c>
    </row>
    <row r="134" s="13" customFormat="1">
      <c r="A134" s="13"/>
      <c r="B134" s="184"/>
      <c r="C134" s="13"/>
      <c r="D134" s="185" t="s">
        <v>147</v>
      </c>
      <c r="E134" s="186" t="s">
        <v>3</v>
      </c>
      <c r="F134" s="187" t="s">
        <v>212</v>
      </c>
      <c r="G134" s="13"/>
      <c r="H134" s="188">
        <v>2.948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147</v>
      </c>
      <c r="AU134" s="186" t="s">
        <v>81</v>
      </c>
      <c r="AV134" s="13" t="s">
        <v>81</v>
      </c>
      <c r="AW134" s="13" t="s">
        <v>33</v>
      </c>
      <c r="AX134" s="13" t="s">
        <v>77</v>
      </c>
      <c r="AY134" s="186" t="s">
        <v>137</v>
      </c>
    </row>
    <row r="135" s="2" customFormat="1" ht="22.2" customHeight="1">
      <c r="A135" s="39"/>
      <c r="B135" s="165"/>
      <c r="C135" s="166" t="s">
        <v>213</v>
      </c>
      <c r="D135" s="166" t="s">
        <v>139</v>
      </c>
      <c r="E135" s="167" t="s">
        <v>214</v>
      </c>
      <c r="F135" s="168" t="s">
        <v>215</v>
      </c>
      <c r="G135" s="169" t="s">
        <v>162</v>
      </c>
      <c r="H135" s="170">
        <v>238.90000000000001</v>
      </c>
      <c r="I135" s="171"/>
      <c r="J135" s="172">
        <f>ROUND(I135*H135,2)</f>
        <v>0</v>
      </c>
      <c r="K135" s="168" t="s">
        <v>143</v>
      </c>
      <c r="L135" s="40"/>
      <c r="M135" s="173" t="s">
        <v>3</v>
      </c>
      <c r="N135" s="174" t="s">
        <v>43</v>
      </c>
      <c r="O135" s="73"/>
      <c r="P135" s="175">
        <f>O135*H135</f>
        <v>0</v>
      </c>
      <c r="Q135" s="175">
        <v>0.017000000000000001</v>
      </c>
      <c r="R135" s="175">
        <f>Q135*H135</f>
        <v>4.0613000000000001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87</v>
      </c>
      <c r="AT135" s="177" t="s">
        <v>139</v>
      </c>
      <c r="AU135" s="177" t="s">
        <v>81</v>
      </c>
      <c r="AY135" s="20" t="s">
        <v>137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77</v>
      </c>
      <c r="BK135" s="178">
        <f>ROUND(I135*H135,2)</f>
        <v>0</v>
      </c>
      <c r="BL135" s="20" t="s">
        <v>87</v>
      </c>
      <c r="BM135" s="177" t="s">
        <v>216</v>
      </c>
    </row>
    <row r="136" s="2" customFormat="1">
      <c r="A136" s="39"/>
      <c r="B136" s="40"/>
      <c r="C136" s="39"/>
      <c r="D136" s="179" t="s">
        <v>145</v>
      </c>
      <c r="E136" s="39"/>
      <c r="F136" s="180" t="s">
        <v>217</v>
      </c>
      <c r="G136" s="39"/>
      <c r="H136" s="39"/>
      <c r="I136" s="181"/>
      <c r="J136" s="39"/>
      <c r="K136" s="39"/>
      <c r="L136" s="40"/>
      <c r="M136" s="182"/>
      <c r="N136" s="18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145</v>
      </c>
      <c r="AU136" s="20" t="s">
        <v>81</v>
      </c>
    </row>
    <row r="137" s="13" customFormat="1">
      <c r="A137" s="13"/>
      <c r="B137" s="184"/>
      <c r="C137" s="13"/>
      <c r="D137" s="185" t="s">
        <v>147</v>
      </c>
      <c r="E137" s="186" t="s">
        <v>3</v>
      </c>
      <c r="F137" s="187" t="s">
        <v>218</v>
      </c>
      <c r="G137" s="13"/>
      <c r="H137" s="188">
        <v>238.90000000000001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81</v>
      </c>
      <c r="AV137" s="13" t="s">
        <v>81</v>
      </c>
      <c r="AW137" s="13" t="s">
        <v>33</v>
      </c>
      <c r="AX137" s="13" t="s">
        <v>77</v>
      </c>
      <c r="AY137" s="186" t="s">
        <v>137</v>
      </c>
    </row>
    <row r="138" s="2" customFormat="1" ht="14.4" customHeight="1">
      <c r="A138" s="39"/>
      <c r="B138" s="165"/>
      <c r="C138" s="166" t="s">
        <v>219</v>
      </c>
      <c r="D138" s="166" t="s">
        <v>139</v>
      </c>
      <c r="E138" s="167" t="s">
        <v>220</v>
      </c>
      <c r="F138" s="168" t="s">
        <v>221</v>
      </c>
      <c r="G138" s="169" t="s">
        <v>162</v>
      </c>
      <c r="H138" s="170">
        <v>130.15799999999999</v>
      </c>
      <c r="I138" s="171"/>
      <c r="J138" s="172">
        <f>ROUND(I138*H138,2)</f>
        <v>0</v>
      </c>
      <c r="K138" s="168" t="s">
        <v>143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0.0035000000000000001</v>
      </c>
      <c r="R138" s="175">
        <f>Q138*H138</f>
        <v>0.45555299999999999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87</v>
      </c>
      <c r="AT138" s="177" t="s">
        <v>139</v>
      </c>
      <c r="AU138" s="177" t="s">
        <v>81</v>
      </c>
      <c r="AY138" s="20" t="s">
        <v>137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77</v>
      </c>
      <c r="BK138" s="178">
        <f>ROUND(I138*H138,2)</f>
        <v>0</v>
      </c>
      <c r="BL138" s="20" t="s">
        <v>87</v>
      </c>
      <c r="BM138" s="177" t="s">
        <v>222</v>
      </c>
    </row>
    <row r="139" s="2" customFormat="1">
      <c r="A139" s="39"/>
      <c r="B139" s="40"/>
      <c r="C139" s="39"/>
      <c r="D139" s="179" t="s">
        <v>145</v>
      </c>
      <c r="E139" s="39"/>
      <c r="F139" s="180" t="s">
        <v>223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145</v>
      </c>
      <c r="AU139" s="20" t="s">
        <v>81</v>
      </c>
    </row>
    <row r="140" s="13" customFormat="1">
      <c r="A140" s="13"/>
      <c r="B140" s="184"/>
      <c r="C140" s="13"/>
      <c r="D140" s="185" t="s">
        <v>147</v>
      </c>
      <c r="E140" s="186" t="s">
        <v>3</v>
      </c>
      <c r="F140" s="187" t="s">
        <v>200</v>
      </c>
      <c r="G140" s="13"/>
      <c r="H140" s="188">
        <v>130.15799999999999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81</v>
      </c>
      <c r="AV140" s="13" t="s">
        <v>81</v>
      </c>
      <c r="AW140" s="13" t="s">
        <v>33</v>
      </c>
      <c r="AX140" s="13" t="s">
        <v>77</v>
      </c>
      <c r="AY140" s="186" t="s">
        <v>137</v>
      </c>
    </row>
    <row r="141" s="2" customFormat="1" ht="14.4" customHeight="1">
      <c r="A141" s="39"/>
      <c r="B141" s="165"/>
      <c r="C141" s="166" t="s">
        <v>9</v>
      </c>
      <c r="D141" s="166" t="s">
        <v>139</v>
      </c>
      <c r="E141" s="167" t="s">
        <v>224</v>
      </c>
      <c r="F141" s="168" t="s">
        <v>225</v>
      </c>
      <c r="G141" s="169" t="s">
        <v>162</v>
      </c>
      <c r="H141" s="170">
        <v>250</v>
      </c>
      <c r="I141" s="171"/>
      <c r="J141" s="172">
        <f>ROUND(I141*H141,2)</f>
        <v>0</v>
      </c>
      <c r="K141" s="168" t="s">
        <v>143</v>
      </c>
      <c r="L141" s="40"/>
      <c r="M141" s="173" t="s">
        <v>3</v>
      </c>
      <c r="N141" s="174" t="s">
        <v>43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87</v>
      </c>
      <c r="AT141" s="177" t="s">
        <v>139</v>
      </c>
      <c r="AU141" s="177" t="s">
        <v>81</v>
      </c>
      <c r="AY141" s="20" t="s">
        <v>137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77</v>
      </c>
      <c r="BK141" s="178">
        <f>ROUND(I141*H141,2)</f>
        <v>0</v>
      </c>
      <c r="BL141" s="20" t="s">
        <v>87</v>
      </c>
      <c r="BM141" s="177" t="s">
        <v>226</v>
      </c>
    </row>
    <row r="142" s="2" customFormat="1">
      <c r="A142" s="39"/>
      <c r="B142" s="40"/>
      <c r="C142" s="39"/>
      <c r="D142" s="179" t="s">
        <v>145</v>
      </c>
      <c r="E142" s="39"/>
      <c r="F142" s="180" t="s">
        <v>227</v>
      </c>
      <c r="G142" s="39"/>
      <c r="H142" s="39"/>
      <c r="I142" s="181"/>
      <c r="J142" s="39"/>
      <c r="K142" s="39"/>
      <c r="L142" s="40"/>
      <c r="M142" s="182"/>
      <c r="N142" s="183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145</v>
      </c>
      <c r="AU142" s="20" t="s">
        <v>81</v>
      </c>
    </row>
    <row r="143" s="13" customFormat="1">
      <c r="A143" s="13"/>
      <c r="B143" s="184"/>
      <c r="C143" s="13"/>
      <c r="D143" s="185" t="s">
        <v>147</v>
      </c>
      <c r="E143" s="186" t="s">
        <v>3</v>
      </c>
      <c r="F143" s="187" t="s">
        <v>228</v>
      </c>
      <c r="G143" s="13"/>
      <c r="H143" s="188">
        <v>250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147</v>
      </c>
      <c r="AU143" s="186" t="s">
        <v>81</v>
      </c>
      <c r="AV143" s="13" t="s">
        <v>81</v>
      </c>
      <c r="AW143" s="13" t="s">
        <v>33</v>
      </c>
      <c r="AX143" s="13" t="s">
        <v>77</v>
      </c>
      <c r="AY143" s="186" t="s">
        <v>137</v>
      </c>
    </row>
    <row r="144" s="2" customFormat="1" ht="22.2" customHeight="1">
      <c r="A144" s="39"/>
      <c r="B144" s="165"/>
      <c r="C144" s="166" t="s">
        <v>229</v>
      </c>
      <c r="D144" s="166" t="s">
        <v>139</v>
      </c>
      <c r="E144" s="167" t="s">
        <v>230</v>
      </c>
      <c r="F144" s="168" t="s">
        <v>231</v>
      </c>
      <c r="G144" s="169" t="s">
        <v>162</v>
      </c>
      <c r="H144" s="170">
        <v>150</v>
      </c>
      <c r="I144" s="171"/>
      <c r="J144" s="172">
        <f>ROUND(I144*H144,2)</f>
        <v>0</v>
      </c>
      <c r="K144" s="168" t="s">
        <v>143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87</v>
      </c>
      <c r="AT144" s="177" t="s">
        <v>139</v>
      </c>
      <c r="AU144" s="177" t="s">
        <v>81</v>
      </c>
      <c r="AY144" s="20" t="s">
        <v>137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77</v>
      </c>
      <c r="BK144" s="178">
        <f>ROUND(I144*H144,2)</f>
        <v>0</v>
      </c>
      <c r="BL144" s="20" t="s">
        <v>87</v>
      </c>
      <c r="BM144" s="177" t="s">
        <v>232</v>
      </c>
    </row>
    <row r="145" s="2" customFormat="1">
      <c r="A145" s="39"/>
      <c r="B145" s="40"/>
      <c r="C145" s="39"/>
      <c r="D145" s="179" t="s">
        <v>145</v>
      </c>
      <c r="E145" s="39"/>
      <c r="F145" s="180" t="s">
        <v>233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145</v>
      </c>
      <c r="AU145" s="20" t="s">
        <v>81</v>
      </c>
    </row>
    <row r="146" s="13" customFormat="1">
      <c r="A146" s="13"/>
      <c r="B146" s="184"/>
      <c r="C146" s="13"/>
      <c r="D146" s="185" t="s">
        <v>147</v>
      </c>
      <c r="E146" s="186" t="s">
        <v>3</v>
      </c>
      <c r="F146" s="187" t="s">
        <v>234</v>
      </c>
      <c r="G146" s="13"/>
      <c r="H146" s="188">
        <v>150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147</v>
      </c>
      <c r="AU146" s="186" t="s">
        <v>81</v>
      </c>
      <c r="AV146" s="13" t="s">
        <v>81</v>
      </c>
      <c r="AW146" s="13" t="s">
        <v>33</v>
      </c>
      <c r="AX146" s="13" t="s">
        <v>77</v>
      </c>
      <c r="AY146" s="186" t="s">
        <v>137</v>
      </c>
    </row>
    <row r="147" s="2" customFormat="1" ht="14.4" customHeight="1">
      <c r="A147" s="39"/>
      <c r="B147" s="165"/>
      <c r="C147" s="166" t="s">
        <v>235</v>
      </c>
      <c r="D147" s="166" t="s">
        <v>139</v>
      </c>
      <c r="E147" s="167" t="s">
        <v>236</v>
      </c>
      <c r="F147" s="168" t="s">
        <v>237</v>
      </c>
      <c r="G147" s="169" t="s">
        <v>162</v>
      </c>
      <c r="H147" s="170">
        <v>7.1500000000000004</v>
      </c>
      <c r="I147" s="171"/>
      <c r="J147" s="172">
        <f>ROUND(I147*H147,2)</f>
        <v>0</v>
      </c>
      <c r="K147" s="168" t="s">
        <v>143</v>
      </c>
      <c r="L147" s="40"/>
      <c r="M147" s="173" t="s">
        <v>3</v>
      </c>
      <c r="N147" s="174" t="s">
        <v>43</v>
      </c>
      <c r="O147" s="73"/>
      <c r="P147" s="175">
        <f>O147*H147</f>
        <v>0</v>
      </c>
      <c r="Q147" s="175">
        <v>0.00020000000000000001</v>
      </c>
      <c r="R147" s="175">
        <f>Q147*H147</f>
        <v>0.0014300000000000001</v>
      </c>
      <c r="S147" s="175">
        <v>0</v>
      </c>
      <c r="T147" s="17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7" t="s">
        <v>87</v>
      </c>
      <c r="AT147" s="177" t="s">
        <v>139</v>
      </c>
      <c r="AU147" s="177" t="s">
        <v>81</v>
      </c>
      <c r="AY147" s="20" t="s">
        <v>137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20" t="s">
        <v>77</v>
      </c>
      <c r="BK147" s="178">
        <f>ROUND(I147*H147,2)</f>
        <v>0</v>
      </c>
      <c r="BL147" s="20" t="s">
        <v>87</v>
      </c>
      <c r="BM147" s="177" t="s">
        <v>238</v>
      </c>
    </row>
    <row r="148" s="2" customFormat="1">
      <c r="A148" s="39"/>
      <c r="B148" s="40"/>
      <c r="C148" s="39"/>
      <c r="D148" s="179" t="s">
        <v>145</v>
      </c>
      <c r="E148" s="39"/>
      <c r="F148" s="180" t="s">
        <v>239</v>
      </c>
      <c r="G148" s="39"/>
      <c r="H148" s="39"/>
      <c r="I148" s="181"/>
      <c r="J148" s="39"/>
      <c r="K148" s="39"/>
      <c r="L148" s="40"/>
      <c r="M148" s="182"/>
      <c r="N148" s="183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145</v>
      </c>
      <c r="AU148" s="20" t="s">
        <v>81</v>
      </c>
    </row>
    <row r="149" s="13" customFormat="1">
      <c r="A149" s="13"/>
      <c r="B149" s="184"/>
      <c r="C149" s="13"/>
      <c r="D149" s="185" t="s">
        <v>147</v>
      </c>
      <c r="E149" s="186" t="s">
        <v>3</v>
      </c>
      <c r="F149" s="187" t="s">
        <v>240</v>
      </c>
      <c r="G149" s="13"/>
      <c r="H149" s="188">
        <v>7.1500000000000004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147</v>
      </c>
      <c r="AU149" s="186" t="s">
        <v>81</v>
      </c>
      <c r="AV149" s="13" t="s">
        <v>81</v>
      </c>
      <c r="AW149" s="13" t="s">
        <v>33</v>
      </c>
      <c r="AX149" s="13" t="s">
        <v>77</v>
      </c>
      <c r="AY149" s="186" t="s">
        <v>137</v>
      </c>
    </row>
    <row r="150" s="2" customFormat="1" ht="34.8" customHeight="1">
      <c r="A150" s="39"/>
      <c r="B150" s="165"/>
      <c r="C150" s="166" t="s">
        <v>241</v>
      </c>
      <c r="D150" s="166" t="s">
        <v>139</v>
      </c>
      <c r="E150" s="167" t="s">
        <v>242</v>
      </c>
      <c r="F150" s="168" t="s">
        <v>243</v>
      </c>
      <c r="G150" s="169" t="s">
        <v>162</v>
      </c>
      <c r="H150" s="170">
        <v>7.1500000000000004</v>
      </c>
      <c r="I150" s="171"/>
      <c r="J150" s="172">
        <f>ROUND(I150*H150,2)</f>
        <v>0</v>
      </c>
      <c r="K150" s="168" t="s">
        <v>143</v>
      </c>
      <c r="L150" s="40"/>
      <c r="M150" s="173" t="s">
        <v>3</v>
      </c>
      <c r="N150" s="174" t="s">
        <v>43</v>
      </c>
      <c r="O150" s="73"/>
      <c r="P150" s="175">
        <f>O150*H150</f>
        <v>0</v>
      </c>
      <c r="Q150" s="175">
        <v>0.011350000000000001</v>
      </c>
      <c r="R150" s="175">
        <f>Q150*H150</f>
        <v>0.081152500000000002</v>
      </c>
      <c r="S150" s="175">
        <v>0</v>
      </c>
      <c r="T150" s="17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87</v>
      </c>
      <c r="AT150" s="177" t="s">
        <v>139</v>
      </c>
      <c r="AU150" s="177" t="s">
        <v>81</v>
      </c>
      <c r="AY150" s="20" t="s">
        <v>137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77</v>
      </c>
      <c r="BK150" s="178">
        <f>ROUND(I150*H150,2)</f>
        <v>0</v>
      </c>
      <c r="BL150" s="20" t="s">
        <v>87</v>
      </c>
      <c r="BM150" s="177" t="s">
        <v>244</v>
      </c>
    </row>
    <row r="151" s="2" customFormat="1">
      <c r="A151" s="39"/>
      <c r="B151" s="40"/>
      <c r="C151" s="39"/>
      <c r="D151" s="179" t="s">
        <v>145</v>
      </c>
      <c r="E151" s="39"/>
      <c r="F151" s="180" t="s">
        <v>245</v>
      </c>
      <c r="G151" s="39"/>
      <c r="H151" s="39"/>
      <c r="I151" s="181"/>
      <c r="J151" s="39"/>
      <c r="K151" s="39"/>
      <c r="L151" s="40"/>
      <c r="M151" s="182"/>
      <c r="N151" s="183"/>
      <c r="O151" s="73"/>
      <c r="P151" s="73"/>
      <c r="Q151" s="73"/>
      <c r="R151" s="73"/>
      <c r="S151" s="73"/>
      <c r="T151" s="7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0" t="s">
        <v>145</v>
      </c>
      <c r="AU151" s="20" t="s">
        <v>81</v>
      </c>
    </row>
    <row r="152" s="13" customFormat="1">
      <c r="A152" s="13"/>
      <c r="B152" s="184"/>
      <c r="C152" s="13"/>
      <c r="D152" s="185" t="s">
        <v>147</v>
      </c>
      <c r="E152" s="186" t="s">
        <v>3</v>
      </c>
      <c r="F152" s="187" t="s">
        <v>240</v>
      </c>
      <c r="G152" s="13"/>
      <c r="H152" s="188">
        <v>7.1500000000000004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147</v>
      </c>
      <c r="AU152" s="186" t="s">
        <v>81</v>
      </c>
      <c r="AV152" s="13" t="s">
        <v>81</v>
      </c>
      <c r="AW152" s="13" t="s">
        <v>33</v>
      </c>
      <c r="AX152" s="13" t="s">
        <v>77</v>
      </c>
      <c r="AY152" s="186" t="s">
        <v>137</v>
      </c>
    </row>
    <row r="153" s="2" customFormat="1" ht="14.4" customHeight="1">
      <c r="A153" s="39"/>
      <c r="B153" s="165"/>
      <c r="C153" s="193" t="s">
        <v>246</v>
      </c>
      <c r="D153" s="193" t="s">
        <v>247</v>
      </c>
      <c r="E153" s="194" t="s">
        <v>248</v>
      </c>
      <c r="F153" s="195" t="s">
        <v>249</v>
      </c>
      <c r="G153" s="196" t="s">
        <v>162</v>
      </c>
      <c r="H153" s="197">
        <v>7.508</v>
      </c>
      <c r="I153" s="198"/>
      <c r="J153" s="199">
        <f>ROUND(I153*H153,2)</f>
        <v>0</v>
      </c>
      <c r="K153" s="195" t="s">
        <v>143</v>
      </c>
      <c r="L153" s="200"/>
      <c r="M153" s="201" t="s">
        <v>3</v>
      </c>
      <c r="N153" s="202" t="s">
        <v>43</v>
      </c>
      <c r="O153" s="73"/>
      <c r="P153" s="175">
        <f>O153*H153</f>
        <v>0</v>
      </c>
      <c r="Q153" s="175">
        <v>0.0060000000000000001</v>
      </c>
      <c r="R153" s="175">
        <f>Q153*H153</f>
        <v>0.045047999999999998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182</v>
      </c>
      <c r="AT153" s="177" t="s">
        <v>247</v>
      </c>
      <c r="AU153" s="177" t="s">
        <v>81</v>
      </c>
      <c r="AY153" s="20" t="s">
        <v>137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77</v>
      </c>
      <c r="BK153" s="178">
        <f>ROUND(I153*H153,2)</f>
        <v>0</v>
      </c>
      <c r="BL153" s="20" t="s">
        <v>87</v>
      </c>
      <c r="BM153" s="177" t="s">
        <v>250</v>
      </c>
    </row>
    <row r="154" s="13" customFormat="1">
      <c r="A154" s="13"/>
      <c r="B154" s="184"/>
      <c r="C154" s="13"/>
      <c r="D154" s="185" t="s">
        <v>147</v>
      </c>
      <c r="E154" s="13"/>
      <c r="F154" s="187" t="s">
        <v>251</v>
      </c>
      <c r="G154" s="13"/>
      <c r="H154" s="188">
        <v>7.508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147</v>
      </c>
      <c r="AU154" s="186" t="s">
        <v>81</v>
      </c>
      <c r="AV154" s="13" t="s">
        <v>81</v>
      </c>
      <c r="AW154" s="13" t="s">
        <v>4</v>
      </c>
      <c r="AX154" s="13" t="s">
        <v>77</v>
      </c>
      <c r="AY154" s="186" t="s">
        <v>137</v>
      </c>
    </row>
    <row r="155" s="2" customFormat="1" ht="19.8" customHeight="1">
      <c r="A155" s="39"/>
      <c r="B155" s="165"/>
      <c r="C155" s="166" t="s">
        <v>252</v>
      </c>
      <c r="D155" s="166" t="s">
        <v>139</v>
      </c>
      <c r="E155" s="167" t="s">
        <v>253</v>
      </c>
      <c r="F155" s="168" t="s">
        <v>254</v>
      </c>
      <c r="G155" s="169" t="s">
        <v>162</v>
      </c>
      <c r="H155" s="170">
        <v>7.1500000000000004</v>
      </c>
      <c r="I155" s="171"/>
      <c r="J155" s="172">
        <f>ROUND(I155*H155,2)</f>
        <v>0</v>
      </c>
      <c r="K155" s="168" t="s">
        <v>143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0.0027000000000000001</v>
      </c>
      <c r="R155" s="175">
        <f>Q155*H155</f>
        <v>0.019305000000000003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87</v>
      </c>
      <c r="AT155" s="177" t="s">
        <v>139</v>
      </c>
      <c r="AU155" s="177" t="s">
        <v>81</v>
      </c>
      <c r="AY155" s="20" t="s">
        <v>137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77</v>
      </c>
      <c r="BK155" s="178">
        <f>ROUND(I155*H155,2)</f>
        <v>0</v>
      </c>
      <c r="BL155" s="20" t="s">
        <v>87</v>
      </c>
      <c r="BM155" s="177" t="s">
        <v>255</v>
      </c>
    </row>
    <row r="156" s="2" customFormat="1">
      <c r="A156" s="39"/>
      <c r="B156" s="40"/>
      <c r="C156" s="39"/>
      <c r="D156" s="179" t="s">
        <v>145</v>
      </c>
      <c r="E156" s="39"/>
      <c r="F156" s="180" t="s">
        <v>256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145</v>
      </c>
      <c r="AU156" s="20" t="s">
        <v>81</v>
      </c>
    </row>
    <row r="157" s="13" customFormat="1">
      <c r="A157" s="13"/>
      <c r="B157" s="184"/>
      <c r="C157" s="13"/>
      <c r="D157" s="185" t="s">
        <v>147</v>
      </c>
      <c r="E157" s="186" t="s">
        <v>3</v>
      </c>
      <c r="F157" s="187" t="s">
        <v>240</v>
      </c>
      <c r="G157" s="13"/>
      <c r="H157" s="188">
        <v>7.1500000000000004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147</v>
      </c>
      <c r="AU157" s="186" t="s">
        <v>81</v>
      </c>
      <c r="AV157" s="13" t="s">
        <v>81</v>
      </c>
      <c r="AW157" s="13" t="s">
        <v>33</v>
      </c>
      <c r="AX157" s="13" t="s">
        <v>77</v>
      </c>
      <c r="AY157" s="186" t="s">
        <v>137</v>
      </c>
    </row>
    <row r="158" s="12" customFormat="1" ht="22.8" customHeight="1">
      <c r="A158" s="12"/>
      <c r="B158" s="152"/>
      <c r="C158" s="12"/>
      <c r="D158" s="153" t="s">
        <v>71</v>
      </c>
      <c r="E158" s="163" t="s">
        <v>189</v>
      </c>
      <c r="F158" s="163" t="s">
        <v>257</v>
      </c>
      <c r="G158" s="12"/>
      <c r="H158" s="12"/>
      <c r="I158" s="155"/>
      <c r="J158" s="164">
        <f>BK158</f>
        <v>0</v>
      </c>
      <c r="K158" s="12"/>
      <c r="L158" s="152"/>
      <c r="M158" s="157"/>
      <c r="N158" s="158"/>
      <c r="O158" s="158"/>
      <c r="P158" s="159">
        <f>SUM(P159:P225)</f>
        <v>0</v>
      </c>
      <c r="Q158" s="158"/>
      <c r="R158" s="159">
        <f>SUM(R159:R225)</f>
        <v>0.080546000000000006</v>
      </c>
      <c r="S158" s="158"/>
      <c r="T158" s="160">
        <f>SUM(T159:T225)</f>
        <v>13.099561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3" t="s">
        <v>77</v>
      </c>
      <c r="AT158" s="161" t="s">
        <v>71</v>
      </c>
      <c r="AU158" s="161" t="s">
        <v>77</v>
      </c>
      <c r="AY158" s="153" t="s">
        <v>137</v>
      </c>
      <c r="BK158" s="162">
        <f>SUM(BK159:BK225)</f>
        <v>0</v>
      </c>
    </row>
    <row r="159" s="2" customFormat="1" ht="14.4" customHeight="1">
      <c r="A159" s="39"/>
      <c r="B159" s="165"/>
      <c r="C159" s="166" t="s">
        <v>8</v>
      </c>
      <c r="D159" s="166" t="s">
        <v>139</v>
      </c>
      <c r="E159" s="167" t="s">
        <v>258</v>
      </c>
      <c r="F159" s="168" t="s">
        <v>259</v>
      </c>
      <c r="G159" s="169" t="s">
        <v>260</v>
      </c>
      <c r="H159" s="170">
        <v>1</v>
      </c>
      <c r="I159" s="171"/>
      <c r="J159" s="172">
        <f>ROUND(I159*H159,2)</f>
        <v>0</v>
      </c>
      <c r="K159" s="168" t="s">
        <v>3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87</v>
      </c>
      <c r="AT159" s="177" t="s">
        <v>139</v>
      </c>
      <c r="AU159" s="177" t="s">
        <v>81</v>
      </c>
      <c r="AY159" s="20" t="s">
        <v>137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77</v>
      </c>
      <c r="BK159" s="178">
        <f>ROUND(I159*H159,2)</f>
        <v>0</v>
      </c>
      <c r="BL159" s="20" t="s">
        <v>87</v>
      </c>
      <c r="BM159" s="177" t="s">
        <v>261</v>
      </c>
    </row>
    <row r="160" s="2" customFormat="1" ht="14.4" customHeight="1">
      <c r="A160" s="39"/>
      <c r="B160" s="165"/>
      <c r="C160" s="166" t="s">
        <v>262</v>
      </c>
      <c r="D160" s="166" t="s">
        <v>139</v>
      </c>
      <c r="E160" s="167" t="s">
        <v>263</v>
      </c>
      <c r="F160" s="168" t="s">
        <v>264</v>
      </c>
      <c r="G160" s="169" t="s">
        <v>260</v>
      </c>
      <c r="H160" s="170">
        <v>1</v>
      </c>
      <c r="I160" s="171"/>
      <c r="J160" s="172">
        <f>ROUND(I160*H160,2)</f>
        <v>0</v>
      </c>
      <c r="K160" s="168" t="s">
        <v>3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87</v>
      </c>
      <c r="AT160" s="177" t="s">
        <v>139</v>
      </c>
      <c r="AU160" s="177" t="s">
        <v>81</v>
      </c>
      <c r="AY160" s="20" t="s">
        <v>137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77</v>
      </c>
      <c r="BK160" s="178">
        <f>ROUND(I160*H160,2)</f>
        <v>0</v>
      </c>
      <c r="BL160" s="20" t="s">
        <v>87</v>
      </c>
      <c r="BM160" s="177" t="s">
        <v>265</v>
      </c>
    </row>
    <row r="161" s="2" customFormat="1" ht="14.4" customHeight="1">
      <c r="A161" s="39"/>
      <c r="B161" s="165"/>
      <c r="C161" s="166" t="s">
        <v>266</v>
      </c>
      <c r="D161" s="166" t="s">
        <v>139</v>
      </c>
      <c r="E161" s="167" t="s">
        <v>267</v>
      </c>
      <c r="F161" s="168" t="s">
        <v>268</v>
      </c>
      <c r="G161" s="169" t="s">
        <v>142</v>
      </c>
      <c r="H161" s="170">
        <v>112</v>
      </c>
      <c r="I161" s="171"/>
      <c r="J161" s="172">
        <f>ROUND(I161*H161,2)</f>
        <v>0</v>
      </c>
      <c r="K161" s="168" t="s">
        <v>3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87</v>
      </c>
      <c r="AT161" s="177" t="s">
        <v>139</v>
      </c>
      <c r="AU161" s="177" t="s">
        <v>81</v>
      </c>
      <c r="AY161" s="20" t="s">
        <v>137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77</v>
      </c>
      <c r="BK161" s="178">
        <f>ROUND(I161*H161,2)</f>
        <v>0</v>
      </c>
      <c r="BL161" s="20" t="s">
        <v>87</v>
      </c>
      <c r="BM161" s="177" t="s">
        <v>269</v>
      </c>
    </row>
    <row r="162" s="13" customFormat="1">
      <c r="A162" s="13"/>
      <c r="B162" s="184"/>
      <c r="C162" s="13"/>
      <c r="D162" s="185" t="s">
        <v>147</v>
      </c>
      <c r="E162" s="186" t="s">
        <v>3</v>
      </c>
      <c r="F162" s="187" t="s">
        <v>270</v>
      </c>
      <c r="G162" s="13"/>
      <c r="H162" s="188">
        <v>112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147</v>
      </c>
      <c r="AU162" s="186" t="s">
        <v>81</v>
      </c>
      <c r="AV162" s="13" t="s">
        <v>81</v>
      </c>
      <c r="AW162" s="13" t="s">
        <v>33</v>
      </c>
      <c r="AX162" s="13" t="s">
        <v>77</v>
      </c>
      <c r="AY162" s="186" t="s">
        <v>137</v>
      </c>
    </row>
    <row r="163" s="2" customFormat="1" ht="14.4" customHeight="1">
      <c r="A163" s="39"/>
      <c r="B163" s="165"/>
      <c r="C163" s="166" t="s">
        <v>271</v>
      </c>
      <c r="D163" s="166" t="s">
        <v>139</v>
      </c>
      <c r="E163" s="167" t="s">
        <v>272</v>
      </c>
      <c r="F163" s="168" t="s">
        <v>273</v>
      </c>
      <c r="G163" s="169" t="s">
        <v>142</v>
      </c>
      <c r="H163" s="170">
        <v>47</v>
      </c>
      <c r="I163" s="171"/>
      <c r="J163" s="172">
        <f>ROUND(I163*H163,2)</f>
        <v>0</v>
      </c>
      <c r="K163" s="168" t="s">
        <v>3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87</v>
      </c>
      <c r="AT163" s="177" t="s">
        <v>139</v>
      </c>
      <c r="AU163" s="177" t="s">
        <v>81</v>
      </c>
      <c r="AY163" s="20" t="s">
        <v>137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77</v>
      </c>
      <c r="BK163" s="178">
        <f>ROUND(I163*H163,2)</f>
        <v>0</v>
      </c>
      <c r="BL163" s="20" t="s">
        <v>87</v>
      </c>
      <c r="BM163" s="177" t="s">
        <v>274</v>
      </c>
    </row>
    <row r="164" s="13" customFormat="1">
      <c r="A164" s="13"/>
      <c r="B164" s="184"/>
      <c r="C164" s="13"/>
      <c r="D164" s="185" t="s">
        <v>147</v>
      </c>
      <c r="E164" s="186" t="s">
        <v>3</v>
      </c>
      <c r="F164" s="187" t="s">
        <v>275</v>
      </c>
      <c r="G164" s="13"/>
      <c r="H164" s="188">
        <v>47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81</v>
      </c>
      <c r="AV164" s="13" t="s">
        <v>81</v>
      </c>
      <c r="AW164" s="13" t="s">
        <v>33</v>
      </c>
      <c r="AX164" s="13" t="s">
        <v>77</v>
      </c>
      <c r="AY164" s="186" t="s">
        <v>137</v>
      </c>
    </row>
    <row r="165" s="2" customFormat="1" ht="14.4" customHeight="1">
      <c r="A165" s="39"/>
      <c r="B165" s="165"/>
      <c r="C165" s="166" t="s">
        <v>276</v>
      </c>
      <c r="D165" s="166" t="s">
        <v>139</v>
      </c>
      <c r="E165" s="167" t="s">
        <v>277</v>
      </c>
      <c r="F165" s="168" t="s">
        <v>278</v>
      </c>
      <c r="G165" s="169" t="s">
        <v>279</v>
      </c>
      <c r="H165" s="170">
        <v>12</v>
      </c>
      <c r="I165" s="171"/>
      <c r="J165" s="172">
        <f>ROUND(I165*H165,2)</f>
        <v>0</v>
      </c>
      <c r="K165" s="168" t="s">
        <v>3</v>
      </c>
      <c r="L165" s="40"/>
      <c r="M165" s="173" t="s">
        <v>3</v>
      </c>
      <c r="N165" s="174" t="s">
        <v>43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87</v>
      </c>
      <c r="AT165" s="177" t="s">
        <v>139</v>
      </c>
      <c r="AU165" s="177" t="s">
        <v>81</v>
      </c>
      <c r="AY165" s="20" t="s">
        <v>137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77</v>
      </c>
      <c r="BK165" s="178">
        <f>ROUND(I165*H165,2)</f>
        <v>0</v>
      </c>
      <c r="BL165" s="20" t="s">
        <v>87</v>
      </c>
      <c r="BM165" s="177" t="s">
        <v>280</v>
      </c>
    </row>
    <row r="166" s="13" customFormat="1">
      <c r="A166" s="13"/>
      <c r="B166" s="184"/>
      <c r="C166" s="13"/>
      <c r="D166" s="185" t="s">
        <v>147</v>
      </c>
      <c r="E166" s="186" t="s">
        <v>3</v>
      </c>
      <c r="F166" s="187" t="s">
        <v>207</v>
      </c>
      <c r="G166" s="13"/>
      <c r="H166" s="188">
        <v>12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147</v>
      </c>
      <c r="AU166" s="186" t="s">
        <v>81</v>
      </c>
      <c r="AV166" s="13" t="s">
        <v>81</v>
      </c>
      <c r="AW166" s="13" t="s">
        <v>33</v>
      </c>
      <c r="AX166" s="13" t="s">
        <v>77</v>
      </c>
      <c r="AY166" s="186" t="s">
        <v>137</v>
      </c>
    </row>
    <row r="167" s="2" customFormat="1" ht="14.4" customHeight="1">
      <c r="A167" s="39"/>
      <c r="B167" s="165"/>
      <c r="C167" s="166" t="s">
        <v>281</v>
      </c>
      <c r="D167" s="166" t="s">
        <v>139</v>
      </c>
      <c r="E167" s="167" t="s">
        <v>282</v>
      </c>
      <c r="F167" s="168" t="s">
        <v>283</v>
      </c>
      <c r="G167" s="169" t="s">
        <v>162</v>
      </c>
      <c r="H167" s="170">
        <v>27.664000000000001</v>
      </c>
      <c r="I167" s="171"/>
      <c r="J167" s="172">
        <f>ROUND(I167*H167,2)</f>
        <v>0</v>
      </c>
      <c r="K167" s="168" t="s">
        <v>3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87</v>
      </c>
      <c r="AT167" s="177" t="s">
        <v>139</v>
      </c>
      <c r="AU167" s="177" t="s">
        <v>81</v>
      </c>
      <c r="AY167" s="20" t="s">
        <v>137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77</v>
      </c>
      <c r="BK167" s="178">
        <f>ROUND(I167*H167,2)</f>
        <v>0</v>
      </c>
      <c r="BL167" s="20" t="s">
        <v>87</v>
      </c>
      <c r="BM167" s="177" t="s">
        <v>284</v>
      </c>
    </row>
    <row r="168" s="13" customFormat="1">
      <c r="A168" s="13"/>
      <c r="B168" s="184"/>
      <c r="C168" s="13"/>
      <c r="D168" s="185" t="s">
        <v>147</v>
      </c>
      <c r="E168" s="186" t="s">
        <v>3</v>
      </c>
      <c r="F168" s="187" t="s">
        <v>285</v>
      </c>
      <c r="G168" s="13"/>
      <c r="H168" s="188">
        <v>27.664000000000001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147</v>
      </c>
      <c r="AU168" s="186" t="s">
        <v>81</v>
      </c>
      <c r="AV168" s="13" t="s">
        <v>81</v>
      </c>
      <c r="AW168" s="13" t="s">
        <v>33</v>
      </c>
      <c r="AX168" s="13" t="s">
        <v>77</v>
      </c>
      <c r="AY168" s="186" t="s">
        <v>137</v>
      </c>
    </row>
    <row r="169" s="2" customFormat="1" ht="22.2" customHeight="1">
      <c r="A169" s="39"/>
      <c r="B169" s="165"/>
      <c r="C169" s="166" t="s">
        <v>286</v>
      </c>
      <c r="D169" s="166" t="s">
        <v>139</v>
      </c>
      <c r="E169" s="167" t="s">
        <v>287</v>
      </c>
      <c r="F169" s="168" t="s">
        <v>288</v>
      </c>
      <c r="G169" s="169" t="s">
        <v>162</v>
      </c>
      <c r="H169" s="170">
        <v>72</v>
      </c>
      <c r="I169" s="171"/>
      <c r="J169" s="172">
        <f>ROUND(I169*H169,2)</f>
        <v>0</v>
      </c>
      <c r="K169" s="168" t="s">
        <v>143</v>
      </c>
      <c r="L169" s="40"/>
      <c r="M169" s="173" t="s">
        <v>3</v>
      </c>
      <c r="N169" s="174" t="s">
        <v>43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7" t="s">
        <v>87</v>
      </c>
      <c r="AT169" s="177" t="s">
        <v>139</v>
      </c>
      <c r="AU169" s="177" t="s">
        <v>81</v>
      </c>
      <c r="AY169" s="20" t="s">
        <v>137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20" t="s">
        <v>77</v>
      </c>
      <c r="BK169" s="178">
        <f>ROUND(I169*H169,2)</f>
        <v>0</v>
      </c>
      <c r="BL169" s="20" t="s">
        <v>87</v>
      </c>
      <c r="BM169" s="177" t="s">
        <v>289</v>
      </c>
    </row>
    <row r="170" s="2" customFormat="1">
      <c r="A170" s="39"/>
      <c r="B170" s="40"/>
      <c r="C170" s="39"/>
      <c r="D170" s="179" t="s">
        <v>145</v>
      </c>
      <c r="E170" s="39"/>
      <c r="F170" s="180" t="s">
        <v>290</v>
      </c>
      <c r="G170" s="39"/>
      <c r="H170" s="39"/>
      <c r="I170" s="181"/>
      <c r="J170" s="39"/>
      <c r="K170" s="39"/>
      <c r="L170" s="40"/>
      <c r="M170" s="182"/>
      <c r="N170" s="183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145</v>
      </c>
      <c r="AU170" s="20" t="s">
        <v>81</v>
      </c>
    </row>
    <row r="171" s="13" customFormat="1">
      <c r="A171" s="13"/>
      <c r="B171" s="184"/>
      <c r="C171" s="13"/>
      <c r="D171" s="185" t="s">
        <v>147</v>
      </c>
      <c r="E171" s="186" t="s">
        <v>3</v>
      </c>
      <c r="F171" s="187" t="s">
        <v>291</v>
      </c>
      <c r="G171" s="13"/>
      <c r="H171" s="188">
        <v>72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147</v>
      </c>
      <c r="AU171" s="186" t="s">
        <v>81</v>
      </c>
      <c r="AV171" s="13" t="s">
        <v>81</v>
      </c>
      <c r="AW171" s="13" t="s">
        <v>33</v>
      </c>
      <c r="AX171" s="13" t="s">
        <v>77</v>
      </c>
      <c r="AY171" s="186" t="s">
        <v>137</v>
      </c>
    </row>
    <row r="172" s="2" customFormat="1" ht="22.2" customHeight="1">
      <c r="A172" s="39"/>
      <c r="B172" s="165"/>
      <c r="C172" s="166" t="s">
        <v>292</v>
      </c>
      <c r="D172" s="166" t="s">
        <v>139</v>
      </c>
      <c r="E172" s="167" t="s">
        <v>293</v>
      </c>
      <c r="F172" s="168" t="s">
        <v>294</v>
      </c>
      <c r="G172" s="169" t="s">
        <v>162</v>
      </c>
      <c r="H172" s="170">
        <v>1008</v>
      </c>
      <c r="I172" s="171"/>
      <c r="J172" s="172">
        <f>ROUND(I172*H172,2)</f>
        <v>0</v>
      </c>
      <c r="K172" s="168" t="s">
        <v>143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87</v>
      </c>
      <c r="AT172" s="177" t="s">
        <v>139</v>
      </c>
      <c r="AU172" s="177" t="s">
        <v>81</v>
      </c>
      <c r="AY172" s="20" t="s">
        <v>137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77</v>
      </c>
      <c r="BK172" s="178">
        <f>ROUND(I172*H172,2)</f>
        <v>0</v>
      </c>
      <c r="BL172" s="20" t="s">
        <v>87</v>
      </c>
      <c r="BM172" s="177" t="s">
        <v>295</v>
      </c>
    </row>
    <row r="173" s="2" customFormat="1">
      <c r="A173" s="39"/>
      <c r="B173" s="40"/>
      <c r="C173" s="39"/>
      <c r="D173" s="179" t="s">
        <v>145</v>
      </c>
      <c r="E173" s="39"/>
      <c r="F173" s="180" t="s">
        <v>296</v>
      </c>
      <c r="G173" s="39"/>
      <c r="H173" s="39"/>
      <c r="I173" s="181"/>
      <c r="J173" s="39"/>
      <c r="K173" s="39"/>
      <c r="L173" s="40"/>
      <c r="M173" s="182"/>
      <c r="N173" s="18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145</v>
      </c>
      <c r="AU173" s="20" t="s">
        <v>81</v>
      </c>
    </row>
    <row r="174" s="13" customFormat="1">
      <c r="A174" s="13"/>
      <c r="B174" s="184"/>
      <c r="C174" s="13"/>
      <c r="D174" s="185" t="s">
        <v>147</v>
      </c>
      <c r="E174" s="186" t="s">
        <v>3</v>
      </c>
      <c r="F174" s="187" t="s">
        <v>297</v>
      </c>
      <c r="G174" s="13"/>
      <c r="H174" s="188">
        <v>1008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147</v>
      </c>
      <c r="AU174" s="186" t="s">
        <v>81</v>
      </c>
      <c r="AV174" s="13" t="s">
        <v>81</v>
      </c>
      <c r="AW174" s="13" t="s">
        <v>33</v>
      </c>
      <c r="AX174" s="13" t="s">
        <v>77</v>
      </c>
      <c r="AY174" s="186" t="s">
        <v>137</v>
      </c>
    </row>
    <row r="175" s="2" customFormat="1" ht="22.2" customHeight="1">
      <c r="A175" s="39"/>
      <c r="B175" s="165"/>
      <c r="C175" s="166" t="s">
        <v>298</v>
      </c>
      <c r="D175" s="166" t="s">
        <v>139</v>
      </c>
      <c r="E175" s="167" t="s">
        <v>299</v>
      </c>
      <c r="F175" s="168" t="s">
        <v>300</v>
      </c>
      <c r="G175" s="169" t="s">
        <v>162</v>
      </c>
      <c r="H175" s="170">
        <v>72</v>
      </c>
      <c r="I175" s="171"/>
      <c r="J175" s="172">
        <f>ROUND(I175*H175,2)</f>
        <v>0</v>
      </c>
      <c r="K175" s="168" t="s">
        <v>143</v>
      </c>
      <c r="L175" s="40"/>
      <c r="M175" s="173" t="s">
        <v>3</v>
      </c>
      <c r="N175" s="174" t="s">
        <v>43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87</v>
      </c>
      <c r="AT175" s="177" t="s">
        <v>139</v>
      </c>
      <c r="AU175" s="177" t="s">
        <v>81</v>
      </c>
      <c r="AY175" s="20" t="s">
        <v>137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77</v>
      </c>
      <c r="BK175" s="178">
        <f>ROUND(I175*H175,2)</f>
        <v>0</v>
      </c>
      <c r="BL175" s="20" t="s">
        <v>87</v>
      </c>
      <c r="BM175" s="177" t="s">
        <v>301</v>
      </c>
    </row>
    <row r="176" s="2" customFormat="1">
      <c r="A176" s="39"/>
      <c r="B176" s="40"/>
      <c r="C176" s="39"/>
      <c r="D176" s="179" t="s">
        <v>145</v>
      </c>
      <c r="E176" s="39"/>
      <c r="F176" s="180" t="s">
        <v>302</v>
      </c>
      <c r="G176" s="39"/>
      <c r="H176" s="39"/>
      <c r="I176" s="181"/>
      <c r="J176" s="39"/>
      <c r="K176" s="39"/>
      <c r="L176" s="40"/>
      <c r="M176" s="182"/>
      <c r="N176" s="18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145</v>
      </c>
      <c r="AU176" s="20" t="s">
        <v>81</v>
      </c>
    </row>
    <row r="177" s="2" customFormat="1" ht="22.2" customHeight="1">
      <c r="A177" s="39"/>
      <c r="B177" s="165"/>
      <c r="C177" s="166" t="s">
        <v>303</v>
      </c>
      <c r="D177" s="166" t="s">
        <v>139</v>
      </c>
      <c r="E177" s="167" t="s">
        <v>304</v>
      </c>
      <c r="F177" s="168" t="s">
        <v>305</v>
      </c>
      <c r="G177" s="169" t="s">
        <v>162</v>
      </c>
      <c r="H177" s="170">
        <v>473.80000000000001</v>
      </c>
      <c r="I177" s="171"/>
      <c r="J177" s="172">
        <f>ROUND(I177*H177,2)</f>
        <v>0</v>
      </c>
      <c r="K177" s="168" t="s">
        <v>143</v>
      </c>
      <c r="L177" s="40"/>
      <c r="M177" s="173" t="s">
        <v>3</v>
      </c>
      <c r="N177" s="174" t="s">
        <v>43</v>
      </c>
      <c r="O177" s="73"/>
      <c r="P177" s="175">
        <f>O177*H177</f>
        <v>0</v>
      </c>
      <c r="Q177" s="175">
        <v>0.00012999999999999999</v>
      </c>
      <c r="R177" s="175">
        <f>Q177*H177</f>
        <v>0.061593999999999996</v>
      </c>
      <c r="S177" s="175">
        <v>0</v>
      </c>
      <c r="T177" s="17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7" t="s">
        <v>87</v>
      </c>
      <c r="AT177" s="177" t="s">
        <v>139</v>
      </c>
      <c r="AU177" s="177" t="s">
        <v>81</v>
      </c>
      <c r="AY177" s="20" t="s">
        <v>137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0" t="s">
        <v>77</v>
      </c>
      <c r="BK177" s="178">
        <f>ROUND(I177*H177,2)</f>
        <v>0</v>
      </c>
      <c r="BL177" s="20" t="s">
        <v>87</v>
      </c>
      <c r="BM177" s="177" t="s">
        <v>306</v>
      </c>
    </row>
    <row r="178" s="2" customFormat="1">
      <c r="A178" s="39"/>
      <c r="B178" s="40"/>
      <c r="C178" s="39"/>
      <c r="D178" s="179" t="s">
        <v>145</v>
      </c>
      <c r="E178" s="39"/>
      <c r="F178" s="180" t="s">
        <v>307</v>
      </c>
      <c r="G178" s="39"/>
      <c r="H178" s="39"/>
      <c r="I178" s="181"/>
      <c r="J178" s="39"/>
      <c r="K178" s="39"/>
      <c r="L178" s="40"/>
      <c r="M178" s="182"/>
      <c r="N178" s="183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145</v>
      </c>
      <c r="AU178" s="20" t="s">
        <v>81</v>
      </c>
    </row>
    <row r="179" s="13" customFormat="1">
      <c r="A179" s="13"/>
      <c r="B179" s="184"/>
      <c r="C179" s="13"/>
      <c r="D179" s="185" t="s">
        <v>147</v>
      </c>
      <c r="E179" s="186" t="s">
        <v>3</v>
      </c>
      <c r="F179" s="187" t="s">
        <v>308</v>
      </c>
      <c r="G179" s="13"/>
      <c r="H179" s="188">
        <v>473.80000000000001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147</v>
      </c>
      <c r="AU179" s="186" t="s">
        <v>81</v>
      </c>
      <c r="AV179" s="13" t="s">
        <v>81</v>
      </c>
      <c r="AW179" s="13" t="s">
        <v>33</v>
      </c>
      <c r="AX179" s="13" t="s">
        <v>77</v>
      </c>
      <c r="AY179" s="186" t="s">
        <v>137</v>
      </c>
    </row>
    <row r="180" s="2" customFormat="1" ht="22.2" customHeight="1">
      <c r="A180" s="39"/>
      <c r="B180" s="165"/>
      <c r="C180" s="166" t="s">
        <v>309</v>
      </c>
      <c r="D180" s="166" t="s">
        <v>139</v>
      </c>
      <c r="E180" s="167" t="s">
        <v>310</v>
      </c>
      <c r="F180" s="168" t="s">
        <v>311</v>
      </c>
      <c r="G180" s="169" t="s">
        <v>162</v>
      </c>
      <c r="H180" s="170">
        <v>473.80000000000001</v>
      </c>
      <c r="I180" s="171"/>
      <c r="J180" s="172">
        <f>ROUND(I180*H180,2)</f>
        <v>0</v>
      </c>
      <c r="K180" s="168" t="s">
        <v>143</v>
      </c>
      <c r="L180" s="40"/>
      <c r="M180" s="173" t="s">
        <v>3</v>
      </c>
      <c r="N180" s="174" t="s">
        <v>43</v>
      </c>
      <c r="O180" s="73"/>
      <c r="P180" s="175">
        <f>O180*H180</f>
        <v>0</v>
      </c>
      <c r="Q180" s="175">
        <v>4.0000000000000003E-05</v>
      </c>
      <c r="R180" s="175">
        <f>Q180*H180</f>
        <v>0.018952000000000004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87</v>
      </c>
      <c r="AT180" s="177" t="s">
        <v>139</v>
      </c>
      <c r="AU180" s="177" t="s">
        <v>81</v>
      </c>
      <c r="AY180" s="20" t="s">
        <v>137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77</v>
      </c>
      <c r="BK180" s="178">
        <f>ROUND(I180*H180,2)</f>
        <v>0</v>
      </c>
      <c r="BL180" s="20" t="s">
        <v>87</v>
      </c>
      <c r="BM180" s="177" t="s">
        <v>312</v>
      </c>
    </row>
    <row r="181" s="2" customFormat="1">
      <c r="A181" s="39"/>
      <c r="B181" s="40"/>
      <c r="C181" s="39"/>
      <c r="D181" s="179" t="s">
        <v>145</v>
      </c>
      <c r="E181" s="39"/>
      <c r="F181" s="180" t="s">
        <v>313</v>
      </c>
      <c r="G181" s="39"/>
      <c r="H181" s="39"/>
      <c r="I181" s="181"/>
      <c r="J181" s="39"/>
      <c r="K181" s="39"/>
      <c r="L181" s="40"/>
      <c r="M181" s="182"/>
      <c r="N181" s="183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145</v>
      </c>
      <c r="AU181" s="20" t="s">
        <v>81</v>
      </c>
    </row>
    <row r="182" s="2" customFormat="1" ht="22.2" customHeight="1">
      <c r="A182" s="39"/>
      <c r="B182" s="165"/>
      <c r="C182" s="166" t="s">
        <v>314</v>
      </c>
      <c r="D182" s="166" t="s">
        <v>139</v>
      </c>
      <c r="E182" s="167" t="s">
        <v>315</v>
      </c>
      <c r="F182" s="168" t="s">
        <v>316</v>
      </c>
      <c r="G182" s="169" t="s">
        <v>162</v>
      </c>
      <c r="H182" s="170">
        <v>1.081</v>
      </c>
      <c r="I182" s="171"/>
      <c r="J182" s="172">
        <f>ROUND(I182*H182,2)</f>
        <v>0</v>
      </c>
      <c r="K182" s="168" t="s">
        <v>143</v>
      </c>
      <c r="L182" s="40"/>
      <c r="M182" s="173" t="s">
        <v>3</v>
      </c>
      <c r="N182" s="174" t="s">
        <v>43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0.13100000000000001</v>
      </c>
      <c r="T182" s="176">
        <f>S182*H182</f>
        <v>0.14161099999999999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77" t="s">
        <v>87</v>
      </c>
      <c r="AT182" s="177" t="s">
        <v>139</v>
      </c>
      <c r="AU182" s="177" t="s">
        <v>81</v>
      </c>
      <c r="AY182" s="20" t="s">
        <v>137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20" t="s">
        <v>77</v>
      </c>
      <c r="BK182" s="178">
        <f>ROUND(I182*H182,2)</f>
        <v>0</v>
      </c>
      <c r="BL182" s="20" t="s">
        <v>87</v>
      </c>
      <c r="BM182" s="177" t="s">
        <v>317</v>
      </c>
    </row>
    <row r="183" s="2" customFormat="1">
      <c r="A183" s="39"/>
      <c r="B183" s="40"/>
      <c r="C183" s="39"/>
      <c r="D183" s="179" t="s">
        <v>145</v>
      </c>
      <c r="E183" s="39"/>
      <c r="F183" s="180" t="s">
        <v>318</v>
      </c>
      <c r="G183" s="39"/>
      <c r="H183" s="39"/>
      <c r="I183" s="181"/>
      <c r="J183" s="39"/>
      <c r="K183" s="39"/>
      <c r="L183" s="40"/>
      <c r="M183" s="182"/>
      <c r="N183" s="18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145</v>
      </c>
      <c r="AU183" s="20" t="s">
        <v>81</v>
      </c>
    </row>
    <row r="184" s="13" customFormat="1">
      <c r="A184" s="13"/>
      <c r="B184" s="184"/>
      <c r="C184" s="13"/>
      <c r="D184" s="185" t="s">
        <v>147</v>
      </c>
      <c r="E184" s="186" t="s">
        <v>3</v>
      </c>
      <c r="F184" s="187" t="s">
        <v>319</v>
      </c>
      <c r="G184" s="13"/>
      <c r="H184" s="188">
        <v>1.081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147</v>
      </c>
      <c r="AU184" s="186" t="s">
        <v>81</v>
      </c>
      <c r="AV184" s="13" t="s">
        <v>81</v>
      </c>
      <c r="AW184" s="13" t="s">
        <v>33</v>
      </c>
      <c r="AX184" s="13" t="s">
        <v>77</v>
      </c>
      <c r="AY184" s="186" t="s">
        <v>137</v>
      </c>
    </row>
    <row r="185" s="2" customFormat="1" ht="22.2" customHeight="1">
      <c r="A185" s="39"/>
      <c r="B185" s="165"/>
      <c r="C185" s="166" t="s">
        <v>320</v>
      </c>
      <c r="D185" s="166" t="s">
        <v>139</v>
      </c>
      <c r="E185" s="167" t="s">
        <v>321</v>
      </c>
      <c r="F185" s="168" t="s">
        <v>322</v>
      </c>
      <c r="G185" s="169" t="s">
        <v>162</v>
      </c>
      <c r="H185" s="170">
        <v>19.699999999999999</v>
      </c>
      <c r="I185" s="171"/>
      <c r="J185" s="172">
        <f>ROUND(I185*H185,2)</f>
        <v>0</v>
      </c>
      <c r="K185" s="168" t="s">
        <v>143</v>
      </c>
      <c r="L185" s="40"/>
      <c r="M185" s="173" t="s">
        <v>3</v>
      </c>
      <c r="N185" s="174" t="s">
        <v>43</v>
      </c>
      <c r="O185" s="73"/>
      <c r="P185" s="175">
        <f>O185*H185</f>
        <v>0</v>
      </c>
      <c r="Q185" s="175">
        <v>0</v>
      </c>
      <c r="R185" s="175">
        <f>Q185*H185</f>
        <v>0</v>
      </c>
      <c r="S185" s="175">
        <v>0.26100000000000001</v>
      </c>
      <c r="T185" s="176">
        <f>S185*H185</f>
        <v>5.1417000000000002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87</v>
      </c>
      <c r="AT185" s="177" t="s">
        <v>139</v>
      </c>
      <c r="AU185" s="177" t="s">
        <v>81</v>
      </c>
      <c r="AY185" s="20" t="s">
        <v>137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77</v>
      </c>
      <c r="BK185" s="178">
        <f>ROUND(I185*H185,2)</f>
        <v>0</v>
      </c>
      <c r="BL185" s="20" t="s">
        <v>87</v>
      </c>
      <c r="BM185" s="177" t="s">
        <v>323</v>
      </c>
    </row>
    <row r="186" s="2" customFormat="1">
      <c r="A186" s="39"/>
      <c r="B186" s="40"/>
      <c r="C186" s="39"/>
      <c r="D186" s="179" t="s">
        <v>145</v>
      </c>
      <c r="E186" s="39"/>
      <c r="F186" s="180" t="s">
        <v>324</v>
      </c>
      <c r="G186" s="39"/>
      <c r="H186" s="39"/>
      <c r="I186" s="181"/>
      <c r="J186" s="39"/>
      <c r="K186" s="39"/>
      <c r="L186" s="40"/>
      <c r="M186" s="182"/>
      <c r="N186" s="183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145</v>
      </c>
      <c r="AU186" s="20" t="s">
        <v>81</v>
      </c>
    </row>
    <row r="187" s="13" customFormat="1">
      <c r="A187" s="13"/>
      <c r="B187" s="184"/>
      <c r="C187" s="13"/>
      <c r="D187" s="185" t="s">
        <v>147</v>
      </c>
      <c r="E187" s="186" t="s">
        <v>3</v>
      </c>
      <c r="F187" s="187" t="s">
        <v>325</v>
      </c>
      <c r="G187" s="13"/>
      <c r="H187" s="188">
        <v>13.747999999999999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147</v>
      </c>
      <c r="AU187" s="186" t="s">
        <v>81</v>
      </c>
      <c r="AV187" s="13" t="s">
        <v>81</v>
      </c>
      <c r="AW187" s="13" t="s">
        <v>33</v>
      </c>
      <c r="AX187" s="13" t="s">
        <v>72</v>
      </c>
      <c r="AY187" s="186" t="s">
        <v>137</v>
      </c>
    </row>
    <row r="188" s="13" customFormat="1">
      <c r="A188" s="13"/>
      <c r="B188" s="184"/>
      <c r="C188" s="13"/>
      <c r="D188" s="185" t="s">
        <v>147</v>
      </c>
      <c r="E188" s="186" t="s">
        <v>3</v>
      </c>
      <c r="F188" s="187" t="s">
        <v>326</v>
      </c>
      <c r="G188" s="13"/>
      <c r="H188" s="188">
        <v>9.4979999999999993</v>
      </c>
      <c r="I188" s="189"/>
      <c r="J188" s="13"/>
      <c r="K188" s="13"/>
      <c r="L188" s="184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147</v>
      </c>
      <c r="AU188" s="186" t="s">
        <v>81</v>
      </c>
      <c r="AV188" s="13" t="s">
        <v>81</v>
      </c>
      <c r="AW188" s="13" t="s">
        <v>33</v>
      </c>
      <c r="AX188" s="13" t="s">
        <v>72</v>
      </c>
      <c r="AY188" s="186" t="s">
        <v>137</v>
      </c>
    </row>
    <row r="189" s="13" customFormat="1">
      <c r="A189" s="13"/>
      <c r="B189" s="184"/>
      <c r="C189" s="13"/>
      <c r="D189" s="185" t="s">
        <v>147</v>
      </c>
      <c r="E189" s="186" t="s">
        <v>3</v>
      </c>
      <c r="F189" s="187" t="s">
        <v>327</v>
      </c>
      <c r="G189" s="13"/>
      <c r="H189" s="188">
        <v>-3.5459999999999998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147</v>
      </c>
      <c r="AU189" s="186" t="s">
        <v>81</v>
      </c>
      <c r="AV189" s="13" t="s">
        <v>81</v>
      </c>
      <c r="AW189" s="13" t="s">
        <v>33</v>
      </c>
      <c r="AX189" s="13" t="s">
        <v>72</v>
      </c>
      <c r="AY189" s="186" t="s">
        <v>137</v>
      </c>
    </row>
    <row r="190" s="14" customFormat="1">
      <c r="A190" s="14"/>
      <c r="B190" s="203"/>
      <c r="C190" s="14"/>
      <c r="D190" s="185" t="s">
        <v>147</v>
      </c>
      <c r="E190" s="204" t="s">
        <v>3</v>
      </c>
      <c r="F190" s="205" t="s">
        <v>328</v>
      </c>
      <c r="G190" s="14"/>
      <c r="H190" s="206">
        <v>19.699999999999999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147</v>
      </c>
      <c r="AU190" s="204" t="s">
        <v>81</v>
      </c>
      <c r="AV190" s="14" t="s">
        <v>87</v>
      </c>
      <c r="AW190" s="14" t="s">
        <v>33</v>
      </c>
      <c r="AX190" s="14" t="s">
        <v>77</v>
      </c>
      <c r="AY190" s="204" t="s">
        <v>137</v>
      </c>
    </row>
    <row r="191" s="2" customFormat="1" ht="22.2" customHeight="1">
      <c r="A191" s="39"/>
      <c r="B191" s="165"/>
      <c r="C191" s="166" t="s">
        <v>329</v>
      </c>
      <c r="D191" s="166" t="s">
        <v>139</v>
      </c>
      <c r="E191" s="167" t="s">
        <v>330</v>
      </c>
      <c r="F191" s="168" t="s">
        <v>331</v>
      </c>
      <c r="G191" s="169" t="s">
        <v>332</v>
      </c>
      <c r="H191" s="170">
        <v>0.29499999999999998</v>
      </c>
      <c r="I191" s="171"/>
      <c r="J191" s="172">
        <f>ROUND(I191*H191,2)</f>
        <v>0</v>
      </c>
      <c r="K191" s="168" t="s">
        <v>143</v>
      </c>
      <c r="L191" s="40"/>
      <c r="M191" s="173" t="s">
        <v>3</v>
      </c>
      <c r="N191" s="174" t="s">
        <v>43</v>
      </c>
      <c r="O191" s="73"/>
      <c r="P191" s="175">
        <f>O191*H191</f>
        <v>0</v>
      </c>
      <c r="Q191" s="175">
        <v>0</v>
      </c>
      <c r="R191" s="175">
        <f>Q191*H191</f>
        <v>0</v>
      </c>
      <c r="S191" s="175">
        <v>1.8</v>
      </c>
      <c r="T191" s="176">
        <f>S191*H191</f>
        <v>0.53100000000000003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77" t="s">
        <v>87</v>
      </c>
      <c r="AT191" s="177" t="s">
        <v>139</v>
      </c>
      <c r="AU191" s="177" t="s">
        <v>81</v>
      </c>
      <c r="AY191" s="20" t="s">
        <v>137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20" t="s">
        <v>77</v>
      </c>
      <c r="BK191" s="178">
        <f>ROUND(I191*H191,2)</f>
        <v>0</v>
      </c>
      <c r="BL191" s="20" t="s">
        <v>87</v>
      </c>
      <c r="BM191" s="177" t="s">
        <v>333</v>
      </c>
    </row>
    <row r="192" s="2" customFormat="1">
      <c r="A192" s="39"/>
      <c r="B192" s="40"/>
      <c r="C192" s="39"/>
      <c r="D192" s="179" t="s">
        <v>145</v>
      </c>
      <c r="E192" s="39"/>
      <c r="F192" s="180" t="s">
        <v>334</v>
      </c>
      <c r="G192" s="39"/>
      <c r="H192" s="39"/>
      <c r="I192" s="181"/>
      <c r="J192" s="39"/>
      <c r="K192" s="39"/>
      <c r="L192" s="40"/>
      <c r="M192" s="182"/>
      <c r="N192" s="183"/>
      <c r="O192" s="73"/>
      <c r="P192" s="73"/>
      <c r="Q192" s="73"/>
      <c r="R192" s="73"/>
      <c r="S192" s="73"/>
      <c r="T192" s="7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145</v>
      </c>
      <c r="AU192" s="20" t="s">
        <v>81</v>
      </c>
    </row>
    <row r="193" s="13" customFormat="1">
      <c r="A193" s="13"/>
      <c r="B193" s="184"/>
      <c r="C193" s="13"/>
      <c r="D193" s="185" t="s">
        <v>147</v>
      </c>
      <c r="E193" s="186" t="s">
        <v>3</v>
      </c>
      <c r="F193" s="187" t="s">
        <v>335</v>
      </c>
      <c r="G193" s="13"/>
      <c r="H193" s="188">
        <v>0.29499999999999998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147</v>
      </c>
      <c r="AU193" s="186" t="s">
        <v>81</v>
      </c>
      <c r="AV193" s="13" t="s">
        <v>81</v>
      </c>
      <c r="AW193" s="13" t="s">
        <v>33</v>
      </c>
      <c r="AX193" s="13" t="s">
        <v>77</v>
      </c>
      <c r="AY193" s="186" t="s">
        <v>137</v>
      </c>
    </row>
    <row r="194" s="2" customFormat="1" ht="22.2" customHeight="1">
      <c r="A194" s="39"/>
      <c r="B194" s="165"/>
      <c r="C194" s="166" t="s">
        <v>336</v>
      </c>
      <c r="D194" s="166" t="s">
        <v>139</v>
      </c>
      <c r="E194" s="167" t="s">
        <v>337</v>
      </c>
      <c r="F194" s="168" t="s">
        <v>338</v>
      </c>
      <c r="G194" s="169" t="s">
        <v>162</v>
      </c>
      <c r="H194" s="170">
        <v>7.2000000000000002</v>
      </c>
      <c r="I194" s="171"/>
      <c r="J194" s="172">
        <f>ROUND(I194*H194,2)</f>
        <v>0</v>
      </c>
      <c r="K194" s="168" t="s">
        <v>143</v>
      </c>
      <c r="L194" s="40"/>
      <c r="M194" s="173" t="s">
        <v>3</v>
      </c>
      <c r="N194" s="174" t="s">
        <v>43</v>
      </c>
      <c r="O194" s="73"/>
      <c r="P194" s="175">
        <f>O194*H194</f>
        <v>0</v>
      </c>
      <c r="Q194" s="175">
        <v>0</v>
      </c>
      <c r="R194" s="175">
        <f>Q194*H194</f>
        <v>0</v>
      </c>
      <c r="S194" s="175">
        <v>0.075999999999999998</v>
      </c>
      <c r="T194" s="176">
        <f>S194*H194</f>
        <v>0.54720000000000002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87</v>
      </c>
      <c r="AT194" s="177" t="s">
        <v>139</v>
      </c>
      <c r="AU194" s="177" t="s">
        <v>81</v>
      </c>
      <c r="AY194" s="20" t="s">
        <v>137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77</v>
      </c>
      <c r="BK194" s="178">
        <f>ROUND(I194*H194,2)</f>
        <v>0</v>
      </c>
      <c r="BL194" s="20" t="s">
        <v>87</v>
      </c>
      <c r="BM194" s="177" t="s">
        <v>339</v>
      </c>
    </row>
    <row r="195" s="2" customFormat="1">
      <c r="A195" s="39"/>
      <c r="B195" s="40"/>
      <c r="C195" s="39"/>
      <c r="D195" s="179" t="s">
        <v>145</v>
      </c>
      <c r="E195" s="39"/>
      <c r="F195" s="180" t="s">
        <v>340</v>
      </c>
      <c r="G195" s="39"/>
      <c r="H195" s="39"/>
      <c r="I195" s="181"/>
      <c r="J195" s="39"/>
      <c r="K195" s="39"/>
      <c r="L195" s="40"/>
      <c r="M195" s="182"/>
      <c r="N195" s="183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145</v>
      </c>
      <c r="AU195" s="20" t="s">
        <v>81</v>
      </c>
    </row>
    <row r="196" s="13" customFormat="1">
      <c r="A196" s="13"/>
      <c r="B196" s="184"/>
      <c r="C196" s="13"/>
      <c r="D196" s="185" t="s">
        <v>147</v>
      </c>
      <c r="E196" s="186" t="s">
        <v>3</v>
      </c>
      <c r="F196" s="187" t="s">
        <v>341</v>
      </c>
      <c r="G196" s="13"/>
      <c r="H196" s="188">
        <v>7.2000000000000002</v>
      </c>
      <c r="I196" s="189"/>
      <c r="J196" s="13"/>
      <c r="K196" s="13"/>
      <c r="L196" s="184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147</v>
      </c>
      <c r="AU196" s="186" t="s">
        <v>81</v>
      </c>
      <c r="AV196" s="13" t="s">
        <v>81</v>
      </c>
      <c r="AW196" s="13" t="s">
        <v>33</v>
      </c>
      <c r="AX196" s="13" t="s">
        <v>77</v>
      </c>
      <c r="AY196" s="186" t="s">
        <v>137</v>
      </c>
    </row>
    <row r="197" s="2" customFormat="1" ht="22.2" customHeight="1">
      <c r="A197" s="39"/>
      <c r="B197" s="165"/>
      <c r="C197" s="166" t="s">
        <v>342</v>
      </c>
      <c r="D197" s="166" t="s">
        <v>139</v>
      </c>
      <c r="E197" s="167" t="s">
        <v>343</v>
      </c>
      <c r="F197" s="168" t="s">
        <v>344</v>
      </c>
      <c r="G197" s="169" t="s">
        <v>162</v>
      </c>
      <c r="H197" s="170">
        <v>4.0999999999999996</v>
      </c>
      <c r="I197" s="171"/>
      <c r="J197" s="172">
        <f>ROUND(I197*H197,2)</f>
        <v>0</v>
      </c>
      <c r="K197" s="168" t="s">
        <v>143</v>
      </c>
      <c r="L197" s="40"/>
      <c r="M197" s="173" t="s">
        <v>3</v>
      </c>
      <c r="N197" s="174" t="s">
        <v>43</v>
      </c>
      <c r="O197" s="73"/>
      <c r="P197" s="175">
        <f>O197*H197</f>
        <v>0</v>
      </c>
      <c r="Q197" s="175">
        <v>0</v>
      </c>
      <c r="R197" s="175">
        <f>Q197*H197</f>
        <v>0</v>
      </c>
      <c r="S197" s="175">
        <v>0.063</v>
      </c>
      <c r="T197" s="176">
        <f>S197*H197</f>
        <v>0.25829999999999997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87</v>
      </c>
      <c r="AT197" s="177" t="s">
        <v>139</v>
      </c>
      <c r="AU197" s="177" t="s">
        <v>81</v>
      </c>
      <c r="AY197" s="20" t="s">
        <v>137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77</v>
      </c>
      <c r="BK197" s="178">
        <f>ROUND(I197*H197,2)</f>
        <v>0</v>
      </c>
      <c r="BL197" s="20" t="s">
        <v>87</v>
      </c>
      <c r="BM197" s="177" t="s">
        <v>345</v>
      </c>
    </row>
    <row r="198" s="2" customFormat="1">
      <c r="A198" s="39"/>
      <c r="B198" s="40"/>
      <c r="C198" s="39"/>
      <c r="D198" s="179" t="s">
        <v>145</v>
      </c>
      <c r="E198" s="39"/>
      <c r="F198" s="180" t="s">
        <v>346</v>
      </c>
      <c r="G198" s="39"/>
      <c r="H198" s="39"/>
      <c r="I198" s="181"/>
      <c r="J198" s="39"/>
      <c r="K198" s="39"/>
      <c r="L198" s="40"/>
      <c r="M198" s="182"/>
      <c r="N198" s="183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145</v>
      </c>
      <c r="AU198" s="20" t="s">
        <v>81</v>
      </c>
    </row>
    <row r="199" s="13" customFormat="1">
      <c r="A199" s="13"/>
      <c r="B199" s="184"/>
      <c r="C199" s="13"/>
      <c r="D199" s="185" t="s">
        <v>147</v>
      </c>
      <c r="E199" s="186" t="s">
        <v>3</v>
      </c>
      <c r="F199" s="187" t="s">
        <v>347</v>
      </c>
      <c r="G199" s="13"/>
      <c r="H199" s="188">
        <v>4.0999999999999996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147</v>
      </c>
      <c r="AU199" s="186" t="s">
        <v>81</v>
      </c>
      <c r="AV199" s="13" t="s">
        <v>81</v>
      </c>
      <c r="AW199" s="13" t="s">
        <v>33</v>
      </c>
      <c r="AX199" s="13" t="s">
        <v>77</v>
      </c>
      <c r="AY199" s="186" t="s">
        <v>137</v>
      </c>
    </row>
    <row r="200" s="2" customFormat="1" ht="19.8" customHeight="1">
      <c r="A200" s="39"/>
      <c r="B200" s="165"/>
      <c r="C200" s="166" t="s">
        <v>348</v>
      </c>
      <c r="D200" s="166" t="s">
        <v>139</v>
      </c>
      <c r="E200" s="167" t="s">
        <v>349</v>
      </c>
      <c r="F200" s="168" t="s">
        <v>350</v>
      </c>
      <c r="G200" s="169" t="s">
        <v>162</v>
      </c>
      <c r="H200" s="170">
        <v>52.997999999999998</v>
      </c>
      <c r="I200" s="171"/>
      <c r="J200" s="172">
        <f>ROUND(I200*H200,2)</f>
        <v>0</v>
      </c>
      <c r="K200" s="168" t="s">
        <v>143</v>
      </c>
      <c r="L200" s="40"/>
      <c r="M200" s="173" t="s">
        <v>3</v>
      </c>
      <c r="N200" s="174" t="s">
        <v>43</v>
      </c>
      <c r="O200" s="73"/>
      <c r="P200" s="175">
        <f>O200*H200</f>
        <v>0</v>
      </c>
      <c r="Q200" s="175">
        <v>0</v>
      </c>
      <c r="R200" s="175">
        <f>Q200*H200</f>
        <v>0</v>
      </c>
      <c r="S200" s="175">
        <v>0.042999999999999997</v>
      </c>
      <c r="T200" s="176">
        <f>S200*H200</f>
        <v>2.2789139999999999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7" t="s">
        <v>87</v>
      </c>
      <c r="AT200" s="177" t="s">
        <v>139</v>
      </c>
      <c r="AU200" s="177" t="s">
        <v>81</v>
      </c>
      <c r="AY200" s="20" t="s">
        <v>137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20" t="s">
        <v>77</v>
      </c>
      <c r="BK200" s="178">
        <f>ROUND(I200*H200,2)</f>
        <v>0</v>
      </c>
      <c r="BL200" s="20" t="s">
        <v>87</v>
      </c>
      <c r="BM200" s="177" t="s">
        <v>351</v>
      </c>
    </row>
    <row r="201" s="2" customFormat="1">
      <c r="A201" s="39"/>
      <c r="B201" s="40"/>
      <c r="C201" s="39"/>
      <c r="D201" s="179" t="s">
        <v>145</v>
      </c>
      <c r="E201" s="39"/>
      <c r="F201" s="180" t="s">
        <v>352</v>
      </c>
      <c r="G201" s="39"/>
      <c r="H201" s="39"/>
      <c r="I201" s="181"/>
      <c r="J201" s="39"/>
      <c r="K201" s="39"/>
      <c r="L201" s="40"/>
      <c r="M201" s="182"/>
      <c r="N201" s="183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145</v>
      </c>
      <c r="AU201" s="20" t="s">
        <v>81</v>
      </c>
    </row>
    <row r="202" s="13" customFormat="1">
      <c r="A202" s="13"/>
      <c r="B202" s="184"/>
      <c r="C202" s="13"/>
      <c r="D202" s="185" t="s">
        <v>147</v>
      </c>
      <c r="E202" s="186" t="s">
        <v>3</v>
      </c>
      <c r="F202" s="187" t="s">
        <v>353</v>
      </c>
      <c r="G202" s="13"/>
      <c r="H202" s="188">
        <v>52.997999999999998</v>
      </c>
      <c r="I202" s="189"/>
      <c r="J202" s="13"/>
      <c r="K202" s="13"/>
      <c r="L202" s="184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6" t="s">
        <v>147</v>
      </c>
      <c r="AU202" s="186" t="s">
        <v>81</v>
      </c>
      <c r="AV202" s="13" t="s">
        <v>81</v>
      </c>
      <c r="AW202" s="13" t="s">
        <v>33</v>
      </c>
      <c r="AX202" s="13" t="s">
        <v>77</v>
      </c>
      <c r="AY202" s="186" t="s">
        <v>137</v>
      </c>
    </row>
    <row r="203" s="2" customFormat="1" ht="19.8" customHeight="1">
      <c r="A203" s="39"/>
      <c r="B203" s="165"/>
      <c r="C203" s="166" t="s">
        <v>354</v>
      </c>
      <c r="D203" s="166" t="s">
        <v>139</v>
      </c>
      <c r="E203" s="167" t="s">
        <v>355</v>
      </c>
      <c r="F203" s="168" t="s">
        <v>356</v>
      </c>
      <c r="G203" s="169" t="s">
        <v>162</v>
      </c>
      <c r="H203" s="170">
        <v>4.0499999999999998</v>
      </c>
      <c r="I203" s="171"/>
      <c r="J203" s="172">
        <f>ROUND(I203*H203,2)</f>
        <v>0</v>
      </c>
      <c r="K203" s="168" t="s">
        <v>143</v>
      </c>
      <c r="L203" s="40"/>
      <c r="M203" s="173" t="s">
        <v>3</v>
      </c>
      <c r="N203" s="174" t="s">
        <v>43</v>
      </c>
      <c r="O203" s="73"/>
      <c r="P203" s="175">
        <f>O203*H203</f>
        <v>0</v>
      </c>
      <c r="Q203" s="175">
        <v>0</v>
      </c>
      <c r="R203" s="175">
        <f>Q203*H203</f>
        <v>0</v>
      </c>
      <c r="S203" s="175">
        <v>0.062</v>
      </c>
      <c r="T203" s="176">
        <f>S203*H203</f>
        <v>0.25109999999999999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7" t="s">
        <v>87</v>
      </c>
      <c r="AT203" s="177" t="s">
        <v>139</v>
      </c>
      <c r="AU203" s="177" t="s">
        <v>81</v>
      </c>
      <c r="AY203" s="20" t="s">
        <v>137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20" t="s">
        <v>77</v>
      </c>
      <c r="BK203" s="178">
        <f>ROUND(I203*H203,2)</f>
        <v>0</v>
      </c>
      <c r="BL203" s="20" t="s">
        <v>87</v>
      </c>
      <c r="BM203" s="177" t="s">
        <v>357</v>
      </c>
    </row>
    <row r="204" s="2" customFormat="1">
      <c r="A204" s="39"/>
      <c r="B204" s="40"/>
      <c r="C204" s="39"/>
      <c r="D204" s="179" t="s">
        <v>145</v>
      </c>
      <c r="E204" s="39"/>
      <c r="F204" s="180" t="s">
        <v>358</v>
      </c>
      <c r="G204" s="39"/>
      <c r="H204" s="39"/>
      <c r="I204" s="181"/>
      <c r="J204" s="39"/>
      <c r="K204" s="39"/>
      <c r="L204" s="40"/>
      <c r="M204" s="182"/>
      <c r="N204" s="18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145</v>
      </c>
      <c r="AU204" s="20" t="s">
        <v>81</v>
      </c>
    </row>
    <row r="205" s="13" customFormat="1">
      <c r="A205" s="13"/>
      <c r="B205" s="184"/>
      <c r="C205" s="13"/>
      <c r="D205" s="185" t="s">
        <v>147</v>
      </c>
      <c r="E205" s="186" t="s">
        <v>3</v>
      </c>
      <c r="F205" s="187" t="s">
        <v>359</v>
      </c>
      <c r="G205" s="13"/>
      <c r="H205" s="188">
        <v>4.0499999999999998</v>
      </c>
      <c r="I205" s="189"/>
      <c r="J205" s="13"/>
      <c r="K205" s="13"/>
      <c r="L205" s="184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147</v>
      </c>
      <c r="AU205" s="186" t="s">
        <v>81</v>
      </c>
      <c r="AV205" s="13" t="s">
        <v>81</v>
      </c>
      <c r="AW205" s="13" t="s">
        <v>33</v>
      </c>
      <c r="AX205" s="13" t="s">
        <v>77</v>
      </c>
      <c r="AY205" s="186" t="s">
        <v>137</v>
      </c>
    </row>
    <row r="206" s="2" customFormat="1" ht="22.2" customHeight="1">
      <c r="A206" s="39"/>
      <c r="B206" s="165"/>
      <c r="C206" s="166" t="s">
        <v>360</v>
      </c>
      <c r="D206" s="166" t="s">
        <v>139</v>
      </c>
      <c r="E206" s="167" t="s">
        <v>361</v>
      </c>
      <c r="F206" s="168" t="s">
        <v>362</v>
      </c>
      <c r="G206" s="169" t="s">
        <v>162</v>
      </c>
      <c r="H206" s="170">
        <v>4.0999999999999996</v>
      </c>
      <c r="I206" s="171"/>
      <c r="J206" s="172">
        <f>ROUND(I206*H206,2)</f>
        <v>0</v>
      </c>
      <c r="K206" s="168" t="s">
        <v>143</v>
      </c>
      <c r="L206" s="40"/>
      <c r="M206" s="173" t="s">
        <v>3</v>
      </c>
      <c r="N206" s="174" t="s">
        <v>43</v>
      </c>
      <c r="O206" s="73"/>
      <c r="P206" s="175">
        <f>O206*H206</f>
        <v>0</v>
      </c>
      <c r="Q206" s="175">
        <v>0</v>
      </c>
      <c r="R206" s="175">
        <f>Q206*H206</f>
        <v>0</v>
      </c>
      <c r="S206" s="175">
        <v>0.27000000000000002</v>
      </c>
      <c r="T206" s="176">
        <f>S206*H206</f>
        <v>1.107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7" t="s">
        <v>87</v>
      </c>
      <c r="AT206" s="177" t="s">
        <v>139</v>
      </c>
      <c r="AU206" s="177" t="s">
        <v>81</v>
      </c>
      <c r="AY206" s="20" t="s">
        <v>137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0" t="s">
        <v>77</v>
      </c>
      <c r="BK206" s="178">
        <f>ROUND(I206*H206,2)</f>
        <v>0</v>
      </c>
      <c r="BL206" s="20" t="s">
        <v>87</v>
      </c>
      <c r="BM206" s="177" t="s">
        <v>363</v>
      </c>
    </row>
    <row r="207" s="2" customFormat="1">
      <c r="A207" s="39"/>
      <c r="B207" s="40"/>
      <c r="C207" s="39"/>
      <c r="D207" s="179" t="s">
        <v>145</v>
      </c>
      <c r="E207" s="39"/>
      <c r="F207" s="180" t="s">
        <v>364</v>
      </c>
      <c r="G207" s="39"/>
      <c r="H207" s="39"/>
      <c r="I207" s="181"/>
      <c r="J207" s="39"/>
      <c r="K207" s="39"/>
      <c r="L207" s="40"/>
      <c r="M207" s="182"/>
      <c r="N207" s="183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145</v>
      </c>
      <c r="AU207" s="20" t="s">
        <v>81</v>
      </c>
    </row>
    <row r="208" s="13" customFormat="1">
      <c r="A208" s="13"/>
      <c r="B208" s="184"/>
      <c r="C208" s="13"/>
      <c r="D208" s="185" t="s">
        <v>147</v>
      </c>
      <c r="E208" s="186" t="s">
        <v>3</v>
      </c>
      <c r="F208" s="187" t="s">
        <v>365</v>
      </c>
      <c r="G208" s="13"/>
      <c r="H208" s="188">
        <v>4.0999999999999996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147</v>
      </c>
      <c r="AU208" s="186" t="s">
        <v>81</v>
      </c>
      <c r="AV208" s="13" t="s">
        <v>81</v>
      </c>
      <c r="AW208" s="13" t="s">
        <v>33</v>
      </c>
      <c r="AX208" s="13" t="s">
        <v>77</v>
      </c>
      <c r="AY208" s="186" t="s">
        <v>137</v>
      </c>
    </row>
    <row r="209" s="2" customFormat="1" ht="22.2" customHeight="1">
      <c r="A209" s="39"/>
      <c r="B209" s="165"/>
      <c r="C209" s="166" t="s">
        <v>366</v>
      </c>
      <c r="D209" s="166" t="s">
        <v>139</v>
      </c>
      <c r="E209" s="167" t="s">
        <v>367</v>
      </c>
      <c r="F209" s="168" t="s">
        <v>368</v>
      </c>
      <c r="G209" s="169" t="s">
        <v>173</v>
      </c>
      <c r="H209" s="170">
        <v>2.6000000000000001</v>
      </c>
      <c r="I209" s="171"/>
      <c r="J209" s="172">
        <f>ROUND(I209*H209,2)</f>
        <v>0</v>
      </c>
      <c r="K209" s="168" t="s">
        <v>143</v>
      </c>
      <c r="L209" s="40"/>
      <c r="M209" s="173" t="s">
        <v>3</v>
      </c>
      <c r="N209" s="174" t="s">
        <v>43</v>
      </c>
      <c r="O209" s="73"/>
      <c r="P209" s="175">
        <f>O209*H209</f>
        <v>0</v>
      </c>
      <c r="Q209" s="175">
        <v>0</v>
      </c>
      <c r="R209" s="175">
        <f>Q209*H209</f>
        <v>0</v>
      </c>
      <c r="S209" s="175">
        <v>0.042000000000000003</v>
      </c>
      <c r="T209" s="176">
        <f>S209*H209</f>
        <v>0.10920000000000001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77" t="s">
        <v>87</v>
      </c>
      <c r="AT209" s="177" t="s">
        <v>139</v>
      </c>
      <c r="AU209" s="177" t="s">
        <v>81</v>
      </c>
      <c r="AY209" s="20" t="s">
        <v>137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20" t="s">
        <v>77</v>
      </c>
      <c r="BK209" s="178">
        <f>ROUND(I209*H209,2)</f>
        <v>0</v>
      </c>
      <c r="BL209" s="20" t="s">
        <v>87</v>
      </c>
      <c r="BM209" s="177" t="s">
        <v>369</v>
      </c>
    </row>
    <row r="210" s="2" customFormat="1">
      <c r="A210" s="39"/>
      <c r="B210" s="40"/>
      <c r="C210" s="39"/>
      <c r="D210" s="179" t="s">
        <v>145</v>
      </c>
      <c r="E210" s="39"/>
      <c r="F210" s="180" t="s">
        <v>370</v>
      </c>
      <c r="G210" s="39"/>
      <c r="H210" s="39"/>
      <c r="I210" s="181"/>
      <c r="J210" s="39"/>
      <c r="K210" s="39"/>
      <c r="L210" s="40"/>
      <c r="M210" s="182"/>
      <c r="N210" s="183"/>
      <c r="O210" s="73"/>
      <c r="P210" s="73"/>
      <c r="Q210" s="73"/>
      <c r="R210" s="73"/>
      <c r="S210" s="73"/>
      <c r="T210" s="7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20" t="s">
        <v>145</v>
      </c>
      <c r="AU210" s="20" t="s">
        <v>81</v>
      </c>
    </row>
    <row r="211" s="13" customFormat="1">
      <c r="A211" s="13"/>
      <c r="B211" s="184"/>
      <c r="C211" s="13"/>
      <c r="D211" s="185" t="s">
        <v>147</v>
      </c>
      <c r="E211" s="186" t="s">
        <v>3</v>
      </c>
      <c r="F211" s="187" t="s">
        <v>371</v>
      </c>
      <c r="G211" s="13"/>
      <c r="H211" s="188">
        <v>2.6000000000000001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147</v>
      </c>
      <c r="AU211" s="186" t="s">
        <v>81</v>
      </c>
      <c r="AV211" s="13" t="s">
        <v>81</v>
      </c>
      <c r="AW211" s="13" t="s">
        <v>33</v>
      </c>
      <c r="AX211" s="13" t="s">
        <v>77</v>
      </c>
      <c r="AY211" s="186" t="s">
        <v>137</v>
      </c>
    </row>
    <row r="212" s="2" customFormat="1" ht="14.4" customHeight="1">
      <c r="A212" s="39"/>
      <c r="B212" s="165"/>
      <c r="C212" s="166" t="s">
        <v>372</v>
      </c>
      <c r="D212" s="166" t="s">
        <v>139</v>
      </c>
      <c r="E212" s="167" t="s">
        <v>373</v>
      </c>
      <c r="F212" s="168" t="s">
        <v>374</v>
      </c>
      <c r="G212" s="169" t="s">
        <v>142</v>
      </c>
      <c r="H212" s="170">
        <v>4</v>
      </c>
      <c r="I212" s="171"/>
      <c r="J212" s="172">
        <f>ROUND(I212*H212,2)</f>
        <v>0</v>
      </c>
      <c r="K212" s="168" t="s">
        <v>3</v>
      </c>
      <c r="L212" s="40"/>
      <c r="M212" s="173" t="s">
        <v>3</v>
      </c>
      <c r="N212" s="174" t="s">
        <v>43</v>
      </c>
      <c r="O212" s="73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77" t="s">
        <v>87</v>
      </c>
      <c r="AT212" s="177" t="s">
        <v>139</v>
      </c>
      <c r="AU212" s="177" t="s">
        <v>81</v>
      </c>
      <c r="AY212" s="20" t="s">
        <v>137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20" t="s">
        <v>77</v>
      </c>
      <c r="BK212" s="178">
        <f>ROUND(I212*H212,2)</f>
        <v>0</v>
      </c>
      <c r="BL212" s="20" t="s">
        <v>87</v>
      </c>
      <c r="BM212" s="177" t="s">
        <v>375</v>
      </c>
    </row>
    <row r="213" s="2" customFormat="1" ht="14.4" customHeight="1">
      <c r="A213" s="39"/>
      <c r="B213" s="165"/>
      <c r="C213" s="166" t="s">
        <v>376</v>
      </c>
      <c r="D213" s="166" t="s">
        <v>139</v>
      </c>
      <c r="E213" s="167" t="s">
        <v>377</v>
      </c>
      <c r="F213" s="168" t="s">
        <v>378</v>
      </c>
      <c r="G213" s="169" t="s">
        <v>142</v>
      </c>
      <c r="H213" s="170">
        <v>1</v>
      </c>
      <c r="I213" s="171"/>
      <c r="J213" s="172">
        <f>ROUND(I213*H213,2)</f>
        <v>0</v>
      </c>
      <c r="K213" s="168" t="s">
        <v>3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87</v>
      </c>
      <c r="AT213" s="177" t="s">
        <v>139</v>
      </c>
      <c r="AU213" s="177" t="s">
        <v>81</v>
      </c>
      <c r="AY213" s="20" t="s">
        <v>137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77</v>
      </c>
      <c r="BK213" s="178">
        <f>ROUND(I213*H213,2)</f>
        <v>0</v>
      </c>
      <c r="BL213" s="20" t="s">
        <v>87</v>
      </c>
      <c r="BM213" s="177" t="s">
        <v>379</v>
      </c>
    </row>
    <row r="214" s="2" customFormat="1" ht="14.4" customHeight="1">
      <c r="A214" s="39"/>
      <c r="B214" s="165"/>
      <c r="C214" s="166" t="s">
        <v>380</v>
      </c>
      <c r="D214" s="166" t="s">
        <v>139</v>
      </c>
      <c r="E214" s="167" t="s">
        <v>381</v>
      </c>
      <c r="F214" s="168" t="s">
        <v>382</v>
      </c>
      <c r="G214" s="169" t="s">
        <v>173</v>
      </c>
      <c r="H214" s="170">
        <v>1.2</v>
      </c>
      <c r="I214" s="171"/>
      <c r="J214" s="172">
        <f>ROUND(I214*H214,2)</f>
        <v>0</v>
      </c>
      <c r="K214" s="168" t="s">
        <v>143</v>
      </c>
      <c r="L214" s="40"/>
      <c r="M214" s="173" t="s">
        <v>3</v>
      </c>
      <c r="N214" s="174" t="s">
        <v>43</v>
      </c>
      <c r="O214" s="73"/>
      <c r="P214" s="175">
        <f>O214*H214</f>
        <v>0</v>
      </c>
      <c r="Q214" s="175">
        <v>0</v>
      </c>
      <c r="R214" s="175">
        <f>Q214*H214</f>
        <v>0</v>
      </c>
      <c r="S214" s="175">
        <v>0.0030000000000000001</v>
      </c>
      <c r="T214" s="176">
        <f>S214*H214</f>
        <v>0.0035999999999999999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7" t="s">
        <v>87</v>
      </c>
      <c r="AT214" s="177" t="s">
        <v>139</v>
      </c>
      <c r="AU214" s="177" t="s">
        <v>81</v>
      </c>
      <c r="AY214" s="20" t="s">
        <v>137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20" t="s">
        <v>77</v>
      </c>
      <c r="BK214" s="178">
        <f>ROUND(I214*H214,2)</f>
        <v>0</v>
      </c>
      <c r="BL214" s="20" t="s">
        <v>87</v>
      </c>
      <c r="BM214" s="177" t="s">
        <v>383</v>
      </c>
    </row>
    <row r="215" s="2" customFormat="1">
      <c r="A215" s="39"/>
      <c r="B215" s="40"/>
      <c r="C215" s="39"/>
      <c r="D215" s="179" t="s">
        <v>145</v>
      </c>
      <c r="E215" s="39"/>
      <c r="F215" s="180" t="s">
        <v>384</v>
      </c>
      <c r="G215" s="39"/>
      <c r="H215" s="39"/>
      <c r="I215" s="181"/>
      <c r="J215" s="39"/>
      <c r="K215" s="39"/>
      <c r="L215" s="40"/>
      <c r="M215" s="182"/>
      <c r="N215" s="183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145</v>
      </c>
      <c r="AU215" s="20" t="s">
        <v>81</v>
      </c>
    </row>
    <row r="216" s="13" customFormat="1">
      <c r="A216" s="13"/>
      <c r="B216" s="184"/>
      <c r="C216" s="13"/>
      <c r="D216" s="185" t="s">
        <v>147</v>
      </c>
      <c r="E216" s="186" t="s">
        <v>3</v>
      </c>
      <c r="F216" s="187" t="s">
        <v>385</v>
      </c>
      <c r="G216" s="13"/>
      <c r="H216" s="188">
        <v>1.2</v>
      </c>
      <c r="I216" s="189"/>
      <c r="J216" s="13"/>
      <c r="K216" s="13"/>
      <c r="L216" s="184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147</v>
      </c>
      <c r="AU216" s="186" t="s">
        <v>81</v>
      </c>
      <c r="AV216" s="13" t="s">
        <v>81</v>
      </c>
      <c r="AW216" s="13" t="s">
        <v>33</v>
      </c>
      <c r="AX216" s="13" t="s">
        <v>77</v>
      </c>
      <c r="AY216" s="186" t="s">
        <v>137</v>
      </c>
    </row>
    <row r="217" s="2" customFormat="1" ht="22.2" customHeight="1">
      <c r="A217" s="39"/>
      <c r="B217" s="165"/>
      <c r="C217" s="166" t="s">
        <v>386</v>
      </c>
      <c r="D217" s="166" t="s">
        <v>139</v>
      </c>
      <c r="E217" s="167" t="s">
        <v>387</v>
      </c>
      <c r="F217" s="168" t="s">
        <v>388</v>
      </c>
      <c r="G217" s="169" t="s">
        <v>162</v>
      </c>
      <c r="H217" s="170">
        <v>238.90000000000001</v>
      </c>
      <c r="I217" s="171"/>
      <c r="J217" s="172">
        <f>ROUND(I217*H217,2)</f>
        <v>0</v>
      </c>
      <c r="K217" s="168" t="s">
        <v>143</v>
      </c>
      <c r="L217" s="40"/>
      <c r="M217" s="173" t="s">
        <v>3</v>
      </c>
      <c r="N217" s="174" t="s">
        <v>43</v>
      </c>
      <c r="O217" s="73"/>
      <c r="P217" s="175">
        <f>O217*H217</f>
        <v>0</v>
      </c>
      <c r="Q217" s="175">
        <v>0</v>
      </c>
      <c r="R217" s="175">
        <f>Q217*H217</f>
        <v>0</v>
      </c>
      <c r="S217" s="175">
        <v>0.01</v>
      </c>
      <c r="T217" s="176">
        <f>S217*H217</f>
        <v>2.3890000000000002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7" t="s">
        <v>87</v>
      </c>
      <c r="AT217" s="177" t="s">
        <v>139</v>
      </c>
      <c r="AU217" s="177" t="s">
        <v>81</v>
      </c>
      <c r="AY217" s="20" t="s">
        <v>137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20" t="s">
        <v>77</v>
      </c>
      <c r="BK217" s="178">
        <f>ROUND(I217*H217,2)</f>
        <v>0</v>
      </c>
      <c r="BL217" s="20" t="s">
        <v>87</v>
      </c>
      <c r="BM217" s="177" t="s">
        <v>389</v>
      </c>
    </row>
    <row r="218" s="2" customFormat="1">
      <c r="A218" s="39"/>
      <c r="B218" s="40"/>
      <c r="C218" s="39"/>
      <c r="D218" s="179" t="s">
        <v>145</v>
      </c>
      <c r="E218" s="39"/>
      <c r="F218" s="180" t="s">
        <v>390</v>
      </c>
      <c r="G218" s="39"/>
      <c r="H218" s="39"/>
      <c r="I218" s="181"/>
      <c r="J218" s="39"/>
      <c r="K218" s="39"/>
      <c r="L218" s="40"/>
      <c r="M218" s="182"/>
      <c r="N218" s="183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145</v>
      </c>
      <c r="AU218" s="20" t="s">
        <v>81</v>
      </c>
    </row>
    <row r="219" s="13" customFormat="1">
      <c r="A219" s="13"/>
      <c r="B219" s="184"/>
      <c r="C219" s="13"/>
      <c r="D219" s="185" t="s">
        <v>147</v>
      </c>
      <c r="E219" s="186" t="s">
        <v>3</v>
      </c>
      <c r="F219" s="187" t="s">
        <v>218</v>
      </c>
      <c r="G219" s="13"/>
      <c r="H219" s="188">
        <v>238.90000000000001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147</v>
      </c>
      <c r="AU219" s="186" t="s">
        <v>81</v>
      </c>
      <c r="AV219" s="13" t="s">
        <v>81</v>
      </c>
      <c r="AW219" s="13" t="s">
        <v>33</v>
      </c>
      <c r="AX219" s="13" t="s">
        <v>77</v>
      </c>
      <c r="AY219" s="186" t="s">
        <v>137</v>
      </c>
    </row>
    <row r="220" s="2" customFormat="1" ht="22.2" customHeight="1">
      <c r="A220" s="39"/>
      <c r="B220" s="165"/>
      <c r="C220" s="166" t="s">
        <v>391</v>
      </c>
      <c r="D220" s="166" t="s">
        <v>139</v>
      </c>
      <c r="E220" s="167" t="s">
        <v>392</v>
      </c>
      <c r="F220" s="168" t="s">
        <v>393</v>
      </c>
      <c r="G220" s="169" t="s">
        <v>162</v>
      </c>
      <c r="H220" s="170">
        <v>3.6000000000000001</v>
      </c>
      <c r="I220" s="171"/>
      <c r="J220" s="172">
        <f>ROUND(I220*H220,2)</f>
        <v>0</v>
      </c>
      <c r="K220" s="168" t="s">
        <v>143</v>
      </c>
      <c r="L220" s="40"/>
      <c r="M220" s="173" t="s">
        <v>3</v>
      </c>
      <c r="N220" s="174" t="s">
        <v>43</v>
      </c>
      <c r="O220" s="73"/>
      <c r="P220" s="175">
        <f>O220*H220</f>
        <v>0</v>
      </c>
      <c r="Q220" s="175">
        <v>0</v>
      </c>
      <c r="R220" s="175">
        <f>Q220*H220</f>
        <v>0</v>
      </c>
      <c r="S220" s="175">
        <v>0.068000000000000005</v>
      </c>
      <c r="T220" s="176">
        <f>S220*H220</f>
        <v>0.24480000000000002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7" t="s">
        <v>87</v>
      </c>
      <c r="AT220" s="177" t="s">
        <v>139</v>
      </c>
      <c r="AU220" s="177" t="s">
        <v>81</v>
      </c>
      <c r="AY220" s="20" t="s">
        <v>137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20" t="s">
        <v>77</v>
      </c>
      <c r="BK220" s="178">
        <f>ROUND(I220*H220,2)</f>
        <v>0</v>
      </c>
      <c r="BL220" s="20" t="s">
        <v>87</v>
      </c>
      <c r="BM220" s="177" t="s">
        <v>394</v>
      </c>
    </row>
    <row r="221" s="2" customFormat="1">
      <c r="A221" s="39"/>
      <c r="B221" s="40"/>
      <c r="C221" s="39"/>
      <c r="D221" s="179" t="s">
        <v>145</v>
      </c>
      <c r="E221" s="39"/>
      <c r="F221" s="180" t="s">
        <v>395</v>
      </c>
      <c r="G221" s="39"/>
      <c r="H221" s="39"/>
      <c r="I221" s="181"/>
      <c r="J221" s="39"/>
      <c r="K221" s="39"/>
      <c r="L221" s="40"/>
      <c r="M221" s="182"/>
      <c r="N221" s="183"/>
      <c r="O221" s="73"/>
      <c r="P221" s="73"/>
      <c r="Q221" s="73"/>
      <c r="R221" s="73"/>
      <c r="S221" s="73"/>
      <c r="T221" s="7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0" t="s">
        <v>145</v>
      </c>
      <c r="AU221" s="20" t="s">
        <v>81</v>
      </c>
    </row>
    <row r="222" s="13" customFormat="1">
      <c r="A222" s="13"/>
      <c r="B222" s="184"/>
      <c r="C222" s="13"/>
      <c r="D222" s="185" t="s">
        <v>147</v>
      </c>
      <c r="E222" s="186" t="s">
        <v>3</v>
      </c>
      <c r="F222" s="187" t="s">
        <v>396</v>
      </c>
      <c r="G222" s="13"/>
      <c r="H222" s="188">
        <v>3.6000000000000001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147</v>
      </c>
      <c r="AU222" s="186" t="s">
        <v>81</v>
      </c>
      <c r="AV222" s="13" t="s">
        <v>81</v>
      </c>
      <c r="AW222" s="13" t="s">
        <v>33</v>
      </c>
      <c r="AX222" s="13" t="s">
        <v>77</v>
      </c>
      <c r="AY222" s="186" t="s">
        <v>137</v>
      </c>
    </row>
    <row r="223" s="2" customFormat="1" ht="22.2" customHeight="1">
      <c r="A223" s="39"/>
      <c r="B223" s="165"/>
      <c r="C223" s="166" t="s">
        <v>397</v>
      </c>
      <c r="D223" s="166" t="s">
        <v>139</v>
      </c>
      <c r="E223" s="167" t="s">
        <v>398</v>
      </c>
      <c r="F223" s="168" t="s">
        <v>399</v>
      </c>
      <c r="G223" s="169" t="s">
        <v>162</v>
      </c>
      <c r="H223" s="170">
        <v>0.78800000000000003</v>
      </c>
      <c r="I223" s="171"/>
      <c r="J223" s="172">
        <f>ROUND(I223*H223,2)</f>
        <v>0</v>
      </c>
      <c r="K223" s="168" t="s">
        <v>143</v>
      </c>
      <c r="L223" s="40"/>
      <c r="M223" s="173" t="s">
        <v>3</v>
      </c>
      <c r="N223" s="174" t="s">
        <v>43</v>
      </c>
      <c r="O223" s="73"/>
      <c r="P223" s="175">
        <f>O223*H223</f>
        <v>0</v>
      </c>
      <c r="Q223" s="175">
        <v>0</v>
      </c>
      <c r="R223" s="175">
        <f>Q223*H223</f>
        <v>0</v>
      </c>
      <c r="S223" s="175">
        <v>0.122</v>
      </c>
      <c r="T223" s="176">
        <f>S223*H223</f>
        <v>0.096135999999999999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87</v>
      </c>
      <c r="AT223" s="177" t="s">
        <v>139</v>
      </c>
      <c r="AU223" s="177" t="s">
        <v>81</v>
      </c>
      <c r="AY223" s="20" t="s">
        <v>137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77</v>
      </c>
      <c r="BK223" s="178">
        <f>ROUND(I223*H223,2)</f>
        <v>0</v>
      </c>
      <c r="BL223" s="20" t="s">
        <v>87</v>
      </c>
      <c r="BM223" s="177" t="s">
        <v>400</v>
      </c>
    </row>
    <row r="224" s="2" customFormat="1">
      <c r="A224" s="39"/>
      <c r="B224" s="40"/>
      <c r="C224" s="39"/>
      <c r="D224" s="179" t="s">
        <v>145</v>
      </c>
      <c r="E224" s="39"/>
      <c r="F224" s="180" t="s">
        <v>401</v>
      </c>
      <c r="G224" s="39"/>
      <c r="H224" s="39"/>
      <c r="I224" s="181"/>
      <c r="J224" s="39"/>
      <c r="K224" s="39"/>
      <c r="L224" s="40"/>
      <c r="M224" s="182"/>
      <c r="N224" s="18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145</v>
      </c>
      <c r="AU224" s="20" t="s">
        <v>81</v>
      </c>
    </row>
    <row r="225" s="13" customFormat="1">
      <c r="A225" s="13"/>
      <c r="B225" s="184"/>
      <c r="C225" s="13"/>
      <c r="D225" s="185" t="s">
        <v>147</v>
      </c>
      <c r="E225" s="186" t="s">
        <v>3</v>
      </c>
      <c r="F225" s="187" t="s">
        <v>402</v>
      </c>
      <c r="G225" s="13"/>
      <c r="H225" s="188">
        <v>0.78800000000000003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147</v>
      </c>
      <c r="AU225" s="186" t="s">
        <v>81</v>
      </c>
      <c r="AV225" s="13" t="s">
        <v>81</v>
      </c>
      <c r="AW225" s="13" t="s">
        <v>33</v>
      </c>
      <c r="AX225" s="13" t="s">
        <v>77</v>
      </c>
      <c r="AY225" s="186" t="s">
        <v>137</v>
      </c>
    </row>
    <row r="226" s="12" customFormat="1" ht="22.8" customHeight="1">
      <c r="A226" s="12"/>
      <c r="B226" s="152"/>
      <c r="C226" s="12"/>
      <c r="D226" s="153" t="s">
        <v>71</v>
      </c>
      <c r="E226" s="163" t="s">
        <v>403</v>
      </c>
      <c r="F226" s="163" t="s">
        <v>404</v>
      </c>
      <c r="G226" s="12"/>
      <c r="H226" s="12"/>
      <c r="I226" s="155"/>
      <c r="J226" s="164">
        <f>BK226</f>
        <v>0</v>
      </c>
      <c r="K226" s="12"/>
      <c r="L226" s="152"/>
      <c r="M226" s="157"/>
      <c r="N226" s="158"/>
      <c r="O226" s="158"/>
      <c r="P226" s="159">
        <f>SUM(P227:P235)</f>
        <v>0</v>
      </c>
      <c r="Q226" s="158"/>
      <c r="R226" s="159">
        <f>SUM(R227:R235)</f>
        <v>0</v>
      </c>
      <c r="S226" s="158"/>
      <c r="T226" s="160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3" t="s">
        <v>77</v>
      </c>
      <c r="AT226" s="161" t="s">
        <v>71</v>
      </c>
      <c r="AU226" s="161" t="s">
        <v>77</v>
      </c>
      <c r="AY226" s="153" t="s">
        <v>137</v>
      </c>
      <c r="BK226" s="162">
        <f>SUM(BK227:BK235)</f>
        <v>0</v>
      </c>
    </row>
    <row r="227" s="2" customFormat="1" ht="22.2" customHeight="1">
      <c r="A227" s="39"/>
      <c r="B227" s="165"/>
      <c r="C227" s="166" t="s">
        <v>405</v>
      </c>
      <c r="D227" s="166" t="s">
        <v>139</v>
      </c>
      <c r="E227" s="167" t="s">
        <v>406</v>
      </c>
      <c r="F227" s="168" t="s">
        <v>407</v>
      </c>
      <c r="G227" s="169" t="s">
        <v>156</v>
      </c>
      <c r="H227" s="170">
        <v>17.294</v>
      </c>
      <c r="I227" s="171"/>
      <c r="J227" s="172">
        <f>ROUND(I227*H227,2)</f>
        <v>0</v>
      </c>
      <c r="K227" s="168" t="s">
        <v>143</v>
      </c>
      <c r="L227" s="40"/>
      <c r="M227" s="173" t="s">
        <v>3</v>
      </c>
      <c r="N227" s="174" t="s">
        <v>43</v>
      </c>
      <c r="O227" s="73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77" t="s">
        <v>87</v>
      </c>
      <c r="AT227" s="177" t="s">
        <v>139</v>
      </c>
      <c r="AU227" s="177" t="s">
        <v>81</v>
      </c>
      <c r="AY227" s="20" t="s">
        <v>137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20" t="s">
        <v>77</v>
      </c>
      <c r="BK227" s="178">
        <f>ROUND(I227*H227,2)</f>
        <v>0</v>
      </c>
      <c r="BL227" s="20" t="s">
        <v>87</v>
      </c>
      <c r="BM227" s="177" t="s">
        <v>408</v>
      </c>
    </row>
    <row r="228" s="2" customFormat="1">
      <c r="A228" s="39"/>
      <c r="B228" s="40"/>
      <c r="C228" s="39"/>
      <c r="D228" s="179" t="s">
        <v>145</v>
      </c>
      <c r="E228" s="39"/>
      <c r="F228" s="180" t="s">
        <v>409</v>
      </c>
      <c r="G228" s="39"/>
      <c r="H228" s="39"/>
      <c r="I228" s="181"/>
      <c r="J228" s="39"/>
      <c r="K228" s="39"/>
      <c r="L228" s="40"/>
      <c r="M228" s="182"/>
      <c r="N228" s="183"/>
      <c r="O228" s="73"/>
      <c r="P228" s="73"/>
      <c r="Q228" s="73"/>
      <c r="R228" s="73"/>
      <c r="S228" s="73"/>
      <c r="T228" s="74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20" t="s">
        <v>145</v>
      </c>
      <c r="AU228" s="20" t="s">
        <v>81</v>
      </c>
    </row>
    <row r="229" s="2" customFormat="1" ht="19.8" customHeight="1">
      <c r="A229" s="39"/>
      <c r="B229" s="165"/>
      <c r="C229" s="166" t="s">
        <v>410</v>
      </c>
      <c r="D229" s="166" t="s">
        <v>139</v>
      </c>
      <c r="E229" s="167" t="s">
        <v>411</v>
      </c>
      <c r="F229" s="168" t="s">
        <v>412</v>
      </c>
      <c r="G229" s="169" t="s">
        <v>156</v>
      </c>
      <c r="H229" s="170">
        <v>17.294</v>
      </c>
      <c r="I229" s="171"/>
      <c r="J229" s="172">
        <f>ROUND(I229*H229,2)</f>
        <v>0</v>
      </c>
      <c r="K229" s="168" t="s">
        <v>143</v>
      </c>
      <c r="L229" s="40"/>
      <c r="M229" s="173" t="s">
        <v>3</v>
      </c>
      <c r="N229" s="174" t="s">
        <v>43</v>
      </c>
      <c r="O229" s="73"/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77" t="s">
        <v>87</v>
      </c>
      <c r="AT229" s="177" t="s">
        <v>139</v>
      </c>
      <c r="AU229" s="177" t="s">
        <v>81</v>
      </c>
      <c r="AY229" s="20" t="s">
        <v>137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20" t="s">
        <v>77</v>
      </c>
      <c r="BK229" s="178">
        <f>ROUND(I229*H229,2)</f>
        <v>0</v>
      </c>
      <c r="BL229" s="20" t="s">
        <v>87</v>
      </c>
      <c r="BM229" s="177" t="s">
        <v>413</v>
      </c>
    </row>
    <row r="230" s="2" customFormat="1">
      <c r="A230" s="39"/>
      <c r="B230" s="40"/>
      <c r="C230" s="39"/>
      <c r="D230" s="179" t="s">
        <v>145</v>
      </c>
      <c r="E230" s="39"/>
      <c r="F230" s="180" t="s">
        <v>414</v>
      </c>
      <c r="G230" s="39"/>
      <c r="H230" s="39"/>
      <c r="I230" s="181"/>
      <c r="J230" s="39"/>
      <c r="K230" s="39"/>
      <c r="L230" s="40"/>
      <c r="M230" s="182"/>
      <c r="N230" s="183"/>
      <c r="O230" s="73"/>
      <c r="P230" s="73"/>
      <c r="Q230" s="73"/>
      <c r="R230" s="73"/>
      <c r="S230" s="73"/>
      <c r="T230" s="74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20" t="s">
        <v>145</v>
      </c>
      <c r="AU230" s="20" t="s">
        <v>81</v>
      </c>
    </row>
    <row r="231" s="2" customFormat="1" ht="22.2" customHeight="1">
      <c r="A231" s="39"/>
      <c r="B231" s="165"/>
      <c r="C231" s="166" t="s">
        <v>415</v>
      </c>
      <c r="D231" s="166" t="s">
        <v>139</v>
      </c>
      <c r="E231" s="167" t="s">
        <v>416</v>
      </c>
      <c r="F231" s="168" t="s">
        <v>417</v>
      </c>
      <c r="G231" s="169" t="s">
        <v>156</v>
      </c>
      <c r="H231" s="170">
        <v>415.05599999999998</v>
      </c>
      <c r="I231" s="171"/>
      <c r="J231" s="172">
        <f>ROUND(I231*H231,2)</f>
        <v>0</v>
      </c>
      <c r="K231" s="168" t="s">
        <v>143</v>
      </c>
      <c r="L231" s="40"/>
      <c r="M231" s="173" t="s">
        <v>3</v>
      </c>
      <c r="N231" s="174" t="s">
        <v>43</v>
      </c>
      <c r="O231" s="73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77" t="s">
        <v>87</v>
      </c>
      <c r="AT231" s="177" t="s">
        <v>139</v>
      </c>
      <c r="AU231" s="177" t="s">
        <v>81</v>
      </c>
      <c r="AY231" s="20" t="s">
        <v>137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20" t="s">
        <v>77</v>
      </c>
      <c r="BK231" s="178">
        <f>ROUND(I231*H231,2)</f>
        <v>0</v>
      </c>
      <c r="BL231" s="20" t="s">
        <v>87</v>
      </c>
      <c r="BM231" s="177" t="s">
        <v>418</v>
      </c>
    </row>
    <row r="232" s="2" customFormat="1">
      <c r="A232" s="39"/>
      <c r="B232" s="40"/>
      <c r="C232" s="39"/>
      <c r="D232" s="179" t="s">
        <v>145</v>
      </c>
      <c r="E232" s="39"/>
      <c r="F232" s="180" t="s">
        <v>419</v>
      </c>
      <c r="G232" s="39"/>
      <c r="H232" s="39"/>
      <c r="I232" s="181"/>
      <c r="J232" s="39"/>
      <c r="K232" s="39"/>
      <c r="L232" s="40"/>
      <c r="M232" s="182"/>
      <c r="N232" s="183"/>
      <c r="O232" s="73"/>
      <c r="P232" s="73"/>
      <c r="Q232" s="73"/>
      <c r="R232" s="73"/>
      <c r="S232" s="73"/>
      <c r="T232" s="7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20" t="s">
        <v>145</v>
      </c>
      <c r="AU232" s="20" t="s">
        <v>81</v>
      </c>
    </row>
    <row r="233" s="13" customFormat="1">
      <c r="A233" s="13"/>
      <c r="B233" s="184"/>
      <c r="C233" s="13"/>
      <c r="D233" s="185" t="s">
        <v>147</v>
      </c>
      <c r="E233" s="186" t="s">
        <v>3</v>
      </c>
      <c r="F233" s="187" t="s">
        <v>420</v>
      </c>
      <c r="G233" s="13"/>
      <c r="H233" s="188">
        <v>415.05599999999998</v>
      </c>
      <c r="I233" s="189"/>
      <c r="J233" s="13"/>
      <c r="K233" s="13"/>
      <c r="L233" s="184"/>
      <c r="M233" s="190"/>
      <c r="N233" s="191"/>
      <c r="O233" s="191"/>
      <c r="P233" s="191"/>
      <c r="Q233" s="191"/>
      <c r="R233" s="191"/>
      <c r="S233" s="191"/>
      <c r="T233" s="19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147</v>
      </c>
      <c r="AU233" s="186" t="s">
        <v>81</v>
      </c>
      <c r="AV233" s="13" t="s">
        <v>81</v>
      </c>
      <c r="AW233" s="13" t="s">
        <v>33</v>
      </c>
      <c r="AX233" s="13" t="s">
        <v>77</v>
      </c>
      <c r="AY233" s="186" t="s">
        <v>137</v>
      </c>
    </row>
    <row r="234" s="2" customFormat="1" ht="22.2" customHeight="1">
      <c r="A234" s="39"/>
      <c r="B234" s="165"/>
      <c r="C234" s="166" t="s">
        <v>421</v>
      </c>
      <c r="D234" s="166" t="s">
        <v>139</v>
      </c>
      <c r="E234" s="167" t="s">
        <v>422</v>
      </c>
      <c r="F234" s="168" t="s">
        <v>423</v>
      </c>
      <c r="G234" s="169" t="s">
        <v>156</v>
      </c>
      <c r="H234" s="170">
        <v>17.294</v>
      </c>
      <c r="I234" s="171"/>
      <c r="J234" s="172">
        <f>ROUND(I234*H234,2)</f>
        <v>0</v>
      </c>
      <c r="K234" s="168" t="s">
        <v>143</v>
      </c>
      <c r="L234" s="40"/>
      <c r="M234" s="173" t="s">
        <v>3</v>
      </c>
      <c r="N234" s="174" t="s">
        <v>43</v>
      </c>
      <c r="O234" s="73"/>
      <c r="P234" s="175">
        <f>O234*H234</f>
        <v>0</v>
      </c>
      <c r="Q234" s="175">
        <v>0</v>
      </c>
      <c r="R234" s="175">
        <f>Q234*H234</f>
        <v>0</v>
      </c>
      <c r="S234" s="175">
        <v>0</v>
      </c>
      <c r="T234" s="17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77" t="s">
        <v>87</v>
      </c>
      <c r="AT234" s="177" t="s">
        <v>139</v>
      </c>
      <c r="AU234" s="177" t="s">
        <v>81</v>
      </c>
      <c r="AY234" s="20" t="s">
        <v>137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20" t="s">
        <v>77</v>
      </c>
      <c r="BK234" s="178">
        <f>ROUND(I234*H234,2)</f>
        <v>0</v>
      </c>
      <c r="BL234" s="20" t="s">
        <v>87</v>
      </c>
      <c r="BM234" s="177" t="s">
        <v>424</v>
      </c>
    </row>
    <row r="235" s="2" customFormat="1">
      <c r="A235" s="39"/>
      <c r="B235" s="40"/>
      <c r="C235" s="39"/>
      <c r="D235" s="179" t="s">
        <v>145</v>
      </c>
      <c r="E235" s="39"/>
      <c r="F235" s="180" t="s">
        <v>425</v>
      </c>
      <c r="G235" s="39"/>
      <c r="H235" s="39"/>
      <c r="I235" s="181"/>
      <c r="J235" s="39"/>
      <c r="K235" s="39"/>
      <c r="L235" s="40"/>
      <c r="M235" s="182"/>
      <c r="N235" s="183"/>
      <c r="O235" s="73"/>
      <c r="P235" s="73"/>
      <c r="Q235" s="73"/>
      <c r="R235" s="73"/>
      <c r="S235" s="73"/>
      <c r="T235" s="74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20" t="s">
        <v>145</v>
      </c>
      <c r="AU235" s="20" t="s">
        <v>81</v>
      </c>
    </row>
    <row r="236" s="12" customFormat="1" ht="22.8" customHeight="1">
      <c r="A236" s="12"/>
      <c r="B236" s="152"/>
      <c r="C236" s="12"/>
      <c r="D236" s="153" t="s">
        <v>71</v>
      </c>
      <c r="E236" s="163" t="s">
        <v>426</v>
      </c>
      <c r="F236" s="163" t="s">
        <v>427</v>
      </c>
      <c r="G236" s="12"/>
      <c r="H236" s="12"/>
      <c r="I236" s="155"/>
      <c r="J236" s="164">
        <f>BK236</f>
        <v>0</v>
      </c>
      <c r="K236" s="12"/>
      <c r="L236" s="152"/>
      <c r="M236" s="157"/>
      <c r="N236" s="158"/>
      <c r="O236" s="158"/>
      <c r="P236" s="159">
        <f>SUM(P237:P238)</f>
        <v>0</v>
      </c>
      <c r="Q236" s="158"/>
      <c r="R236" s="159">
        <f>SUM(R237:R238)</f>
        <v>0</v>
      </c>
      <c r="S236" s="158"/>
      <c r="T236" s="16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3" t="s">
        <v>77</v>
      </c>
      <c r="AT236" s="161" t="s">
        <v>71</v>
      </c>
      <c r="AU236" s="161" t="s">
        <v>77</v>
      </c>
      <c r="AY236" s="153" t="s">
        <v>137</v>
      </c>
      <c r="BK236" s="162">
        <f>SUM(BK237:BK238)</f>
        <v>0</v>
      </c>
    </row>
    <row r="237" s="2" customFormat="1" ht="30" customHeight="1">
      <c r="A237" s="39"/>
      <c r="B237" s="165"/>
      <c r="C237" s="166" t="s">
        <v>428</v>
      </c>
      <c r="D237" s="166" t="s">
        <v>139</v>
      </c>
      <c r="E237" s="167" t="s">
        <v>429</v>
      </c>
      <c r="F237" s="168" t="s">
        <v>430</v>
      </c>
      <c r="G237" s="169" t="s">
        <v>156</v>
      </c>
      <c r="H237" s="170">
        <v>10.699999999999999</v>
      </c>
      <c r="I237" s="171"/>
      <c r="J237" s="172">
        <f>ROUND(I237*H237,2)</f>
        <v>0</v>
      </c>
      <c r="K237" s="168" t="s">
        <v>143</v>
      </c>
      <c r="L237" s="40"/>
      <c r="M237" s="173" t="s">
        <v>3</v>
      </c>
      <c r="N237" s="174" t="s">
        <v>43</v>
      </c>
      <c r="O237" s="73"/>
      <c r="P237" s="175">
        <f>O237*H237</f>
        <v>0</v>
      </c>
      <c r="Q237" s="175">
        <v>0</v>
      </c>
      <c r="R237" s="175">
        <f>Q237*H237</f>
        <v>0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87</v>
      </c>
      <c r="AT237" s="177" t="s">
        <v>139</v>
      </c>
      <c r="AU237" s="177" t="s">
        <v>81</v>
      </c>
      <c r="AY237" s="20" t="s">
        <v>137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77</v>
      </c>
      <c r="BK237" s="178">
        <f>ROUND(I237*H237,2)</f>
        <v>0</v>
      </c>
      <c r="BL237" s="20" t="s">
        <v>87</v>
      </c>
      <c r="BM237" s="177" t="s">
        <v>431</v>
      </c>
    </row>
    <row r="238" s="2" customFormat="1">
      <c r="A238" s="39"/>
      <c r="B238" s="40"/>
      <c r="C238" s="39"/>
      <c r="D238" s="179" t="s">
        <v>145</v>
      </c>
      <c r="E238" s="39"/>
      <c r="F238" s="180" t="s">
        <v>432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145</v>
      </c>
      <c r="AU238" s="20" t="s">
        <v>81</v>
      </c>
    </row>
    <row r="239" s="12" customFormat="1" ht="25.92" customHeight="1">
      <c r="A239" s="12"/>
      <c r="B239" s="152"/>
      <c r="C239" s="12"/>
      <c r="D239" s="153" t="s">
        <v>71</v>
      </c>
      <c r="E239" s="154" t="s">
        <v>433</v>
      </c>
      <c r="F239" s="154" t="s">
        <v>434</v>
      </c>
      <c r="G239" s="12"/>
      <c r="H239" s="12"/>
      <c r="I239" s="155"/>
      <c r="J239" s="156">
        <f>BK239</f>
        <v>0</v>
      </c>
      <c r="K239" s="12"/>
      <c r="L239" s="152"/>
      <c r="M239" s="157"/>
      <c r="N239" s="158"/>
      <c r="O239" s="158"/>
      <c r="P239" s="159">
        <f>P240+P258+P268+P301+P323+P358+P371+P391+P406</f>
        <v>0</v>
      </c>
      <c r="Q239" s="158"/>
      <c r="R239" s="159">
        <f>R240+R258+R268+R301+R323+R358+R371+R391+R406</f>
        <v>4.0218617999999999</v>
      </c>
      <c r="S239" s="158"/>
      <c r="T239" s="160">
        <f>T240+T258+T268+T301+T323+T358+T371+T391+T406</f>
        <v>4.1945369999999995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3" t="s">
        <v>81</v>
      </c>
      <c r="AT239" s="161" t="s">
        <v>71</v>
      </c>
      <c r="AU239" s="161" t="s">
        <v>72</v>
      </c>
      <c r="AY239" s="153" t="s">
        <v>137</v>
      </c>
      <c r="BK239" s="162">
        <f>BK240+BK258+BK268+BK301+BK323+BK358+BK371+BK391+BK406</f>
        <v>0</v>
      </c>
    </row>
    <row r="240" s="12" customFormat="1" ht="22.8" customHeight="1">
      <c r="A240" s="12"/>
      <c r="B240" s="152"/>
      <c r="C240" s="12"/>
      <c r="D240" s="153" t="s">
        <v>71</v>
      </c>
      <c r="E240" s="163" t="s">
        <v>435</v>
      </c>
      <c r="F240" s="163" t="s">
        <v>436</v>
      </c>
      <c r="G240" s="12"/>
      <c r="H240" s="12"/>
      <c r="I240" s="155"/>
      <c r="J240" s="164">
        <f>BK240</f>
        <v>0</v>
      </c>
      <c r="K240" s="12"/>
      <c r="L240" s="152"/>
      <c r="M240" s="157"/>
      <c r="N240" s="158"/>
      <c r="O240" s="158"/>
      <c r="P240" s="159">
        <f>SUM(P241:P257)</f>
        <v>0</v>
      </c>
      <c r="Q240" s="158"/>
      <c r="R240" s="159">
        <f>SUM(R241:R257)</f>
        <v>1.2599475000000002</v>
      </c>
      <c r="S240" s="158"/>
      <c r="T240" s="160">
        <f>SUM(T241:T257)</f>
        <v>0.0086049999999999998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3" t="s">
        <v>81</v>
      </c>
      <c r="AT240" s="161" t="s">
        <v>71</v>
      </c>
      <c r="AU240" s="161" t="s">
        <v>77</v>
      </c>
      <c r="AY240" s="153" t="s">
        <v>137</v>
      </c>
      <c r="BK240" s="162">
        <f>SUM(BK241:BK257)</f>
        <v>0</v>
      </c>
    </row>
    <row r="241" s="2" customFormat="1" ht="22.2" customHeight="1">
      <c r="A241" s="39"/>
      <c r="B241" s="165"/>
      <c r="C241" s="166" t="s">
        <v>437</v>
      </c>
      <c r="D241" s="166" t="s">
        <v>139</v>
      </c>
      <c r="E241" s="167" t="s">
        <v>438</v>
      </c>
      <c r="F241" s="168" t="s">
        <v>439</v>
      </c>
      <c r="G241" s="169" t="s">
        <v>162</v>
      </c>
      <c r="H241" s="170">
        <v>0.5</v>
      </c>
      <c r="I241" s="171"/>
      <c r="J241" s="172">
        <f>ROUND(I241*H241,2)</f>
        <v>0</v>
      </c>
      <c r="K241" s="168" t="s">
        <v>143</v>
      </c>
      <c r="L241" s="40"/>
      <c r="M241" s="173" t="s">
        <v>3</v>
      </c>
      <c r="N241" s="174" t="s">
        <v>43</v>
      </c>
      <c r="O241" s="73"/>
      <c r="P241" s="175">
        <f>O241*H241</f>
        <v>0</v>
      </c>
      <c r="Q241" s="175">
        <v>0</v>
      </c>
      <c r="R241" s="175">
        <f>Q241*H241</f>
        <v>0</v>
      </c>
      <c r="S241" s="175">
        <v>0.01721</v>
      </c>
      <c r="T241" s="176">
        <f>S241*H241</f>
        <v>0.0086049999999999998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77" t="s">
        <v>229</v>
      </c>
      <c r="AT241" s="177" t="s">
        <v>139</v>
      </c>
      <c r="AU241" s="177" t="s">
        <v>81</v>
      </c>
      <c r="AY241" s="20" t="s">
        <v>137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20" t="s">
        <v>77</v>
      </c>
      <c r="BK241" s="178">
        <f>ROUND(I241*H241,2)</f>
        <v>0</v>
      </c>
      <c r="BL241" s="20" t="s">
        <v>229</v>
      </c>
      <c r="BM241" s="177" t="s">
        <v>440</v>
      </c>
    </row>
    <row r="242" s="2" customFormat="1">
      <c r="A242" s="39"/>
      <c r="B242" s="40"/>
      <c r="C242" s="39"/>
      <c r="D242" s="179" t="s">
        <v>145</v>
      </c>
      <c r="E242" s="39"/>
      <c r="F242" s="180" t="s">
        <v>441</v>
      </c>
      <c r="G242" s="39"/>
      <c r="H242" s="39"/>
      <c r="I242" s="181"/>
      <c r="J242" s="39"/>
      <c r="K242" s="39"/>
      <c r="L242" s="40"/>
      <c r="M242" s="182"/>
      <c r="N242" s="183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145</v>
      </c>
      <c r="AU242" s="20" t="s">
        <v>81</v>
      </c>
    </row>
    <row r="243" s="13" customFormat="1">
      <c r="A243" s="13"/>
      <c r="B243" s="184"/>
      <c r="C243" s="13"/>
      <c r="D243" s="185" t="s">
        <v>147</v>
      </c>
      <c r="E243" s="186" t="s">
        <v>3</v>
      </c>
      <c r="F243" s="187" t="s">
        <v>442</v>
      </c>
      <c r="G243" s="13"/>
      <c r="H243" s="188">
        <v>0.5</v>
      </c>
      <c r="I243" s="189"/>
      <c r="J243" s="13"/>
      <c r="K243" s="13"/>
      <c r="L243" s="184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147</v>
      </c>
      <c r="AU243" s="186" t="s">
        <v>81</v>
      </c>
      <c r="AV243" s="13" t="s">
        <v>81</v>
      </c>
      <c r="AW243" s="13" t="s">
        <v>33</v>
      </c>
      <c r="AX243" s="13" t="s">
        <v>77</v>
      </c>
      <c r="AY243" s="186" t="s">
        <v>137</v>
      </c>
    </row>
    <row r="244" s="2" customFormat="1" ht="22.2" customHeight="1">
      <c r="A244" s="39"/>
      <c r="B244" s="165"/>
      <c r="C244" s="166" t="s">
        <v>443</v>
      </c>
      <c r="D244" s="166" t="s">
        <v>139</v>
      </c>
      <c r="E244" s="167" t="s">
        <v>444</v>
      </c>
      <c r="F244" s="168" t="s">
        <v>445</v>
      </c>
      <c r="G244" s="169" t="s">
        <v>162</v>
      </c>
      <c r="H244" s="170">
        <v>127.03</v>
      </c>
      <c r="I244" s="171"/>
      <c r="J244" s="172">
        <f>ROUND(I244*H244,2)</f>
        <v>0</v>
      </c>
      <c r="K244" s="168" t="s">
        <v>143</v>
      </c>
      <c r="L244" s="40"/>
      <c r="M244" s="173" t="s">
        <v>3</v>
      </c>
      <c r="N244" s="174" t="s">
        <v>43</v>
      </c>
      <c r="O244" s="73"/>
      <c r="P244" s="175">
        <f>O244*H244</f>
        <v>0</v>
      </c>
      <c r="Q244" s="175">
        <v>0.00125</v>
      </c>
      <c r="R244" s="175">
        <f>Q244*H244</f>
        <v>0.1587875</v>
      </c>
      <c r="S244" s="175">
        <v>0</v>
      </c>
      <c r="T244" s="17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7" t="s">
        <v>229</v>
      </c>
      <c r="AT244" s="177" t="s">
        <v>139</v>
      </c>
      <c r="AU244" s="177" t="s">
        <v>81</v>
      </c>
      <c r="AY244" s="20" t="s">
        <v>137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20" t="s">
        <v>77</v>
      </c>
      <c r="BK244" s="178">
        <f>ROUND(I244*H244,2)</f>
        <v>0</v>
      </c>
      <c r="BL244" s="20" t="s">
        <v>229</v>
      </c>
      <c r="BM244" s="177" t="s">
        <v>446</v>
      </c>
    </row>
    <row r="245" s="2" customFormat="1">
      <c r="A245" s="39"/>
      <c r="B245" s="40"/>
      <c r="C245" s="39"/>
      <c r="D245" s="179" t="s">
        <v>145</v>
      </c>
      <c r="E245" s="39"/>
      <c r="F245" s="180" t="s">
        <v>447</v>
      </c>
      <c r="G245" s="39"/>
      <c r="H245" s="39"/>
      <c r="I245" s="181"/>
      <c r="J245" s="39"/>
      <c r="K245" s="39"/>
      <c r="L245" s="40"/>
      <c r="M245" s="182"/>
      <c r="N245" s="183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145</v>
      </c>
      <c r="AU245" s="20" t="s">
        <v>81</v>
      </c>
    </row>
    <row r="246" s="13" customFormat="1">
      <c r="A246" s="13"/>
      <c r="B246" s="184"/>
      <c r="C246" s="13"/>
      <c r="D246" s="185" t="s">
        <v>147</v>
      </c>
      <c r="E246" s="186" t="s">
        <v>3</v>
      </c>
      <c r="F246" s="187" t="s">
        <v>448</v>
      </c>
      <c r="G246" s="13"/>
      <c r="H246" s="188">
        <v>41.759999999999998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147</v>
      </c>
      <c r="AU246" s="186" t="s">
        <v>81</v>
      </c>
      <c r="AV246" s="13" t="s">
        <v>81</v>
      </c>
      <c r="AW246" s="13" t="s">
        <v>33</v>
      </c>
      <c r="AX246" s="13" t="s">
        <v>72</v>
      </c>
      <c r="AY246" s="186" t="s">
        <v>137</v>
      </c>
    </row>
    <row r="247" s="13" customFormat="1">
      <c r="A247" s="13"/>
      <c r="B247" s="184"/>
      <c r="C247" s="13"/>
      <c r="D247" s="185" t="s">
        <v>147</v>
      </c>
      <c r="E247" s="186" t="s">
        <v>3</v>
      </c>
      <c r="F247" s="187" t="s">
        <v>449</v>
      </c>
      <c r="G247" s="13"/>
      <c r="H247" s="188">
        <v>85.269999999999996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147</v>
      </c>
      <c r="AU247" s="186" t="s">
        <v>81</v>
      </c>
      <c r="AV247" s="13" t="s">
        <v>81</v>
      </c>
      <c r="AW247" s="13" t="s">
        <v>33</v>
      </c>
      <c r="AX247" s="13" t="s">
        <v>72</v>
      </c>
      <c r="AY247" s="186" t="s">
        <v>137</v>
      </c>
    </row>
    <row r="248" s="14" customFormat="1">
      <c r="A248" s="14"/>
      <c r="B248" s="203"/>
      <c r="C248" s="14"/>
      <c r="D248" s="185" t="s">
        <v>147</v>
      </c>
      <c r="E248" s="204" t="s">
        <v>3</v>
      </c>
      <c r="F248" s="205" t="s">
        <v>328</v>
      </c>
      <c r="G248" s="14"/>
      <c r="H248" s="206">
        <v>127.03</v>
      </c>
      <c r="I248" s="207"/>
      <c r="J248" s="14"/>
      <c r="K248" s="14"/>
      <c r="L248" s="203"/>
      <c r="M248" s="208"/>
      <c r="N248" s="209"/>
      <c r="O248" s="209"/>
      <c r="P248" s="209"/>
      <c r="Q248" s="209"/>
      <c r="R248" s="209"/>
      <c r="S248" s="209"/>
      <c r="T248" s="21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4" t="s">
        <v>147</v>
      </c>
      <c r="AU248" s="204" t="s">
        <v>81</v>
      </c>
      <c r="AV248" s="14" t="s">
        <v>87</v>
      </c>
      <c r="AW248" s="14" t="s">
        <v>33</v>
      </c>
      <c r="AX248" s="14" t="s">
        <v>77</v>
      </c>
      <c r="AY248" s="204" t="s">
        <v>137</v>
      </c>
    </row>
    <row r="249" s="2" customFormat="1" ht="14.4" customHeight="1">
      <c r="A249" s="39"/>
      <c r="B249" s="165"/>
      <c r="C249" s="193" t="s">
        <v>450</v>
      </c>
      <c r="D249" s="193" t="s">
        <v>247</v>
      </c>
      <c r="E249" s="194" t="s">
        <v>451</v>
      </c>
      <c r="F249" s="195" t="s">
        <v>452</v>
      </c>
      <c r="G249" s="196" t="s">
        <v>162</v>
      </c>
      <c r="H249" s="197">
        <v>93.796999999999997</v>
      </c>
      <c r="I249" s="198"/>
      <c r="J249" s="199">
        <f>ROUND(I249*H249,2)</f>
        <v>0</v>
      </c>
      <c r="K249" s="195" t="s">
        <v>3</v>
      </c>
      <c r="L249" s="200"/>
      <c r="M249" s="201" t="s">
        <v>3</v>
      </c>
      <c r="N249" s="202" t="s">
        <v>43</v>
      </c>
      <c r="O249" s="73"/>
      <c r="P249" s="175">
        <f>O249*H249</f>
        <v>0</v>
      </c>
      <c r="Q249" s="175">
        <v>0.0080000000000000002</v>
      </c>
      <c r="R249" s="175">
        <f>Q249*H249</f>
        <v>0.75037600000000004</v>
      </c>
      <c r="S249" s="175">
        <v>0</v>
      </c>
      <c r="T249" s="17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314</v>
      </c>
      <c r="AT249" s="177" t="s">
        <v>247</v>
      </c>
      <c r="AU249" s="177" t="s">
        <v>81</v>
      </c>
      <c r="AY249" s="20" t="s">
        <v>137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77</v>
      </c>
      <c r="BK249" s="178">
        <f>ROUND(I249*H249,2)</f>
        <v>0</v>
      </c>
      <c r="BL249" s="20" t="s">
        <v>229</v>
      </c>
      <c r="BM249" s="177" t="s">
        <v>453</v>
      </c>
    </row>
    <row r="250" s="13" customFormat="1">
      <c r="A250" s="13"/>
      <c r="B250" s="184"/>
      <c r="C250" s="13"/>
      <c r="D250" s="185" t="s">
        <v>147</v>
      </c>
      <c r="E250" s="186" t="s">
        <v>3</v>
      </c>
      <c r="F250" s="187" t="s">
        <v>454</v>
      </c>
      <c r="G250" s="13"/>
      <c r="H250" s="188">
        <v>85.269999999999996</v>
      </c>
      <c r="I250" s="189"/>
      <c r="J250" s="13"/>
      <c r="K250" s="13"/>
      <c r="L250" s="184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6" t="s">
        <v>147</v>
      </c>
      <c r="AU250" s="186" t="s">
        <v>81</v>
      </c>
      <c r="AV250" s="13" t="s">
        <v>81</v>
      </c>
      <c r="AW250" s="13" t="s">
        <v>33</v>
      </c>
      <c r="AX250" s="13" t="s">
        <v>77</v>
      </c>
      <c r="AY250" s="186" t="s">
        <v>137</v>
      </c>
    </row>
    <row r="251" s="13" customFormat="1">
      <c r="A251" s="13"/>
      <c r="B251" s="184"/>
      <c r="C251" s="13"/>
      <c r="D251" s="185" t="s">
        <v>147</v>
      </c>
      <c r="E251" s="13"/>
      <c r="F251" s="187" t="s">
        <v>455</v>
      </c>
      <c r="G251" s="13"/>
      <c r="H251" s="188">
        <v>93.796999999999997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147</v>
      </c>
      <c r="AU251" s="186" t="s">
        <v>81</v>
      </c>
      <c r="AV251" s="13" t="s">
        <v>81</v>
      </c>
      <c r="AW251" s="13" t="s">
        <v>4</v>
      </c>
      <c r="AX251" s="13" t="s">
        <v>77</v>
      </c>
      <c r="AY251" s="186" t="s">
        <v>137</v>
      </c>
    </row>
    <row r="252" s="2" customFormat="1" ht="14.4" customHeight="1">
      <c r="A252" s="39"/>
      <c r="B252" s="165"/>
      <c r="C252" s="193" t="s">
        <v>456</v>
      </c>
      <c r="D252" s="193" t="s">
        <v>247</v>
      </c>
      <c r="E252" s="194" t="s">
        <v>457</v>
      </c>
      <c r="F252" s="195" t="s">
        <v>458</v>
      </c>
      <c r="G252" s="196" t="s">
        <v>162</v>
      </c>
      <c r="H252" s="197">
        <v>43.847999999999999</v>
      </c>
      <c r="I252" s="198"/>
      <c r="J252" s="199">
        <f>ROUND(I252*H252,2)</f>
        <v>0</v>
      </c>
      <c r="K252" s="195" t="s">
        <v>3</v>
      </c>
      <c r="L252" s="200"/>
      <c r="M252" s="201" t="s">
        <v>3</v>
      </c>
      <c r="N252" s="202" t="s">
        <v>43</v>
      </c>
      <c r="O252" s="73"/>
      <c r="P252" s="175">
        <f>O252*H252</f>
        <v>0</v>
      </c>
      <c r="Q252" s="175">
        <v>0.0080000000000000002</v>
      </c>
      <c r="R252" s="175">
        <f>Q252*H252</f>
        <v>0.35078399999999998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314</v>
      </c>
      <c r="AT252" s="177" t="s">
        <v>247</v>
      </c>
      <c r="AU252" s="177" t="s">
        <v>81</v>
      </c>
      <c r="AY252" s="20" t="s">
        <v>137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77</v>
      </c>
      <c r="BK252" s="178">
        <f>ROUND(I252*H252,2)</f>
        <v>0</v>
      </c>
      <c r="BL252" s="20" t="s">
        <v>229</v>
      </c>
      <c r="BM252" s="177" t="s">
        <v>459</v>
      </c>
    </row>
    <row r="253" s="13" customFormat="1">
      <c r="A253" s="13"/>
      <c r="B253" s="184"/>
      <c r="C253" s="13"/>
      <c r="D253" s="185" t="s">
        <v>147</v>
      </c>
      <c r="E253" s="186" t="s">
        <v>3</v>
      </c>
      <c r="F253" s="187" t="s">
        <v>460</v>
      </c>
      <c r="G253" s="13"/>
      <c r="H253" s="188">
        <v>41.759999999999998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147</v>
      </c>
      <c r="AU253" s="186" t="s">
        <v>81</v>
      </c>
      <c r="AV253" s="13" t="s">
        <v>81</v>
      </c>
      <c r="AW253" s="13" t="s">
        <v>33</v>
      </c>
      <c r="AX253" s="13" t="s">
        <v>77</v>
      </c>
      <c r="AY253" s="186" t="s">
        <v>137</v>
      </c>
    </row>
    <row r="254" s="13" customFormat="1">
      <c r="A254" s="13"/>
      <c r="B254" s="184"/>
      <c r="C254" s="13"/>
      <c r="D254" s="185" t="s">
        <v>147</v>
      </c>
      <c r="E254" s="13"/>
      <c r="F254" s="187" t="s">
        <v>461</v>
      </c>
      <c r="G254" s="13"/>
      <c r="H254" s="188">
        <v>43.847999999999999</v>
      </c>
      <c r="I254" s="189"/>
      <c r="J254" s="13"/>
      <c r="K254" s="13"/>
      <c r="L254" s="184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147</v>
      </c>
      <c r="AU254" s="186" t="s">
        <v>81</v>
      </c>
      <c r="AV254" s="13" t="s">
        <v>81</v>
      </c>
      <c r="AW254" s="13" t="s">
        <v>4</v>
      </c>
      <c r="AX254" s="13" t="s">
        <v>77</v>
      </c>
      <c r="AY254" s="186" t="s">
        <v>137</v>
      </c>
    </row>
    <row r="255" s="2" customFormat="1" ht="14.4" customHeight="1">
      <c r="A255" s="39"/>
      <c r="B255" s="165"/>
      <c r="C255" s="166" t="s">
        <v>462</v>
      </c>
      <c r="D255" s="166" t="s">
        <v>139</v>
      </c>
      <c r="E255" s="167" t="s">
        <v>463</v>
      </c>
      <c r="F255" s="168" t="s">
        <v>464</v>
      </c>
      <c r="G255" s="169" t="s">
        <v>260</v>
      </c>
      <c r="H255" s="170">
        <v>1</v>
      </c>
      <c r="I255" s="171"/>
      <c r="J255" s="172">
        <f>ROUND(I255*H255,2)</f>
        <v>0</v>
      </c>
      <c r="K255" s="168" t="s">
        <v>3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229</v>
      </c>
      <c r="AT255" s="177" t="s">
        <v>139</v>
      </c>
      <c r="AU255" s="177" t="s">
        <v>81</v>
      </c>
      <c r="AY255" s="20" t="s">
        <v>137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77</v>
      </c>
      <c r="BK255" s="178">
        <f>ROUND(I255*H255,2)</f>
        <v>0</v>
      </c>
      <c r="BL255" s="20" t="s">
        <v>229</v>
      </c>
      <c r="BM255" s="177" t="s">
        <v>465</v>
      </c>
    </row>
    <row r="256" s="2" customFormat="1" ht="22.2" customHeight="1">
      <c r="A256" s="39"/>
      <c r="B256" s="165"/>
      <c r="C256" s="166" t="s">
        <v>466</v>
      </c>
      <c r="D256" s="166" t="s">
        <v>139</v>
      </c>
      <c r="E256" s="167" t="s">
        <v>467</v>
      </c>
      <c r="F256" s="168" t="s">
        <v>468</v>
      </c>
      <c r="G256" s="169" t="s">
        <v>469</v>
      </c>
      <c r="H256" s="211"/>
      <c r="I256" s="171"/>
      <c r="J256" s="172">
        <f>ROUND(I256*H256,2)</f>
        <v>0</v>
      </c>
      <c r="K256" s="168" t="s">
        <v>143</v>
      </c>
      <c r="L256" s="40"/>
      <c r="M256" s="173" t="s">
        <v>3</v>
      </c>
      <c r="N256" s="174" t="s">
        <v>43</v>
      </c>
      <c r="O256" s="73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229</v>
      </c>
      <c r="AT256" s="177" t="s">
        <v>139</v>
      </c>
      <c r="AU256" s="177" t="s">
        <v>81</v>
      </c>
      <c r="AY256" s="20" t="s">
        <v>137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77</v>
      </c>
      <c r="BK256" s="178">
        <f>ROUND(I256*H256,2)</f>
        <v>0</v>
      </c>
      <c r="BL256" s="20" t="s">
        <v>229</v>
      </c>
      <c r="BM256" s="177" t="s">
        <v>470</v>
      </c>
    </row>
    <row r="257" s="2" customFormat="1">
      <c r="A257" s="39"/>
      <c r="B257" s="40"/>
      <c r="C257" s="39"/>
      <c r="D257" s="179" t="s">
        <v>145</v>
      </c>
      <c r="E257" s="39"/>
      <c r="F257" s="180" t="s">
        <v>471</v>
      </c>
      <c r="G257" s="39"/>
      <c r="H257" s="39"/>
      <c r="I257" s="181"/>
      <c r="J257" s="39"/>
      <c r="K257" s="39"/>
      <c r="L257" s="40"/>
      <c r="M257" s="182"/>
      <c r="N257" s="18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145</v>
      </c>
      <c r="AU257" s="20" t="s">
        <v>81</v>
      </c>
    </row>
    <row r="258" s="12" customFormat="1" ht="22.8" customHeight="1">
      <c r="A258" s="12"/>
      <c r="B258" s="152"/>
      <c r="C258" s="12"/>
      <c r="D258" s="153" t="s">
        <v>71</v>
      </c>
      <c r="E258" s="163" t="s">
        <v>472</v>
      </c>
      <c r="F258" s="163" t="s">
        <v>473</v>
      </c>
      <c r="G258" s="12"/>
      <c r="H258" s="12"/>
      <c r="I258" s="155"/>
      <c r="J258" s="164">
        <f>BK258</f>
        <v>0</v>
      </c>
      <c r="K258" s="12"/>
      <c r="L258" s="152"/>
      <c r="M258" s="157"/>
      <c r="N258" s="158"/>
      <c r="O258" s="158"/>
      <c r="P258" s="159">
        <f>SUM(P259:P267)</f>
        <v>0</v>
      </c>
      <c r="Q258" s="158"/>
      <c r="R258" s="159">
        <f>SUM(R259:R267)</f>
        <v>0.0062779999999999997</v>
      </c>
      <c r="S258" s="158"/>
      <c r="T258" s="160">
        <f>SUM(T259:T267)</f>
        <v>0.0071809999999999999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3" t="s">
        <v>81</v>
      </c>
      <c r="AT258" s="161" t="s">
        <v>71</v>
      </c>
      <c r="AU258" s="161" t="s">
        <v>77</v>
      </c>
      <c r="AY258" s="153" t="s">
        <v>137</v>
      </c>
      <c r="BK258" s="162">
        <f>SUM(BK259:BK267)</f>
        <v>0</v>
      </c>
    </row>
    <row r="259" s="2" customFormat="1" ht="14.4" customHeight="1">
      <c r="A259" s="39"/>
      <c r="B259" s="165"/>
      <c r="C259" s="166" t="s">
        <v>474</v>
      </c>
      <c r="D259" s="166" t="s">
        <v>139</v>
      </c>
      <c r="E259" s="167" t="s">
        <v>475</v>
      </c>
      <c r="F259" s="168" t="s">
        <v>476</v>
      </c>
      <c r="G259" s="169" t="s">
        <v>173</v>
      </c>
      <c r="H259" s="170">
        <v>4.2999999999999998</v>
      </c>
      <c r="I259" s="171"/>
      <c r="J259" s="172">
        <f>ROUND(I259*H259,2)</f>
        <v>0</v>
      </c>
      <c r="K259" s="168" t="s">
        <v>143</v>
      </c>
      <c r="L259" s="40"/>
      <c r="M259" s="173" t="s">
        <v>3</v>
      </c>
      <c r="N259" s="174" t="s">
        <v>43</v>
      </c>
      <c r="O259" s="73"/>
      <c r="P259" s="175">
        <f>O259*H259</f>
        <v>0</v>
      </c>
      <c r="Q259" s="175">
        <v>0</v>
      </c>
      <c r="R259" s="175">
        <f>Q259*H259</f>
        <v>0</v>
      </c>
      <c r="S259" s="175">
        <v>0.00167</v>
      </c>
      <c r="T259" s="176">
        <f>S259*H259</f>
        <v>0.0071809999999999999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77" t="s">
        <v>229</v>
      </c>
      <c r="AT259" s="177" t="s">
        <v>139</v>
      </c>
      <c r="AU259" s="177" t="s">
        <v>81</v>
      </c>
      <c r="AY259" s="20" t="s">
        <v>137</v>
      </c>
      <c r="BE259" s="178">
        <f>IF(N259="základní",J259,0)</f>
        <v>0</v>
      </c>
      <c r="BF259" s="178">
        <f>IF(N259="snížená",J259,0)</f>
        <v>0</v>
      </c>
      <c r="BG259" s="178">
        <f>IF(N259="zákl. přenesená",J259,0)</f>
        <v>0</v>
      </c>
      <c r="BH259" s="178">
        <f>IF(N259="sníž. přenesená",J259,0)</f>
        <v>0</v>
      </c>
      <c r="BI259" s="178">
        <f>IF(N259="nulová",J259,0)</f>
        <v>0</v>
      </c>
      <c r="BJ259" s="20" t="s">
        <v>77</v>
      </c>
      <c r="BK259" s="178">
        <f>ROUND(I259*H259,2)</f>
        <v>0</v>
      </c>
      <c r="BL259" s="20" t="s">
        <v>229</v>
      </c>
      <c r="BM259" s="177" t="s">
        <v>477</v>
      </c>
    </row>
    <row r="260" s="2" customFormat="1">
      <c r="A260" s="39"/>
      <c r="B260" s="40"/>
      <c r="C260" s="39"/>
      <c r="D260" s="179" t="s">
        <v>145</v>
      </c>
      <c r="E260" s="39"/>
      <c r="F260" s="180" t="s">
        <v>478</v>
      </c>
      <c r="G260" s="39"/>
      <c r="H260" s="39"/>
      <c r="I260" s="181"/>
      <c r="J260" s="39"/>
      <c r="K260" s="39"/>
      <c r="L260" s="40"/>
      <c r="M260" s="182"/>
      <c r="N260" s="183"/>
      <c r="O260" s="73"/>
      <c r="P260" s="73"/>
      <c r="Q260" s="73"/>
      <c r="R260" s="73"/>
      <c r="S260" s="73"/>
      <c r="T260" s="74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20" t="s">
        <v>145</v>
      </c>
      <c r="AU260" s="20" t="s">
        <v>81</v>
      </c>
    </row>
    <row r="261" s="2" customFormat="1" ht="19.8" customHeight="1">
      <c r="A261" s="39"/>
      <c r="B261" s="165"/>
      <c r="C261" s="166" t="s">
        <v>479</v>
      </c>
      <c r="D261" s="166" t="s">
        <v>139</v>
      </c>
      <c r="E261" s="167" t="s">
        <v>480</v>
      </c>
      <c r="F261" s="168" t="s">
        <v>481</v>
      </c>
      <c r="G261" s="169" t="s">
        <v>173</v>
      </c>
      <c r="H261" s="170">
        <v>4.2999999999999998</v>
      </c>
      <c r="I261" s="171"/>
      <c r="J261" s="172">
        <f>ROUND(I261*H261,2)</f>
        <v>0</v>
      </c>
      <c r="K261" s="168" t="s">
        <v>143</v>
      </c>
      <c r="L261" s="40"/>
      <c r="M261" s="173" t="s">
        <v>3</v>
      </c>
      <c r="N261" s="174" t="s">
        <v>43</v>
      </c>
      <c r="O261" s="73"/>
      <c r="P261" s="175">
        <f>O261*H261</f>
        <v>0</v>
      </c>
      <c r="Q261" s="175">
        <v>0.0014599999999999999</v>
      </c>
      <c r="R261" s="175">
        <f>Q261*H261</f>
        <v>0.0062779999999999997</v>
      </c>
      <c r="S261" s="175">
        <v>0</v>
      </c>
      <c r="T261" s="17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77" t="s">
        <v>229</v>
      </c>
      <c r="AT261" s="177" t="s">
        <v>139</v>
      </c>
      <c r="AU261" s="177" t="s">
        <v>81</v>
      </c>
      <c r="AY261" s="20" t="s">
        <v>137</v>
      </c>
      <c r="BE261" s="178">
        <f>IF(N261="základní",J261,0)</f>
        <v>0</v>
      </c>
      <c r="BF261" s="178">
        <f>IF(N261="snížená",J261,0)</f>
        <v>0</v>
      </c>
      <c r="BG261" s="178">
        <f>IF(N261="zákl. přenesená",J261,0)</f>
        <v>0</v>
      </c>
      <c r="BH261" s="178">
        <f>IF(N261="sníž. přenesená",J261,0)</f>
        <v>0</v>
      </c>
      <c r="BI261" s="178">
        <f>IF(N261="nulová",J261,0)</f>
        <v>0</v>
      </c>
      <c r="BJ261" s="20" t="s">
        <v>77</v>
      </c>
      <c r="BK261" s="178">
        <f>ROUND(I261*H261,2)</f>
        <v>0</v>
      </c>
      <c r="BL261" s="20" t="s">
        <v>229</v>
      </c>
      <c r="BM261" s="177" t="s">
        <v>482</v>
      </c>
    </row>
    <row r="262" s="2" customFormat="1">
      <c r="A262" s="39"/>
      <c r="B262" s="40"/>
      <c r="C262" s="39"/>
      <c r="D262" s="179" t="s">
        <v>145</v>
      </c>
      <c r="E262" s="39"/>
      <c r="F262" s="180" t="s">
        <v>483</v>
      </c>
      <c r="G262" s="39"/>
      <c r="H262" s="39"/>
      <c r="I262" s="181"/>
      <c r="J262" s="39"/>
      <c r="K262" s="39"/>
      <c r="L262" s="40"/>
      <c r="M262" s="182"/>
      <c r="N262" s="183"/>
      <c r="O262" s="73"/>
      <c r="P262" s="73"/>
      <c r="Q262" s="73"/>
      <c r="R262" s="73"/>
      <c r="S262" s="73"/>
      <c r="T262" s="74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20" t="s">
        <v>145</v>
      </c>
      <c r="AU262" s="20" t="s">
        <v>81</v>
      </c>
    </row>
    <row r="263" s="13" customFormat="1">
      <c r="A263" s="13"/>
      <c r="B263" s="184"/>
      <c r="C263" s="13"/>
      <c r="D263" s="185" t="s">
        <v>147</v>
      </c>
      <c r="E263" s="186" t="s">
        <v>3</v>
      </c>
      <c r="F263" s="187" t="s">
        <v>484</v>
      </c>
      <c r="G263" s="13"/>
      <c r="H263" s="188">
        <v>4.2999999999999998</v>
      </c>
      <c r="I263" s="189"/>
      <c r="J263" s="13"/>
      <c r="K263" s="13"/>
      <c r="L263" s="184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147</v>
      </c>
      <c r="AU263" s="186" t="s">
        <v>81</v>
      </c>
      <c r="AV263" s="13" t="s">
        <v>81</v>
      </c>
      <c r="AW263" s="13" t="s">
        <v>33</v>
      </c>
      <c r="AX263" s="13" t="s">
        <v>77</v>
      </c>
      <c r="AY263" s="186" t="s">
        <v>137</v>
      </c>
    </row>
    <row r="264" s="2" customFormat="1" ht="22.2" customHeight="1">
      <c r="A264" s="39"/>
      <c r="B264" s="165"/>
      <c r="C264" s="166" t="s">
        <v>485</v>
      </c>
      <c r="D264" s="166" t="s">
        <v>139</v>
      </c>
      <c r="E264" s="167" t="s">
        <v>486</v>
      </c>
      <c r="F264" s="168" t="s">
        <v>487</v>
      </c>
      <c r="G264" s="169" t="s">
        <v>142</v>
      </c>
      <c r="H264" s="170">
        <v>2</v>
      </c>
      <c r="I264" s="171"/>
      <c r="J264" s="172">
        <f>ROUND(I264*H264,2)</f>
        <v>0</v>
      </c>
      <c r="K264" s="168" t="s">
        <v>143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</v>
      </c>
      <c r="R264" s="175">
        <f>Q264*H264</f>
        <v>0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229</v>
      </c>
      <c r="AT264" s="177" t="s">
        <v>139</v>
      </c>
      <c r="AU264" s="177" t="s">
        <v>81</v>
      </c>
      <c r="AY264" s="20" t="s">
        <v>137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77</v>
      </c>
      <c r="BK264" s="178">
        <f>ROUND(I264*H264,2)</f>
        <v>0</v>
      </c>
      <c r="BL264" s="20" t="s">
        <v>229</v>
      </c>
      <c r="BM264" s="177" t="s">
        <v>488</v>
      </c>
    </row>
    <row r="265" s="2" customFormat="1">
      <c r="A265" s="39"/>
      <c r="B265" s="40"/>
      <c r="C265" s="39"/>
      <c r="D265" s="179" t="s">
        <v>145</v>
      </c>
      <c r="E265" s="39"/>
      <c r="F265" s="180" t="s">
        <v>489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145</v>
      </c>
      <c r="AU265" s="20" t="s">
        <v>81</v>
      </c>
    </row>
    <row r="266" s="2" customFormat="1" ht="22.2" customHeight="1">
      <c r="A266" s="39"/>
      <c r="B266" s="165"/>
      <c r="C266" s="166" t="s">
        <v>490</v>
      </c>
      <c r="D266" s="166" t="s">
        <v>139</v>
      </c>
      <c r="E266" s="167" t="s">
        <v>491</v>
      </c>
      <c r="F266" s="168" t="s">
        <v>492</v>
      </c>
      <c r="G266" s="169" t="s">
        <v>469</v>
      </c>
      <c r="H266" s="211"/>
      <c r="I266" s="171"/>
      <c r="J266" s="172">
        <f>ROUND(I266*H266,2)</f>
        <v>0</v>
      </c>
      <c r="K266" s="168" t="s">
        <v>143</v>
      </c>
      <c r="L266" s="40"/>
      <c r="M266" s="173" t="s">
        <v>3</v>
      </c>
      <c r="N266" s="174" t="s">
        <v>43</v>
      </c>
      <c r="O266" s="73"/>
      <c r="P266" s="175">
        <f>O266*H266</f>
        <v>0</v>
      </c>
      <c r="Q266" s="175">
        <v>0</v>
      </c>
      <c r="R266" s="175">
        <f>Q266*H266</f>
        <v>0</v>
      </c>
      <c r="S266" s="175">
        <v>0</v>
      </c>
      <c r="T266" s="17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7" t="s">
        <v>229</v>
      </c>
      <c r="AT266" s="177" t="s">
        <v>139</v>
      </c>
      <c r="AU266" s="177" t="s">
        <v>81</v>
      </c>
      <c r="AY266" s="20" t="s">
        <v>137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20" t="s">
        <v>77</v>
      </c>
      <c r="BK266" s="178">
        <f>ROUND(I266*H266,2)</f>
        <v>0</v>
      </c>
      <c r="BL266" s="20" t="s">
        <v>229</v>
      </c>
      <c r="BM266" s="177" t="s">
        <v>493</v>
      </c>
    </row>
    <row r="267" s="2" customFormat="1">
      <c r="A267" s="39"/>
      <c r="B267" s="40"/>
      <c r="C267" s="39"/>
      <c r="D267" s="179" t="s">
        <v>145</v>
      </c>
      <c r="E267" s="39"/>
      <c r="F267" s="180" t="s">
        <v>494</v>
      </c>
      <c r="G267" s="39"/>
      <c r="H267" s="39"/>
      <c r="I267" s="181"/>
      <c r="J267" s="39"/>
      <c r="K267" s="39"/>
      <c r="L267" s="40"/>
      <c r="M267" s="182"/>
      <c r="N267" s="18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145</v>
      </c>
      <c r="AU267" s="20" t="s">
        <v>81</v>
      </c>
    </row>
    <row r="268" s="12" customFormat="1" ht="22.8" customHeight="1">
      <c r="A268" s="12"/>
      <c r="B268" s="152"/>
      <c r="C268" s="12"/>
      <c r="D268" s="153" t="s">
        <v>71</v>
      </c>
      <c r="E268" s="163" t="s">
        <v>495</v>
      </c>
      <c r="F268" s="163" t="s">
        <v>496</v>
      </c>
      <c r="G268" s="12"/>
      <c r="H268" s="12"/>
      <c r="I268" s="155"/>
      <c r="J268" s="164">
        <f>BK268</f>
        <v>0</v>
      </c>
      <c r="K268" s="12"/>
      <c r="L268" s="152"/>
      <c r="M268" s="157"/>
      <c r="N268" s="158"/>
      <c r="O268" s="158"/>
      <c r="P268" s="159">
        <f>SUM(P269:P300)</f>
        <v>0</v>
      </c>
      <c r="Q268" s="158"/>
      <c r="R268" s="159">
        <f>SUM(R269:R300)</f>
        <v>0.0045500000000000002</v>
      </c>
      <c r="S268" s="158"/>
      <c r="T268" s="160">
        <f>SUM(T269:T300)</f>
        <v>3.3418799999999997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3" t="s">
        <v>81</v>
      </c>
      <c r="AT268" s="161" t="s">
        <v>71</v>
      </c>
      <c r="AU268" s="161" t="s">
        <v>77</v>
      </c>
      <c r="AY268" s="153" t="s">
        <v>137</v>
      </c>
      <c r="BK268" s="162">
        <f>SUM(BK269:BK300)</f>
        <v>0</v>
      </c>
    </row>
    <row r="269" s="2" customFormat="1" ht="14.4" customHeight="1">
      <c r="A269" s="39"/>
      <c r="B269" s="165"/>
      <c r="C269" s="166" t="s">
        <v>497</v>
      </c>
      <c r="D269" s="166" t="s">
        <v>139</v>
      </c>
      <c r="E269" s="167" t="s">
        <v>498</v>
      </c>
      <c r="F269" s="168" t="s">
        <v>499</v>
      </c>
      <c r="G269" s="169" t="s">
        <v>162</v>
      </c>
      <c r="H269" s="170">
        <v>67.200000000000003</v>
      </c>
      <c r="I269" s="171"/>
      <c r="J269" s="172">
        <f>ROUND(I269*H269,2)</f>
        <v>0</v>
      </c>
      <c r="K269" s="168" t="s">
        <v>143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</v>
      </c>
      <c r="R269" s="175">
        <f>Q269*H269</f>
        <v>0</v>
      </c>
      <c r="S269" s="175">
        <v>0.024649999999999998</v>
      </c>
      <c r="T269" s="176">
        <f>S269*H269</f>
        <v>1.65648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229</v>
      </c>
      <c r="AT269" s="177" t="s">
        <v>139</v>
      </c>
      <c r="AU269" s="177" t="s">
        <v>81</v>
      </c>
      <c r="AY269" s="20" t="s">
        <v>137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77</v>
      </c>
      <c r="BK269" s="178">
        <f>ROUND(I269*H269,2)</f>
        <v>0</v>
      </c>
      <c r="BL269" s="20" t="s">
        <v>229</v>
      </c>
      <c r="BM269" s="177" t="s">
        <v>500</v>
      </c>
    </row>
    <row r="270" s="2" customFormat="1">
      <c r="A270" s="39"/>
      <c r="B270" s="40"/>
      <c r="C270" s="39"/>
      <c r="D270" s="179" t="s">
        <v>145</v>
      </c>
      <c r="E270" s="39"/>
      <c r="F270" s="180" t="s">
        <v>501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145</v>
      </c>
      <c r="AU270" s="20" t="s">
        <v>81</v>
      </c>
    </row>
    <row r="271" s="15" customFormat="1">
      <c r="A271" s="15"/>
      <c r="B271" s="212"/>
      <c r="C271" s="15"/>
      <c r="D271" s="185" t="s">
        <v>147</v>
      </c>
      <c r="E271" s="213" t="s">
        <v>3</v>
      </c>
      <c r="F271" s="214" t="s">
        <v>502</v>
      </c>
      <c r="G271" s="15"/>
      <c r="H271" s="213" t="s">
        <v>3</v>
      </c>
      <c r="I271" s="215"/>
      <c r="J271" s="15"/>
      <c r="K271" s="15"/>
      <c r="L271" s="212"/>
      <c r="M271" s="216"/>
      <c r="N271" s="217"/>
      <c r="O271" s="217"/>
      <c r="P271" s="217"/>
      <c r="Q271" s="217"/>
      <c r="R271" s="217"/>
      <c r="S271" s="217"/>
      <c r="T271" s="21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3" t="s">
        <v>147</v>
      </c>
      <c r="AU271" s="213" t="s">
        <v>81</v>
      </c>
      <c r="AV271" s="15" t="s">
        <v>77</v>
      </c>
      <c r="AW271" s="15" t="s">
        <v>33</v>
      </c>
      <c r="AX271" s="15" t="s">
        <v>72</v>
      </c>
      <c r="AY271" s="213" t="s">
        <v>137</v>
      </c>
    </row>
    <row r="272" s="13" customFormat="1">
      <c r="A272" s="13"/>
      <c r="B272" s="184"/>
      <c r="C272" s="13"/>
      <c r="D272" s="185" t="s">
        <v>147</v>
      </c>
      <c r="E272" s="186" t="s">
        <v>3</v>
      </c>
      <c r="F272" s="187" t="s">
        <v>503</v>
      </c>
      <c r="G272" s="13"/>
      <c r="H272" s="188">
        <v>12.6</v>
      </c>
      <c r="I272" s="189"/>
      <c r="J272" s="13"/>
      <c r="K272" s="13"/>
      <c r="L272" s="184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147</v>
      </c>
      <c r="AU272" s="186" t="s">
        <v>81</v>
      </c>
      <c r="AV272" s="13" t="s">
        <v>81</v>
      </c>
      <c r="AW272" s="13" t="s">
        <v>33</v>
      </c>
      <c r="AX272" s="13" t="s">
        <v>72</v>
      </c>
      <c r="AY272" s="186" t="s">
        <v>137</v>
      </c>
    </row>
    <row r="273" s="13" customFormat="1">
      <c r="A273" s="13"/>
      <c r="B273" s="184"/>
      <c r="C273" s="13"/>
      <c r="D273" s="185" t="s">
        <v>147</v>
      </c>
      <c r="E273" s="186" t="s">
        <v>3</v>
      </c>
      <c r="F273" s="187" t="s">
        <v>504</v>
      </c>
      <c r="G273" s="13"/>
      <c r="H273" s="188">
        <v>56.399999999999999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147</v>
      </c>
      <c r="AU273" s="186" t="s">
        <v>81</v>
      </c>
      <c r="AV273" s="13" t="s">
        <v>81</v>
      </c>
      <c r="AW273" s="13" t="s">
        <v>33</v>
      </c>
      <c r="AX273" s="13" t="s">
        <v>72</v>
      </c>
      <c r="AY273" s="186" t="s">
        <v>137</v>
      </c>
    </row>
    <row r="274" s="13" customFormat="1">
      <c r="A274" s="13"/>
      <c r="B274" s="184"/>
      <c r="C274" s="13"/>
      <c r="D274" s="185" t="s">
        <v>147</v>
      </c>
      <c r="E274" s="186" t="s">
        <v>3</v>
      </c>
      <c r="F274" s="187" t="s">
        <v>505</v>
      </c>
      <c r="G274" s="13"/>
      <c r="H274" s="188">
        <v>-1.8</v>
      </c>
      <c r="I274" s="189"/>
      <c r="J274" s="13"/>
      <c r="K274" s="13"/>
      <c r="L274" s="184"/>
      <c r="M274" s="190"/>
      <c r="N274" s="191"/>
      <c r="O274" s="191"/>
      <c r="P274" s="191"/>
      <c r="Q274" s="191"/>
      <c r="R274" s="191"/>
      <c r="S274" s="191"/>
      <c r="T274" s="19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6" t="s">
        <v>147</v>
      </c>
      <c r="AU274" s="186" t="s">
        <v>81</v>
      </c>
      <c r="AV274" s="13" t="s">
        <v>81</v>
      </c>
      <c r="AW274" s="13" t="s">
        <v>33</v>
      </c>
      <c r="AX274" s="13" t="s">
        <v>72</v>
      </c>
      <c r="AY274" s="186" t="s">
        <v>137</v>
      </c>
    </row>
    <row r="275" s="14" customFormat="1">
      <c r="A275" s="14"/>
      <c r="B275" s="203"/>
      <c r="C275" s="14"/>
      <c r="D275" s="185" t="s">
        <v>147</v>
      </c>
      <c r="E275" s="204" t="s">
        <v>3</v>
      </c>
      <c r="F275" s="205" t="s">
        <v>328</v>
      </c>
      <c r="G275" s="14"/>
      <c r="H275" s="206">
        <v>67.200000000000003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147</v>
      </c>
      <c r="AU275" s="204" t="s">
        <v>81</v>
      </c>
      <c r="AV275" s="14" t="s">
        <v>87</v>
      </c>
      <c r="AW275" s="14" t="s">
        <v>33</v>
      </c>
      <c r="AX275" s="14" t="s">
        <v>77</v>
      </c>
      <c r="AY275" s="204" t="s">
        <v>137</v>
      </c>
    </row>
    <row r="276" s="2" customFormat="1" ht="14.4" customHeight="1">
      <c r="A276" s="39"/>
      <c r="B276" s="165"/>
      <c r="C276" s="166" t="s">
        <v>506</v>
      </c>
      <c r="D276" s="166" t="s">
        <v>139</v>
      </c>
      <c r="E276" s="167" t="s">
        <v>507</v>
      </c>
      <c r="F276" s="168" t="s">
        <v>508</v>
      </c>
      <c r="G276" s="169" t="s">
        <v>162</v>
      </c>
      <c r="H276" s="170">
        <v>67.200000000000003</v>
      </c>
      <c r="I276" s="171"/>
      <c r="J276" s="172">
        <f>ROUND(I276*H276,2)</f>
        <v>0</v>
      </c>
      <c r="K276" s="168" t="s">
        <v>143</v>
      </c>
      <c r="L276" s="40"/>
      <c r="M276" s="173" t="s">
        <v>3</v>
      </c>
      <c r="N276" s="174" t="s">
        <v>43</v>
      </c>
      <c r="O276" s="73"/>
      <c r="P276" s="175">
        <f>O276*H276</f>
        <v>0</v>
      </c>
      <c r="Q276" s="175">
        <v>0</v>
      </c>
      <c r="R276" s="175">
        <f>Q276*H276</f>
        <v>0</v>
      </c>
      <c r="S276" s="175">
        <v>0.0080000000000000002</v>
      </c>
      <c r="T276" s="176">
        <f>S276*H276</f>
        <v>0.53760000000000008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77" t="s">
        <v>229</v>
      </c>
      <c r="AT276" s="177" t="s">
        <v>139</v>
      </c>
      <c r="AU276" s="177" t="s">
        <v>81</v>
      </c>
      <c r="AY276" s="20" t="s">
        <v>137</v>
      </c>
      <c r="BE276" s="178">
        <f>IF(N276="základní",J276,0)</f>
        <v>0</v>
      </c>
      <c r="BF276" s="178">
        <f>IF(N276="snížená",J276,0)</f>
        <v>0</v>
      </c>
      <c r="BG276" s="178">
        <f>IF(N276="zákl. přenesená",J276,0)</f>
        <v>0</v>
      </c>
      <c r="BH276" s="178">
        <f>IF(N276="sníž. přenesená",J276,0)</f>
        <v>0</v>
      </c>
      <c r="BI276" s="178">
        <f>IF(N276="nulová",J276,0)</f>
        <v>0</v>
      </c>
      <c r="BJ276" s="20" t="s">
        <v>77</v>
      </c>
      <c r="BK276" s="178">
        <f>ROUND(I276*H276,2)</f>
        <v>0</v>
      </c>
      <c r="BL276" s="20" t="s">
        <v>229</v>
      </c>
      <c r="BM276" s="177" t="s">
        <v>509</v>
      </c>
    </row>
    <row r="277" s="2" customFormat="1">
      <c r="A277" s="39"/>
      <c r="B277" s="40"/>
      <c r="C277" s="39"/>
      <c r="D277" s="179" t="s">
        <v>145</v>
      </c>
      <c r="E277" s="39"/>
      <c r="F277" s="180" t="s">
        <v>510</v>
      </c>
      <c r="G277" s="39"/>
      <c r="H277" s="39"/>
      <c r="I277" s="181"/>
      <c r="J277" s="39"/>
      <c r="K277" s="39"/>
      <c r="L277" s="40"/>
      <c r="M277" s="182"/>
      <c r="N277" s="183"/>
      <c r="O277" s="73"/>
      <c r="P277" s="73"/>
      <c r="Q277" s="73"/>
      <c r="R277" s="73"/>
      <c r="S277" s="73"/>
      <c r="T277" s="74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20" t="s">
        <v>145</v>
      </c>
      <c r="AU277" s="20" t="s">
        <v>81</v>
      </c>
    </row>
    <row r="278" s="2" customFormat="1" ht="14.4" customHeight="1">
      <c r="A278" s="39"/>
      <c r="B278" s="165"/>
      <c r="C278" s="166" t="s">
        <v>511</v>
      </c>
      <c r="D278" s="166" t="s">
        <v>139</v>
      </c>
      <c r="E278" s="167" t="s">
        <v>512</v>
      </c>
      <c r="F278" s="168" t="s">
        <v>513</v>
      </c>
      <c r="G278" s="169" t="s">
        <v>142</v>
      </c>
      <c r="H278" s="170">
        <v>12</v>
      </c>
      <c r="I278" s="171"/>
      <c r="J278" s="172">
        <f>ROUND(I278*H278,2)</f>
        <v>0</v>
      </c>
      <c r="K278" s="168" t="s">
        <v>143</v>
      </c>
      <c r="L278" s="40"/>
      <c r="M278" s="173" t="s">
        <v>3</v>
      </c>
      <c r="N278" s="174" t="s">
        <v>43</v>
      </c>
      <c r="O278" s="73"/>
      <c r="P278" s="175">
        <f>O278*H278</f>
        <v>0</v>
      </c>
      <c r="Q278" s="175">
        <v>0</v>
      </c>
      <c r="R278" s="175">
        <f>Q278*H278</f>
        <v>0</v>
      </c>
      <c r="S278" s="175">
        <v>0.024</v>
      </c>
      <c r="T278" s="176">
        <f>S278*H278</f>
        <v>0.28800000000000003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77" t="s">
        <v>229</v>
      </c>
      <c r="AT278" s="177" t="s">
        <v>139</v>
      </c>
      <c r="AU278" s="177" t="s">
        <v>81</v>
      </c>
      <c r="AY278" s="20" t="s">
        <v>137</v>
      </c>
      <c r="BE278" s="178">
        <f>IF(N278="základní",J278,0)</f>
        <v>0</v>
      </c>
      <c r="BF278" s="178">
        <f>IF(N278="snížená",J278,0)</f>
        <v>0</v>
      </c>
      <c r="BG278" s="178">
        <f>IF(N278="zákl. přenesená",J278,0)</f>
        <v>0</v>
      </c>
      <c r="BH278" s="178">
        <f>IF(N278="sníž. přenesená",J278,0)</f>
        <v>0</v>
      </c>
      <c r="BI278" s="178">
        <f>IF(N278="nulová",J278,0)</f>
        <v>0</v>
      </c>
      <c r="BJ278" s="20" t="s">
        <v>77</v>
      </c>
      <c r="BK278" s="178">
        <f>ROUND(I278*H278,2)</f>
        <v>0</v>
      </c>
      <c r="BL278" s="20" t="s">
        <v>229</v>
      </c>
      <c r="BM278" s="177" t="s">
        <v>514</v>
      </c>
    </row>
    <row r="279" s="2" customFormat="1">
      <c r="A279" s="39"/>
      <c r="B279" s="40"/>
      <c r="C279" s="39"/>
      <c r="D279" s="179" t="s">
        <v>145</v>
      </c>
      <c r="E279" s="39"/>
      <c r="F279" s="180" t="s">
        <v>515</v>
      </c>
      <c r="G279" s="39"/>
      <c r="H279" s="39"/>
      <c r="I279" s="181"/>
      <c r="J279" s="39"/>
      <c r="K279" s="39"/>
      <c r="L279" s="40"/>
      <c r="M279" s="182"/>
      <c r="N279" s="183"/>
      <c r="O279" s="73"/>
      <c r="P279" s="73"/>
      <c r="Q279" s="73"/>
      <c r="R279" s="73"/>
      <c r="S279" s="73"/>
      <c r="T279" s="74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20" t="s">
        <v>145</v>
      </c>
      <c r="AU279" s="20" t="s">
        <v>81</v>
      </c>
    </row>
    <row r="280" s="13" customFormat="1">
      <c r="A280" s="13"/>
      <c r="B280" s="184"/>
      <c r="C280" s="13"/>
      <c r="D280" s="185" t="s">
        <v>147</v>
      </c>
      <c r="E280" s="186" t="s">
        <v>3</v>
      </c>
      <c r="F280" s="187" t="s">
        <v>516</v>
      </c>
      <c r="G280" s="13"/>
      <c r="H280" s="188">
        <v>12</v>
      </c>
      <c r="I280" s="189"/>
      <c r="J280" s="13"/>
      <c r="K280" s="13"/>
      <c r="L280" s="184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147</v>
      </c>
      <c r="AU280" s="186" t="s">
        <v>81</v>
      </c>
      <c r="AV280" s="13" t="s">
        <v>81</v>
      </c>
      <c r="AW280" s="13" t="s">
        <v>33</v>
      </c>
      <c r="AX280" s="13" t="s">
        <v>77</v>
      </c>
      <c r="AY280" s="186" t="s">
        <v>137</v>
      </c>
    </row>
    <row r="281" s="2" customFormat="1" ht="19.8" customHeight="1">
      <c r="A281" s="39"/>
      <c r="B281" s="165"/>
      <c r="C281" s="166" t="s">
        <v>517</v>
      </c>
      <c r="D281" s="166" t="s">
        <v>139</v>
      </c>
      <c r="E281" s="167" t="s">
        <v>518</v>
      </c>
      <c r="F281" s="168" t="s">
        <v>519</v>
      </c>
      <c r="G281" s="169" t="s">
        <v>173</v>
      </c>
      <c r="H281" s="170">
        <v>4.5499999999999998</v>
      </c>
      <c r="I281" s="171"/>
      <c r="J281" s="172">
        <f>ROUND(I281*H281,2)</f>
        <v>0</v>
      </c>
      <c r="K281" s="168" t="s">
        <v>143</v>
      </c>
      <c r="L281" s="40"/>
      <c r="M281" s="173" t="s">
        <v>3</v>
      </c>
      <c r="N281" s="174" t="s">
        <v>43</v>
      </c>
      <c r="O281" s="73"/>
      <c r="P281" s="175">
        <f>O281*H281</f>
        <v>0</v>
      </c>
      <c r="Q281" s="175">
        <v>0</v>
      </c>
      <c r="R281" s="175">
        <f>Q281*H281</f>
        <v>0</v>
      </c>
      <c r="S281" s="175">
        <v>0</v>
      </c>
      <c r="T281" s="17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77" t="s">
        <v>229</v>
      </c>
      <c r="AT281" s="177" t="s">
        <v>139</v>
      </c>
      <c r="AU281" s="177" t="s">
        <v>81</v>
      </c>
      <c r="AY281" s="20" t="s">
        <v>137</v>
      </c>
      <c r="BE281" s="178">
        <f>IF(N281="základní",J281,0)</f>
        <v>0</v>
      </c>
      <c r="BF281" s="178">
        <f>IF(N281="snížená",J281,0)</f>
        <v>0</v>
      </c>
      <c r="BG281" s="178">
        <f>IF(N281="zákl. přenesená",J281,0)</f>
        <v>0</v>
      </c>
      <c r="BH281" s="178">
        <f>IF(N281="sníž. přenesená",J281,0)</f>
        <v>0</v>
      </c>
      <c r="BI281" s="178">
        <f>IF(N281="nulová",J281,0)</f>
        <v>0</v>
      </c>
      <c r="BJ281" s="20" t="s">
        <v>77</v>
      </c>
      <c r="BK281" s="178">
        <f>ROUND(I281*H281,2)</f>
        <v>0</v>
      </c>
      <c r="BL281" s="20" t="s">
        <v>229</v>
      </c>
      <c r="BM281" s="177" t="s">
        <v>520</v>
      </c>
    </row>
    <row r="282" s="2" customFormat="1">
      <c r="A282" s="39"/>
      <c r="B282" s="40"/>
      <c r="C282" s="39"/>
      <c r="D282" s="179" t="s">
        <v>145</v>
      </c>
      <c r="E282" s="39"/>
      <c r="F282" s="180" t="s">
        <v>521</v>
      </c>
      <c r="G282" s="39"/>
      <c r="H282" s="39"/>
      <c r="I282" s="181"/>
      <c r="J282" s="39"/>
      <c r="K282" s="39"/>
      <c r="L282" s="40"/>
      <c r="M282" s="182"/>
      <c r="N282" s="183"/>
      <c r="O282" s="73"/>
      <c r="P282" s="73"/>
      <c r="Q282" s="73"/>
      <c r="R282" s="73"/>
      <c r="S282" s="73"/>
      <c r="T282" s="74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20" t="s">
        <v>145</v>
      </c>
      <c r="AU282" s="20" t="s">
        <v>81</v>
      </c>
    </row>
    <row r="283" s="13" customFormat="1">
      <c r="A283" s="13"/>
      <c r="B283" s="184"/>
      <c r="C283" s="13"/>
      <c r="D283" s="185" t="s">
        <v>147</v>
      </c>
      <c r="E283" s="186" t="s">
        <v>3</v>
      </c>
      <c r="F283" s="187" t="s">
        <v>522</v>
      </c>
      <c r="G283" s="13"/>
      <c r="H283" s="188">
        <v>4.5499999999999998</v>
      </c>
      <c r="I283" s="189"/>
      <c r="J283" s="13"/>
      <c r="K283" s="13"/>
      <c r="L283" s="184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147</v>
      </c>
      <c r="AU283" s="186" t="s">
        <v>81</v>
      </c>
      <c r="AV283" s="13" t="s">
        <v>81</v>
      </c>
      <c r="AW283" s="13" t="s">
        <v>33</v>
      </c>
      <c r="AX283" s="13" t="s">
        <v>77</v>
      </c>
      <c r="AY283" s="186" t="s">
        <v>137</v>
      </c>
    </row>
    <row r="284" s="2" customFormat="1" ht="14.4" customHeight="1">
      <c r="A284" s="39"/>
      <c r="B284" s="165"/>
      <c r="C284" s="193" t="s">
        <v>523</v>
      </c>
      <c r="D284" s="193" t="s">
        <v>247</v>
      </c>
      <c r="E284" s="194" t="s">
        <v>524</v>
      </c>
      <c r="F284" s="195" t="s">
        <v>525</v>
      </c>
      <c r="G284" s="196" t="s">
        <v>173</v>
      </c>
      <c r="H284" s="197">
        <v>4.5499999999999998</v>
      </c>
      <c r="I284" s="198"/>
      <c r="J284" s="199">
        <f>ROUND(I284*H284,2)</f>
        <v>0</v>
      </c>
      <c r="K284" s="195" t="s">
        <v>143</v>
      </c>
      <c r="L284" s="200"/>
      <c r="M284" s="201" t="s">
        <v>3</v>
      </c>
      <c r="N284" s="202" t="s">
        <v>43</v>
      </c>
      <c r="O284" s="73"/>
      <c r="P284" s="175">
        <f>O284*H284</f>
        <v>0</v>
      </c>
      <c r="Q284" s="175">
        <v>0.001</v>
      </c>
      <c r="R284" s="175">
        <f>Q284*H284</f>
        <v>0.0045500000000000002</v>
      </c>
      <c r="S284" s="175">
        <v>0</v>
      </c>
      <c r="T284" s="17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7" t="s">
        <v>314</v>
      </c>
      <c r="AT284" s="177" t="s">
        <v>247</v>
      </c>
      <c r="AU284" s="177" t="s">
        <v>81</v>
      </c>
      <c r="AY284" s="20" t="s">
        <v>137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20" t="s">
        <v>77</v>
      </c>
      <c r="BK284" s="178">
        <f>ROUND(I284*H284,2)</f>
        <v>0</v>
      </c>
      <c r="BL284" s="20" t="s">
        <v>229</v>
      </c>
      <c r="BM284" s="177" t="s">
        <v>526</v>
      </c>
    </row>
    <row r="285" s="2" customFormat="1" ht="14.4" customHeight="1">
      <c r="A285" s="39"/>
      <c r="B285" s="165"/>
      <c r="C285" s="166" t="s">
        <v>527</v>
      </c>
      <c r="D285" s="166" t="s">
        <v>139</v>
      </c>
      <c r="E285" s="167" t="s">
        <v>528</v>
      </c>
      <c r="F285" s="168" t="s">
        <v>529</v>
      </c>
      <c r="G285" s="169" t="s">
        <v>142</v>
      </c>
      <c r="H285" s="170">
        <v>6</v>
      </c>
      <c r="I285" s="171"/>
      <c r="J285" s="172">
        <f>ROUND(I285*H285,2)</f>
        <v>0</v>
      </c>
      <c r="K285" s="168" t="s">
        <v>143</v>
      </c>
      <c r="L285" s="40"/>
      <c r="M285" s="173" t="s">
        <v>3</v>
      </c>
      <c r="N285" s="174" t="s">
        <v>43</v>
      </c>
      <c r="O285" s="73"/>
      <c r="P285" s="175">
        <f>O285*H285</f>
        <v>0</v>
      </c>
      <c r="Q285" s="175">
        <v>0</v>
      </c>
      <c r="R285" s="175">
        <f>Q285*H285</f>
        <v>0</v>
      </c>
      <c r="S285" s="175">
        <v>0.088099999999999998</v>
      </c>
      <c r="T285" s="176">
        <f>S285*H285</f>
        <v>0.52859999999999996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177" t="s">
        <v>229</v>
      </c>
      <c r="AT285" s="177" t="s">
        <v>139</v>
      </c>
      <c r="AU285" s="177" t="s">
        <v>81</v>
      </c>
      <c r="AY285" s="20" t="s">
        <v>137</v>
      </c>
      <c r="BE285" s="178">
        <f>IF(N285="základní",J285,0)</f>
        <v>0</v>
      </c>
      <c r="BF285" s="178">
        <f>IF(N285="snížená",J285,0)</f>
        <v>0</v>
      </c>
      <c r="BG285" s="178">
        <f>IF(N285="zákl. přenesená",J285,0)</f>
        <v>0</v>
      </c>
      <c r="BH285" s="178">
        <f>IF(N285="sníž. přenesená",J285,0)</f>
        <v>0</v>
      </c>
      <c r="BI285" s="178">
        <f>IF(N285="nulová",J285,0)</f>
        <v>0</v>
      </c>
      <c r="BJ285" s="20" t="s">
        <v>77</v>
      </c>
      <c r="BK285" s="178">
        <f>ROUND(I285*H285,2)</f>
        <v>0</v>
      </c>
      <c r="BL285" s="20" t="s">
        <v>229</v>
      </c>
      <c r="BM285" s="177" t="s">
        <v>530</v>
      </c>
    </row>
    <row r="286" s="2" customFormat="1">
      <c r="A286" s="39"/>
      <c r="B286" s="40"/>
      <c r="C286" s="39"/>
      <c r="D286" s="179" t="s">
        <v>145</v>
      </c>
      <c r="E286" s="39"/>
      <c r="F286" s="180" t="s">
        <v>531</v>
      </c>
      <c r="G286" s="39"/>
      <c r="H286" s="39"/>
      <c r="I286" s="181"/>
      <c r="J286" s="39"/>
      <c r="K286" s="39"/>
      <c r="L286" s="40"/>
      <c r="M286" s="182"/>
      <c r="N286" s="183"/>
      <c r="O286" s="73"/>
      <c r="P286" s="73"/>
      <c r="Q286" s="73"/>
      <c r="R286" s="73"/>
      <c r="S286" s="73"/>
      <c r="T286" s="74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20" t="s">
        <v>145</v>
      </c>
      <c r="AU286" s="20" t="s">
        <v>81</v>
      </c>
    </row>
    <row r="287" s="13" customFormat="1">
      <c r="A287" s="13"/>
      <c r="B287" s="184"/>
      <c r="C287" s="13"/>
      <c r="D287" s="185" t="s">
        <v>147</v>
      </c>
      <c r="E287" s="186" t="s">
        <v>3</v>
      </c>
      <c r="F287" s="187" t="s">
        <v>532</v>
      </c>
      <c r="G287" s="13"/>
      <c r="H287" s="188">
        <v>6</v>
      </c>
      <c r="I287" s="189"/>
      <c r="J287" s="13"/>
      <c r="K287" s="13"/>
      <c r="L287" s="184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147</v>
      </c>
      <c r="AU287" s="186" t="s">
        <v>81</v>
      </c>
      <c r="AV287" s="13" t="s">
        <v>81</v>
      </c>
      <c r="AW287" s="13" t="s">
        <v>33</v>
      </c>
      <c r="AX287" s="13" t="s">
        <v>77</v>
      </c>
      <c r="AY287" s="186" t="s">
        <v>137</v>
      </c>
    </row>
    <row r="288" s="2" customFormat="1" ht="14.4" customHeight="1">
      <c r="A288" s="39"/>
      <c r="B288" s="165"/>
      <c r="C288" s="166" t="s">
        <v>533</v>
      </c>
      <c r="D288" s="166" t="s">
        <v>139</v>
      </c>
      <c r="E288" s="167" t="s">
        <v>534</v>
      </c>
      <c r="F288" s="168" t="s">
        <v>535</v>
      </c>
      <c r="G288" s="169" t="s">
        <v>142</v>
      </c>
      <c r="H288" s="170">
        <v>3</v>
      </c>
      <c r="I288" s="171"/>
      <c r="J288" s="172">
        <f>ROUND(I288*H288,2)</f>
        <v>0</v>
      </c>
      <c r="K288" s="168" t="s">
        <v>143</v>
      </c>
      <c r="L288" s="40"/>
      <c r="M288" s="173" t="s">
        <v>3</v>
      </c>
      <c r="N288" s="174" t="s">
        <v>43</v>
      </c>
      <c r="O288" s="73"/>
      <c r="P288" s="175">
        <f>O288*H288</f>
        <v>0</v>
      </c>
      <c r="Q288" s="175">
        <v>0</v>
      </c>
      <c r="R288" s="175">
        <f>Q288*H288</f>
        <v>0</v>
      </c>
      <c r="S288" s="175">
        <v>0.1104</v>
      </c>
      <c r="T288" s="176">
        <f>S288*H288</f>
        <v>0.33119999999999999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77" t="s">
        <v>229</v>
      </c>
      <c r="AT288" s="177" t="s">
        <v>139</v>
      </c>
      <c r="AU288" s="177" t="s">
        <v>81</v>
      </c>
      <c r="AY288" s="20" t="s">
        <v>137</v>
      </c>
      <c r="BE288" s="178">
        <f>IF(N288="základní",J288,0)</f>
        <v>0</v>
      </c>
      <c r="BF288" s="178">
        <f>IF(N288="snížená",J288,0)</f>
        <v>0</v>
      </c>
      <c r="BG288" s="178">
        <f>IF(N288="zákl. přenesená",J288,0)</f>
        <v>0</v>
      </c>
      <c r="BH288" s="178">
        <f>IF(N288="sníž. přenesená",J288,0)</f>
        <v>0</v>
      </c>
      <c r="BI288" s="178">
        <f>IF(N288="nulová",J288,0)</f>
        <v>0</v>
      </c>
      <c r="BJ288" s="20" t="s">
        <v>77</v>
      </c>
      <c r="BK288" s="178">
        <f>ROUND(I288*H288,2)</f>
        <v>0</v>
      </c>
      <c r="BL288" s="20" t="s">
        <v>229</v>
      </c>
      <c r="BM288" s="177" t="s">
        <v>536</v>
      </c>
    </row>
    <row r="289" s="2" customFormat="1">
      <c r="A289" s="39"/>
      <c r="B289" s="40"/>
      <c r="C289" s="39"/>
      <c r="D289" s="179" t="s">
        <v>145</v>
      </c>
      <c r="E289" s="39"/>
      <c r="F289" s="180" t="s">
        <v>537</v>
      </c>
      <c r="G289" s="39"/>
      <c r="H289" s="39"/>
      <c r="I289" s="181"/>
      <c r="J289" s="39"/>
      <c r="K289" s="39"/>
      <c r="L289" s="40"/>
      <c r="M289" s="182"/>
      <c r="N289" s="183"/>
      <c r="O289" s="73"/>
      <c r="P289" s="73"/>
      <c r="Q289" s="73"/>
      <c r="R289" s="73"/>
      <c r="S289" s="73"/>
      <c r="T289" s="74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20" t="s">
        <v>145</v>
      </c>
      <c r="AU289" s="20" t="s">
        <v>81</v>
      </c>
    </row>
    <row r="290" s="13" customFormat="1">
      <c r="A290" s="13"/>
      <c r="B290" s="184"/>
      <c r="C290" s="13"/>
      <c r="D290" s="185" t="s">
        <v>147</v>
      </c>
      <c r="E290" s="186" t="s">
        <v>3</v>
      </c>
      <c r="F290" s="187" t="s">
        <v>538</v>
      </c>
      <c r="G290" s="13"/>
      <c r="H290" s="188">
        <v>3</v>
      </c>
      <c r="I290" s="189"/>
      <c r="J290" s="13"/>
      <c r="K290" s="13"/>
      <c r="L290" s="184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147</v>
      </c>
      <c r="AU290" s="186" t="s">
        <v>81</v>
      </c>
      <c r="AV290" s="13" t="s">
        <v>81</v>
      </c>
      <c r="AW290" s="13" t="s">
        <v>33</v>
      </c>
      <c r="AX290" s="13" t="s">
        <v>77</v>
      </c>
      <c r="AY290" s="186" t="s">
        <v>137</v>
      </c>
    </row>
    <row r="291" s="2" customFormat="1" ht="14.4" customHeight="1">
      <c r="A291" s="39"/>
      <c r="B291" s="165"/>
      <c r="C291" s="166" t="s">
        <v>539</v>
      </c>
      <c r="D291" s="166" t="s">
        <v>139</v>
      </c>
      <c r="E291" s="167" t="s">
        <v>540</v>
      </c>
      <c r="F291" s="168" t="s">
        <v>541</v>
      </c>
      <c r="G291" s="169" t="s">
        <v>142</v>
      </c>
      <c r="H291" s="170">
        <v>1</v>
      </c>
      <c r="I291" s="171"/>
      <c r="J291" s="172">
        <f>ROUND(I291*H291,2)</f>
        <v>0</v>
      </c>
      <c r="K291" s="168" t="s">
        <v>3</v>
      </c>
      <c r="L291" s="40"/>
      <c r="M291" s="173" t="s">
        <v>3</v>
      </c>
      <c r="N291" s="174" t="s">
        <v>43</v>
      </c>
      <c r="O291" s="73"/>
      <c r="P291" s="175">
        <f>O291*H291</f>
        <v>0</v>
      </c>
      <c r="Q291" s="175">
        <v>0</v>
      </c>
      <c r="R291" s="175">
        <f>Q291*H291</f>
        <v>0</v>
      </c>
      <c r="S291" s="175">
        <v>0</v>
      </c>
      <c r="T291" s="17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7" t="s">
        <v>229</v>
      </c>
      <c r="AT291" s="177" t="s">
        <v>139</v>
      </c>
      <c r="AU291" s="177" t="s">
        <v>81</v>
      </c>
      <c r="AY291" s="20" t="s">
        <v>137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20" t="s">
        <v>77</v>
      </c>
      <c r="BK291" s="178">
        <f>ROUND(I291*H291,2)</f>
        <v>0</v>
      </c>
      <c r="BL291" s="20" t="s">
        <v>229</v>
      </c>
      <c r="BM291" s="177" t="s">
        <v>542</v>
      </c>
    </row>
    <row r="292" s="2" customFormat="1" ht="14.4" customHeight="1">
      <c r="A292" s="39"/>
      <c r="B292" s="165"/>
      <c r="C292" s="166" t="s">
        <v>543</v>
      </c>
      <c r="D292" s="166" t="s">
        <v>139</v>
      </c>
      <c r="E292" s="167" t="s">
        <v>544</v>
      </c>
      <c r="F292" s="168" t="s">
        <v>545</v>
      </c>
      <c r="G292" s="169" t="s">
        <v>142</v>
      </c>
      <c r="H292" s="170">
        <v>3</v>
      </c>
      <c r="I292" s="171"/>
      <c r="J292" s="172">
        <f>ROUND(I292*H292,2)</f>
        <v>0</v>
      </c>
      <c r="K292" s="168" t="s">
        <v>3</v>
      </c>
      <c r="L292" s="40"/>
      <c r="M292" s="173" t="s">
        <v>3</v>
      </c>
      <c r="N292" s="174" t="s">
        <v>43</v>
      </c>
      <c r="O292" s="73"/>
      <c r="P292" s="175">
        <f>O292*H292</f>
        <v>0</v>
      </c>
      <c r="Q292" s="175">
        <v>0</v>
      </c>
      <c r="R292" s="175">
        <f>Q292*H292</f>
        <v>0</v>
      </c>
      <c r="S292" s="175">
        <v>0</v>
      </c>
      <c r="T292" s="17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77" t="s">
        <v>229</v>
      </c>
      <c r="AT292" s="177" t="s">
        <v>139</v>
      </c>
      <c r="AU292" s="177" t="s">
        <v>81</v>
      </c>
      <c r="AY292" s="20" t="s">
        <v>137</v>
      </c>
      <c r="BE292" s="178">
        <f>IF(N292="základní",J292,0)</f>
        <v>0</v>
      </c>
      <c r="BF292" s="178">
        <f>IF(N292="snížená",J292,0)</f>
        <v>0</v>
      </c>
      <c r="BG292" s="178">
        <f>IF(N292="zákl. přenesená",J292,0)</f>
        <v>0</v>
      </c>
      <c r="BH292" s="178">
        <f>IF(N292="sníž. přenesená",J292,0)</f>
        <v>0</v>
      </c>
      <c r="BI292" s="178">
        <f>IF(N292="nulová",J292,0)</f>
        <v>0</v>
      </c>
      <c r="BJ292" s="20" t="s">
        <v>77</v>
      </c>
      <c r="BK292" s="178">
        <f>ROUND(I292*H292,2)</f>
        <v>0</v>
      </c>
      <c r="BL292" s="20" t="s">
        <v>229</v>
      </c>
      <c r="BM292" s="177" t="s">
        <v>546</v>
      </c>
    </row>
    <row r="293" s="2" customFormat="1" ht="14.4" customHeight="1">
      <c r="A293" s="39"/>
      <c r="B293" s="165"/>
      <c r="C293" s="166" t="s">
        <v>547</v>
      </c>
      <c r="D293" s="166" t="s">
        <v>139</v>
      </c>
      <c r="E293" s="167" t="s">
        <v>548</v>
      </c>
      <c r="F293" s="168" t="s">
        <v>545</v>
      </c>
      <c r="G293" s="169" t="s">
        <v>142</v>
      </c>
      <c r="H293" s="170">
        <v>1</v>
      </c>
      <c r="I293" s="171"/>
      <c r="J293" s="172">
        <f>ROUND(I293*H293,2)</f>
        <v>0</v>
      </c>
      <c r="K293" s="168" t="s">
        <v>3</v>
      </c>
      <c r="L293" s="40"/>
      <c r="M293" s="173" t="s">
        <v>3</v>
      </c>
      <c r="N293" s="174" t="s">
        <v>43</v>
      </c>
      <c r="O293" s="73"/>
      <c r="P293" s="175">
        <f>O293*H293</f>
        <v>0</v>
      </c>
      <c r="Q293" s="175">
        <v>0</v>
      </c>
      <c r="R293" s="175">
        <f>Q293*H293</f>
        <v>0</v>
      </c>
      <c r="S293" s="175">
        <v>0</v>
      </c>
      <c r="T293" s="17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7" t="s">
        <v>229</v>
      </c>
      <c r="AT293" s="177" t="s">
        <v>139</v>
      </c>
      <c r="AU293" s="177" t="s">
        <v>81</v>
      </c>
      <c r="AY293" s="20" t="s">
        <v>137</v>
      </c>
      <c r="BE293" s="178">
        <f>IF(N293="základní",J293,0)</f>
        <v>0</v>
      </c>
      <c r="BF293" s="178">
        <f>IF(N293="snížená",J293,0)</f>
        <v>0</v>
      </c>
      <c r="BG293" s="178">
        <f>IF(N293="zákl. přenesená",J293,0)</f>
        <v>0</v>
      </c>
      <c r="BH293" s="178">
        <f>IF(N293="sníž. přenesená",J293,0)</f>
        <v>0</v>
      </c>
      <c r="BI293" s="178">
        <f>IF(N293="nulová",J293,0)</f>
        <v>0</v>
      </c>
      <c r="BJ293" s="20" t="s">
        <v>77</v>
      </c>
      <c r="BK293" s="178">
        <f>ROUND(I293*H293,2)</f>
        <v>0</v>
      </c>
      <c r="BL293" s="20" t="s">
        <v>229</v>
      </c>
      <c r="BM293" s="177" t="s">
        <v>549</v>
      </c>
    </row>
    <row r="294" s="2" customFormat="1" ht="14.4" customHeight="1">
      <c r="A294" s="39"/>
      <c r="B294" s="165"/>
      <c r="C294" s="166" t="s">
        <v>550</v>
      </c>
      <c r="D294" s="166" t="s">
        <v>139</v>
      </c>
      <c r="E294" s="167" t="s">
        <v>551</v>
      </c>
      <c r="F294" s="168" t="s">
        <v>545</v>
      </c>
      <c r="G294" s="169" t="s">
        <v>142</v>
      </c>
      <c r="H294" s="170">
        <v>1</v>
      </c>
      <c r="I294" s="171"/>
      <c r="J294" s="172">
        <f>ROUND(I294*H294,2)</f>
        <v>0</v>
      </c>
      <c r="K294" s="168" t="s">
        <v>3</v>
      </c>
      <c r="L294" s="40"/>
      <c r="M294" s="173" t="s">
        <v>3</v>
      </c>
      <c r="N294" s="174" t="s">
        <v>43</v>
      </c>
      <c r="O294" s="73"/>
      <c r="P294" s="175">
        <f>O294*H294</f>
        <v>0</v>
      </c>
      <c r="Q294" s="175">
        <v>0</v>
      </c>
      <c r="R294" s="175">
        <f>Q294*H294</f>
        <v>0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229</v>
      </c>
      <c r="AT294" s="177" t="s">
        <v>139</v>
      </c>
      <c r="AU294" s="177" t="s">
        <v>81</v>
      </c>
      <c r="AY294" s="20" t="s">
        <v>137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77</v>
      </c>
      <c r="BK294" s="178">
        <f>ROUND(I294*H294,2)</f>
        <v>0</v>
      </c>
      <c r="BL294" s="20" t="s">
        <v>229</v>
      </c>
      <c r="BM294" s="177" t="s">
        <v>552</v>
      </c>
    </row>
    <row r="295" s="2" customFormat="1" ht="19.8" customHeight="1">
      <c r="A295" s="39"/>
      <c r="B295" s="165"/>
      <c r="C295" s="166" t="s">
        <v>553</v>
      </c>
      <c r="D295" s="166" t="s">
        <v>139</v>
      </c>
      <c r="E295" s="167" t="s">
        <v>554</v>
      </c>
      <c r="F295" s="168" t="s">
        <v>555</v>
      </c>
      <c r="G295" s="169" t="s">
        <v>142</v>
      </c>
      <c r="H295" s="170">
        <v>1</v>
      </c>
      <c r="I295" s="171"/>
      <c r="J295" s="172">
        <f>ROUND(I295*H295,2)</f>
        <v>0</v>
      </c>
      <c r="K295" s="168" t="s">
        <v>3</v>
      </c>
      <c r="L295" s="40"/>
      <c r="M295" s="173" t="s">
        <v>3</v>
      </c>
      <c r="N295" s="174" t="s">
        <v>43</v>
      </c>
      <c r="O295" s="73"/>
      <c r="P295" s="175">
        <f>O295*H295</f>
        <v>0</v>
      </c>
      <c r="Q295" s="175">
        <v>0</v>
      </c>
      <c r="R295" s="175">
        <f>Q295*H295</f>
        <v>0</v>
      </c>
      <c r="S295" s="175">
        <v>0</v>
      </c>
      <c r="T295" s="17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77" t="s">
        <v>229</v>
      </c>
      <c r="AT295" s="177" t="s">
        <v>139</v>
      </c>
      <c r="AU295" s="177" t="s">
        <v>81</v>
      </c>
      <c r="AY295" s="20" t="s">
        <v>137</v>
      </c>
      <c r="BE295" s="178">
        <f>IF(N295="základní",J295,0)</f>
        <v>0</v>
      </c>
      <c r="BF295" s="178">
        <f>IF(N295="snížená",J295,0)</f>
        <v>0</v>
      </c>
      <c r="BG295" s="178">
        <f>IF(N295="zákl. přenesená",J295,0)</f>
        <v>0</v>
      </c>
      <c r="BH295" s="178">
        <f>IF(N295="sníž. přenesená",J295,0)</f>
        <v>0</v>
      </c>
      <c r="BI295" s="178">
        <f>IF(N295="nulová",J295,0)</f>
        <v>0</v>
      </c>
      <c r="BJ295" s="20" t="s">
        <v>77</v>
      </c>
      <c r="BK295" s="178">
        <f>ROUND(I295*H295,2)</f>
        <v>0</v>
      </c>
      <c r="BL295" s="20" t="s">
        <v>229</v>
      </c>
      <c r="BM295" s="177" t="s">
        <v>556</v>
      </c>
    </row>
    <row r="296" s="2" customFormat="1" ht="19.8" customHeight="1">
      <c r="A296" s="39"/>
      <c r="B296" s="165"/>
      <c r="C296" s="166" t="s">
        <v>557</v>
      </c>
      <c r="D296" s="166" t="s">
        <v>139</v>
      </c>
      <c r="E296" s="167" t="s">
        <v>558</v>
      </c>
      <c r="F296" s="168" t="s">
        <v>555</v>
      </c>
      <c r="G296" s="169" t="s">
        <v>142</v>
      </c>
      <c r="H296" s="170">
        <v>4</v>
      </c>
      <c r="I296" s="171"/>
      <c r="J296" s="172">
        <f>ROUND(I296*H296,2)</f>
        <v>0</v>
      </c>
      <c r="K296" s="168" t="s">
        <v>3</v>
      </c>
      <c r="L296" s="40"/>
      <c r="M296" s="173" t="s">
        <v>3</v>
      </c>
      <c r="N296" s="174" t="s">
        <v>43</v>
      </c>
      <c r="O296" s="73"/>
      <c r="P296" s="175">
        <f>O296*H296</f>
        <v>0</v>
      </c>
      <c r="Q296" s="175">
        <v>0</v>
      </c>
      <c r="R296" s="175">
        <f>Q296*H296</f>
        <v>0</v>
      </c>
      <c r="S296" s="175">
        <v>0</v>
      </c>
      <c r="T296" s="17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77" t="s">
        <v>229</v>
      </c>
      <c r="AT296" s="177" t="s">
        <v>139</v>
      </c>
      <c r="AU296" s="177" t="s">
        <v>81</v>
      </c>
      <c r="AY296" s="20" t="s">
        <v>137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20" t="s">
        <v>77</v>
      </c>
      <c r="BK296" s="178">
        <f>ROUND(I296*H296,2)</f>
        <v>0</v>
      </c>
      <c r="BL296" s="20" t="s">
        <v>229</v>
      </c>
      <c r="BM296" s="177" t="s">
        <v>559</v>
      </c>
    </row>
    <row r="297" s="2" customFormat="1" ht="14.4" customHeight="1">
      <c r="A297" s="39"/>
      <c r="B297" s="165"/>
      <c r="C297" s="166" t="s">
        <v>560</v>
      </c>
      <c r="D297" s="166" t="s">
        <v>139</v>
      </c>
      <c r="E297" s="167" t="s">
        <v>561</v>
      </c>
      <c r="F297" s="168" t="s">
        <v>562</v>
      </c>
      <c r="G297" s="169" t="s">
        <v>142</v>
      </c>
      <c r="H297" s="170">
        <v>1</v>
      </c>
      <c r="I297" s="171"/>
      <c r="J297" s="172">
        <f>ROUND(I297*H297,2)</f>
        <v>0</v>
      </c>
      <c r="K297" s="168" t="s">
        <v>3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</v>
      </c>
      <c r="R297" s="175">
        <f>Q297*H297</f>
        <v>0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229</v>
      </c>
      <c r="AT297" s="177" t="s">
        <v>139</v>
      </c>
      <c r="AU297" s="177" t="s">
        <v>81</v>
      </c>
      <c r="AY297" s="20" t="s">
        <v>137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77</v>
      </c>
      <c r="BK297" s="178">
        <f>ROUND(I297*H297,2)</f>
        <v>0</v>
      </c>
      <c r="BL297" s="20" t="s">
        <v>229</v>
      </c>
      <c r="BM297" s="177" t="s">
        <v>563</v>
      </c>
    </row>
    <row r="298" s="2" customFormat="1" ht="14.4" customHeight="1">
      <c r="A298" s="39"/>
      <c r="B298" s="165"/>
      <c r="C298" s="166" t="s">
        <v>564</v>
      </c>
      <c r="D298" s="166" t="s">
        <v>139</v>
      </c>
      <c r="E298" s="167" t="s">
        <v>565</v>
      </c>
      <c r="F298" s="168" t="s">
        <v>562</v>
      </c>
      <c r="G298" s="169" t="s">
        <v>142</v>
      </c>
      <c r="H298" s="170">
        <v>1</v>
      </c>
      <c r="I298" s="171"/>
      <c r="J298" s="172">
        <f>ROUND(I298*H298,2)</f>
        <v>0</v>
      </c>
      <c r="K298" s="168" t="s">
        <v>3</v>
      </c>
      <c r="L298" s="40"/>
      <c r="M298" s="173" t="s">
        <v>3</v>
      </c>
      <c r="N298" s="174" t="s">
        <v>43</v>
      </c>
      <c r="O298" s="73"/>
      <c r="P298" s="175">
        <f>O298*H298</f>
        <v>0</v>
      </c>
      <c r="Q298" s="175">
        <v>0</v>
      </c>
      <c r="R298" s="175">
        <f>Q298*H298</f>
        <v>0</v>
      </c>
      <c r="S298" s="175">
        <v>0</v>
      </c>
      <c r="T298" s="17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77" t="s">
        <v>229</v>
      </c>
      <c r="AT298" s="177" t="s">
        <v>139</v>
      </c>
      <c r="AU298" s="177" t="s">
        <v>81</v>
      </c>
      <c r="AY298" s="20" t="s">
        <v>137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20" t="s">
        <v>77</v>
      </c>
      <c r="BK298" s="178">
        <f>ROUND(I298*H298,2)</f>
        <v>0</v>
      </c>
      <c r="BL298" s="20" t="s">
        <v>229</v>
      </c>
      <c r="BM298" s="177" t="s">
        <v>566</v>
      </c>
    </row>
    <row r="299" s="2" customFormat="1" ht="22.2" customHeight="1">
      <c r="A299" s="39"/>
      <c r="B299" s="165"/>
      <c r="C299" s="166" t="s">
        <v>567</v>
      </c>
      <c r="D299" s="166" t="s">
        <v>139</v>
      </c>
      <c r="E299" s="167" t="s">
        <v>568</v>
      </c>
      <c r="F299" s="168" t="s">
        <v>569</v>
      </c>
      <c r="G299" s="169" t="s">
        <v>469</v>
      </c>
      <c r="H299" s="211"/>
      <c r="I299" s="171"/>
      <c r="J299" s="172">
        <f>ROUND(I299*H299,2)</f>
        <v>0</v>
      </c>
      <c r="K299" s="168" t="s">
        <v>143</v>
      </c>
      <c r="L299" s="40"/>
      <c r="M299" s="173" t="s">
        <v>3</v>
      </c>
      <c r="N299" s="174" t="s">
        <v>43</v>
      </c>
      <c r="O299" s="73"/>
      <c r="P299" s="175">
        <f>O299*H299</f>
        <v>0</v>
      </c>
      <c r="Q299" s="175">
        <v>0</v>
      </c>
      <c r="R299" s="175">
        <f>Q299*H299</f>
        <v>0</v>
      </c>
      <c r="S299" s="175">
        <v>0</v>
      </c>
      <c r="T299" s="17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7" t="s">
        <v>229</v>
      </c>
      <c r="AT299" s="177" t="s">
        <v>139</v>
      </c>
      <c r="AU299" s="177" t="s">
        <v>81</v>
      </c>
      <c r="AY299" s="20" t="s">
        <v>137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20" t="s">
        <v>77</v>
      </c>
      <c r="BK299" s="178">
        <f>ROUND(I299*H299,2)</f>
        <v>0</v>
      </c>
      <c r="BL299" s="20" t="s">
        <v>229</v>
      </c>
      <c r="BM299" s="177" t="s">
        <v>570</v>
      </c>
    </row>
    <row r="300" s="2" customFormat="1">
      <c r="A300" s="39"/>
      <c r="B300" s="40"/>
      <c r="C300" s="39"/>
      <c r="D300" s="179" t="s">
        <v>145</v>
      </c>
      <c r="E300" s="39"/>
      <c r="F300" s="180" t="s">
        <v>571</v>
      </c>
      <c r="G300" s="39"/>
      <c r="H300" s="39"/>
      <c r="I300" s="181"/>
      <c r="J300" s="39"/>
      <c r="K300" s="39"/>
      <c r="L300" s="40"/>
      <c r="M300" s="182"/>
      <c r="N300" s="183"/>
      <c r="O300" s="73"/>
      <c r="P300" s="73"/>
      <c r="Q300" s="73"/>
      <c r="R300" s="73"/>
      <c r="S300" s="73"/>
      <c r="T300" s="7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20" t="s">
        <v>145</v>
      </c>
      <c r="AU300" s="20" t="s">
        <v>81</v>
      </c>
    </row>
    <row r="301" s="12" customFormat="1" ht="22.8" customHeight="1">
      <c r="A301" s="12"/>
      <c r="B301" s="152"/>
      <c r="C301" s="12"/>
      <c r="D301" s="153" t="s">
        <v>71</v>
      </c>
      <c r="E301" s="163" t="s">
        <v>572</v>
      </c>
      <c r="F301" s="163" t="s">
        <v>573</v>
      </c>
      <c r="G301" s="12"/>
      <c r="H301" s="12"/>
      <c r="I301" s="155"/>
      <c r="J301" s="164">
        <f>BK301</f>
        <v>0</v>
      </c>
      <c r="K301" s="12"/>
      <c r="L301" s="152"/>
      <c r="M301" s="157"/>
      <c r="N301" s="158"/>
      <c r="O301" s="158"/>
      <c r="P301" s="159">
        <f>SUM(P302:P322)</f>
        <v>0</v>
      </c>
      <c r="Q301" s="158"/>
      <c r="R301" s="159">
        <f>SUM(R302:R322)</f>
        <v>0</v>
      </c>
      <c r="S301" s="158"/>
      <c r="T301" s="160">
        <f>SUM(T302:T322)</f>
        <v>0.63224599999999997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53" t="s">
        <v>81</v>
      </c>
      <c r="AT301" s="161" t="s">
        <v>71</v>
      </c>
      <c r="AU301" s="161" t="s">
        <v>77</v>
      </c>
      <c r="AY301" s="153" t="s">
        <v>137</v>
      </c>
      <c r="BK301" s="162">
        <f>SUM(BK302:BK322)</f>
        <v>0</v>
      </c>
    </row>
    <row r="302" s="2" customFormat="1" ht="14.4" customHeight="1">
      <c r="A302" s="39"/>
      <c r="B302" s="165"/>
      <c r="C302" s="166" t="s">
        <v>574</v>
      </c>
      <c r="D302" s="166" t="s">
        <v>139</v>
      </c>
      <c r="E302" s="167" t="s">
        <v>575</v>
      </c>
      <c r="F302" s="168" t="s">
        <v>576</v>
      </c>
      <c r="G302" s="169" t="s">
        <v>162</v>
      </c>
      <c r="H302" s="170">
        <v>85.177999999999997</v>
      </c>
      <c r="I302" s="171"/>
      <c r="J302" s="172">
        <f>ROUND(I302*H302,2)</f>
        <v>0</v>
      </c>
      <c r="K302" s="168" t="s">
        <v>143</v>
      </c>
      <c r="L302" s="40"/>
      <c r="M302" s="173" t="s">
        <v>3</v>
      </c>
      <c r="N302" s="174" t="s">
        <v>43</v>
      </c>
      <c r="O302" s="73"/>
      <c r="P302" s="175">
        <f>O302*H302</f>
        <v>0</v>
      </c>
      <c r="Q302" s="175">
        <v>0</v>
      </c>
      <c r="R302" s="175">
        <f>Q302*H302</f>
        <v>0</v>
      </c>
      <c r="S302" s="175">
        <v>0.0050000000000000001</v>
      </c>
      <c r="T302" s="176">
        <f>S302*H302</f>
        <v>0.42588999999999999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77" t="s">
        <v>229</v>
      </c>
      <c r="AT302" s="177" t="s">
        <v>139</v>
      </c>
      <c r="AU302" s="177" t="s">
        <v>81</v>
      </c>
      <c r="AY302" s="20" t="s">
        <v>137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20" t="s">
        <v>77</v>
      </c>
      <c r="BK302" s="178">
        <f>ROUND(I302*H302,2)</f>
        <v>0</v>
      </c>
      <c r="BL302" s="20" t="s">
        <v>229</v>
      </c>
      <c r="BM302" s="177" t="s">
        <v>577</v>
      </c>
    </row>
    <row r="303" s="2" customFormat="1">
      <c r="A303" s="39"/>
      <c r="B303" s="40"/>
      <c r="C303" s="39"/>
      <c r="D303" s="179" t="s">
        <v>145</v>
      </c>
      <c r="E303" s="39"/>
      <c r="F303" s="180" t="s">
        <v>578</v>
      </c>
      <c r="G303" s="39"/>
      <c r="H303" s="39"/>
      <c r="I303" s="181"/>
      <c r="J303" s="39"/>
      <c r="K303" s="39"/>
      <c r="L303" s="40"/>
      <c r="M303" s="182"/>
      <c r="N303" s="18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145</v>
      </c>
      <c r="AU303" s="20" t="s">
        <v>81</v>
      </c>
    </row>
    <row r="304" s="13" customFormat="1">
      <c r="A304" s="13"/>
      <c r="B304" s="184"/>
      <c r="C304" s="13"/>
      <c r="D304" s="185" t="s">
        <v>147</v>
      </c>
      <c r="E304" s="186" t="s">
        <v>3</v>
      </c>
      <c r="F304" s="187" t="s">
        <v>579</v>
      </c>
      <c r="G304" s="13"/>
      <c r="H304" s="188">
        <v>85.177999999999997</v>
      </c>
      <c r="I304" s="189"/>
      <c r="J304" s="13"/>
      <c r="K304" s="13"/>
      <c r="L304" s="184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147</v>
      </c>
      <c r="AU304" s="186" t="s">
        <v>81</v>
      </c>
      <c r="AV304" s="13" t="s">
        <v>81</v>
      </c>
      <c r="AW304" s="13" t="s">
        <v>33</v>
      </c>
      <c r="AX304" s="13" t="s">
        <v>77</v>
      </c>
      <c r="AY304" s="186" t="s">
        <v>137</v>
      </c>
    </row>
    <row r="305" s="2" customFormat="1" ht="14.4" customHeight="1">
      <c r="A305" s="39"/>
      <c r="B305" s="165"/>
      <c r="C305" s="166" t="s">
        <v>580</v>
      </c>
      <c r="D305" s="166" t="s">
        <v>139</v>
      </c>
      <c r="E305" s="167" t="s">
        <v>581</v>
      </c>
      <c r="F305" s="168" t="s">
        <v>582</v>
      </c>
      <c r="G305" s="169" t="s">
        <v>162</v>
      </c>
      <c r="H305" s="170">
        <v>85.177999999999997</v>
      </c>
      <c r="I305" s="171"/>
      <c r="J305" s="172">
        <f>ROUND(I305*H305,2)</f>
        <v>0</v>
      </c>
      <c r="K305" s="168" t="s">
        <v>143</v>
      </c>
      <c r="L305" s="40"/>
      <c r="M305" s="173" t="s">
        <v>3</v>
      </c>
      <c r="N305" s="174" t="s">
        <v>43</v>
      </c>
      <c r="O305" s="73"/>
      <c r="P305" s="175">
        <f>O305*H305</f>
        <v>0</v>
      </c>
      <c r="Q305" s="175">
        <v>0</v>
      </c>
      <c r="R305" s="175">
        <f>Q305*H305</f>
        <v>0</v>
      </c>
      <c r="S305" s="175">
        <v>0.002</v>
      </c>
      <c r="T305" s="176">
        <f>S305*H305</f>
        <v>0.17035600000000001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77" t="s">
        <v>229</v>
      </c>
      <c r="AT305" s="177" t="s">
        <v>139</v>
      </c>
      <c r="AU305" s="177" t="s">
        <v>81</v>
      </c>
      <c r="AY305" s="20" t="s">
        <v>137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20" t="s">
        <v>77</v>
      </c>
      <c r="BK305" s="178">
        <f>ROUND(I305*H305,2)</f>
        <v>0</v>
      </c>
      <c r="BL305" s="20" t="s">
        <v>229</v>
      </c>
      <c r="BM305" s="177" t="s">
        <v>583</v>
      </c>
    </row>
    <row r="306" s="2" customFormat="1">
      <c r="A306" s="39"/>
      <c r="B306" s="40"/>
      <c r="C306" s="39"/>
      <c r="D306" s="179" t="s">
        <v>145</v>
      </c>
      <c r="E306" s="39"/>
      <c r="F306" s="180" t="s">
        <v>584</v>
      </c>
      <c r="G306" s="39"/>
      <c r="H306" s="39"/>
      <c r="I306" s="181"/>
      <c r="J306" s="39"/>
      <c r="K306" s="39"/>
      <c r="L306" s="40"/>
      <c r="M306" s="182"/>
      <c r="N306" s="183"/>
      <c r="O306" s="73"/>
      <c r="P306" s="73"/>
      <c r="Q306" s="73"/>
      <c r="R306" s="73"/>
      <c r="S306" s="73"/>
      <c r="T306" s="74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20" t="s">
        <v>145</v>
      </c>
      <c r="AU306" s="20" t="s">
        <v>81</v>
      </c>
    </row>
    <row r="307" s="2" customFormat="1" ht="14.4" customHeight="1">
      <c r="A307" s="39"/>
      <c r="B307" s="165"/>
      <c r="C307" s="166" t="s">
        <v>585</v>
      </c>
      <c r="D307" s="166" t="s">
        <v>139</v>
      </c>
      <c r="E307" s="167" t="s">
        <v>586</v>
      </c>
      <c r="F307" s="168" t="s">
        <v>587</v>
      </c>
      <c r="G307" s="169" t="s">
        <v>162</v>
      </c>
      <c r="H307" s="170">
        <v>1.8</v>
      </c>
      <c r="I307" s="171"/>
      <c r="J307" s="172">
        <f>ROUND(I307*H307,2)</f>
        <v>0</v>
      </c>
      <c r="K307" s="168" t="s">
        <v>143</v>
      </c>
      <c r="L307" s="40"/>
      <c r="M307" s="173" t="s">
        <v>3</v>
      </c>
      <c r="N307" s="174" t="s">
        <v>43</v>
      </c>
      <c r="O307" s="73"/>
      <c r="P307" s="175">
        <f>O307*H307</f>
        <v>0</v>
      </c>
      <c r="Q307" s="175">
        <v>0</v>
      </c>
      <c r="R307" s="175">
        <f>Q307*H307</f>
        <v>0</v>
      </c>
      <c r="S307" s="175">
        <v>0.02</v>
      </c>
      <c r="T307" s="176">
        <f>S307*H307</f>
        <v>0.036000000000000004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77" t="s">
        <v>229</v>
      </c>
      <c r="AT307" s="177" t="s">
        <v>139</v>
      </c>
      <c r="AU307" s="177" t="s">
        <v>81</v>
      </c>
      <c r="AY307" s="20" t="s">
        <v>137</v>
      </c>
      <c r="BE307" s="178">
        <f>IF(N307="základní",J307,0)</f>
        <v>0</v>
      </c>
      <c r="BF307" s="178">
        <f>IF(N307="snížená",J307,0)</f>
        <v>0</v>
      </c>
      <c r="BG307" s="178">
        <f>IF(N307="zákl. přenesená",J307,0)</f>
        <v>0</v>
      </c>
      <c r="BH307" s="178">
        <f>IF(N307="sníž. přenesená",J307,0)</f>
        <v>0</v>
      </c>
      <c r="BI307" s="178">
        <f>IF(N307="nulová",J307,0)</f>
        <v>0</v>
      </c>
      <c r="BJ307" s="20" t="s">
        <v>77</v>
      </c>
      <c r="BK307" s="178">
        <f>ROUND(I307*H307,2)</f>
        <v>0</v>
      </c>
      <c r="BL307" s="20" t="s">
        <v>229</v>
      </c>
      <c r="BM307" s="177" t="s">
        <v>588</v>
      </c>
    </row>
    <row r="308" s="2" customFormat="1">
      <c r="A308" s="39"/>
      <c r="B308" s="40"/>
      <c r="C308" s="39"/>
      <c r="D308" s="179" t="s">
        <v>145</v>
      </c>
      <c r="E308" s="39"/>
      <c r="F308" s="180" t="s">
        <v>589</v>
      </c>
      <c r="G308" s="39"/>
      <c r="H308" s="39"/>
      <c r="I308" s="181"/>
      <c r="J308" s="39"/>
      <c r="K308" s="39"/>
      <c r="L308" s="40"/>
      <c r="M308" s="182"/>
      <c r="N308" s="183"/>
      <c r="O308" s="73"/>
      <c r="P308" s="73"/>
      <c r="Q308" s="73"/>
      <c r="R308" s="73"/>
      <c r="S308" s="73"/>
      <c r="T308" s="74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20" t="s">
        <v>145</v>
      </c>
      <c r="AU308" s="20" t="s">
        <v>81</v>
      </c>
    </row>
    <row r="309" s="13" customFormat="1">
      <c r="A309" s="13"/>
      <c r="B309" s="184"/>
      <c r="C309" s="13"/>
      <c r="D309" s="185" t="s">
        <v>147</v>
      </c>
      <c r="E309" s="186" t="s">
        <v>3</v>
      </c>
      <c r="F309" s="187" t="s">
        <v>590</v>
      </c>
      <c r="G309" s="13"/>
      <c r="H309" s="188">
        <v>1.8</v>
      </c>
      <c r="I309" s="189"/>
      <c r="J309" s="13"/>
      <c r="K309" s="13"/>
      <c r="L309" s="184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147</v>
      </c>
      <c r="AU309" s="186" t="s">
        <v>81</v>
      </c>
      <c r="AV309" s="13" t="s">
        <v>81</v>
      </c>
      <c r="AW309" s="13" t="s">
        <v>33</v>
      </c>
      <c r="AX309" s="13" t="s">
        <v>77</v>
      </c>
      <c r="AY309" s="186" t="s">
        <v>137</v>
      </c>
    </row>
    <row r="310" s="2" customFormat="1" ht="14.4" customHeight="1">
      <c r="A310" s="39"/>
      <c r="B310" s="165"/>
      <c r="C310" s="166" t="s">
        <v>591</v>
      </c>
      <c r="D310" s="166" t="s">
        <v>139</v>
      </c>
      <c r="E310" s="167" t="s">
        <v>592</v>
      </c>
      <c r="F310" s="168" t="s">
        <v>593</v>
      </c>
      <c r="G310" s="169" t="s">
        <v>260</v>
      </c>
      <c r="H310" s="170">
        <v>1</v>
      </c>
      <c r="I310" s="171"/>
      <c r="J310" s="172">
        <f>ROUND(I310*H310,2)</f>
        <v>0</v>
      </c>
      <c r="K310" s="168" t="s">
        <v>3</v>
      </c>
      <c r="L310" s="40"/>
      <c r="M310" s="173" t="s">
        <v>3</v>
      </c>
      <c r="N310" s="174" t="s">
        <v>43</v>
      </c>
      <c r="O310" s="73"/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7" t="s">
        <v>229</v>
      </c>
      <c r="AT310" s="177" t="s">
        <v>139</v>
      </c>
      <c r="AU310" s="177" t="s">
        <v>81</v>
      </c>
      <c r="AY310" s="20" t="s">
        <v>137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20" t="s">
        <v>77</v>
      </c>
      <c r="BK310" s="178">
        <f>ROUND(I310*H310,2)</f>
        <v>0</v>
      </c>
      <c r="BL310" s="20" t="s">
        <v>229</v>
      </c>
      <c r="BM310" s="177" t="s">
        <v>594</v>
      </c>
    </row>
    <row r="311" s="2" customFormat="1" ht="14.4" customHeight="1">
      <c r="A311" s="39"/>
      <c r="B311" s="165"/>
      <c r="C311" s="166" t="s">
        <v>595</v>
      </c>
      <c r="D311" s="166" t="s">
        <v>139</v>
      </c>
      <c r="E311" s="167" t="s">
        <v>596</v>
      </c>
      <c r="F311" s="168" t="s">
        <v>597</v>
      </c>
      <c r="G311" s="169" t="s">
        <v>260</v>
      </c>
      <c r="H311" s="170">
        <v>1</v>
      </c>
      <c r="I311" s="171"/>
      <c r="J311" s="172">
        <f>ROUND(I311*H311,2)</f>
        <v>0</v>
      </c>
      <c r="K311" s="168" t="s">
        <v>3</v>
      </c>
      <c r="L311" s="40"/>
      <c r="M311" s="173" t="s">
        <v>3</v>
      </c>
      <c r="N311" s="174" t="s">
        <v>43</v>
      </c>
      <c r="O311" s="73"/>
      <c r="P311" s="175">
        <f>O311*H311</f>
        <v>0</v>
      </c>
      <c r="Q311" s="175">
        <v>0</v>
      </c>
      <c r="R311" s="175">
        <f>Q311*H311</f>
        <v>0</v>
      </c>
      <c r="S311" s="175">
        <v>0</v>
      </c>
      <c r="T311" s="17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77" t="s">
        <v>229</v>
      </c>
      <c r="AT311" s="177" t="s">
        <v>139</v>
      </c>
      <c r="AU311" s="177" t="s">
        <v>81</v>
      </c>
      <c r="AY311" s="20" t="s">
        <v>137</v>
      </c>
      <c r="BE311" s="178">
        <f>IF(N311="základní",J311,0)</f>
        <v>0</v>
      </c>
      <c r="BF311" s="178">
        <f>IF(N311="snížená",J311,0)</f>
        <v>0</v>
      </c>
      <c r="BG311" s="178">
        <f>IF(N311="zákl. přenesená",J311,0)</f>
        <v>0</v>
      </c>
      <c r="BH311" s="178">
        <f>IF(N311="sníž. přenesená",J311,0)</f>
        <v>0</v>
      </c>
      <c r="BI311" s="178">
        <f>IF(N311="nulová",J311,0)</f>
        <v>0</v>
      </c>
      <c r="BJ311" s="20" t="s">
        <v>77</v>
      </c>
      <c r="BK311" s="178">
        <f>ROUND(I311*H311,2)</f>
        <v>0</v>
      </c>
      <c r="BL311" s="20" t="s">
        <v>229</v>
      </c>
      <c r="BM311" s="177" t="s">
        <v>598</v>
      </c>
    </row>
    <row r="312" s="2" customFormat="1" ht="14.4" customHeight="1">
      <c r="A312" s="39"/>
      <c r="B312" s="165"/>
      <c r="C312" s="166" t="s">
        <v>599</v>
      </c>
      <c r="D312" s="166" t="s">
        <v>139</v>
      </c>
      <c r="E312" s="167" t="s">
        <v>600</v>
      </c>
      <c r="F312" s="168" t="s">
        <v>601</v>
      </c>
      <c r="G312" s="169" t="s">
        <v>142</v>
      </c>
      <c r="H312" s="170">
        <v>2</v>
      </c>
      <c r="I312" s="171"/>
      <c r="J312" s="172">
        <f>ROUND(I312*H312,2)</f>
        <v>0</v>
      </c>
      <c r="K312" s="168" t="s">
        <v>3</v>
      </c>
      <c r="L312" s="40"/>
      <c r="M312" s="173" t="s">
        <v>3</v>
      </c>
      <c r="N312" s="174" t="s">
        <v>43</v>
      </c>
      <c r="O312" s="73"/>
      <c r="P312" s="175">
        <f>O312*H312</f>
        <v>0</v>
      </c>
      <c r="Q312" s="175">
        <v>0</v>
      </c>
      <c r="R312" s="175">
        <f>Q312*H312</f>
        <v>0</v>
      </c>
      <c r="S312" s="175">
        <v>0</v>
      </c>
      <c r="T312" s="17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77" t="s">
        <v>229</v>
      </c>
      <c r="AT312" s="177" t="s">
        <v>139</v>
      </c>
      <c r="AU312" s="177" t="s">
        <v>81</v>
      </c>
      <c r="AY312" s="20" t="s">
        <v>137</v>
      </c>
      <c r="BE312" s="178">
        <f>IF(N312="základní",J312,0)</f>
        <v>0</v>
      </c>
      <c r="BF312" s="178">
        <f>IF(N312="snížená",J312,0)</f>
        <v>0</v>
      </c>
      <c r="BG312" s="178">
        <f>IF(N312="zákl. přenesená",J312,0)</f>
        <v>0</v>
      </c>
      <c r="BH312" s="178">
        <f>IF(N312="sníž. přenesená",J312,0)</f>
        <v>0</v>
      </c>
      <c r="BI312" s="178">
        <f>IF(N312="nulová",J312,0)</f>
        <v>0</v>
      </c>
      <c r="BJ312" s="20" t="s">
        <v>77</v>
      </c>
      <c r="BK312" s="178">
        <f>ROUND(I312*H312,2)</f>
        <v>0</v>
      </c>
      <c r="BL312" s="20" t="s">
        <v>229</v>
      </c>
      <c r="BM312" s="177" t="s">
        <v>602</v>
      </c>
    </row>
    <row r="313" s="2" customFormat="1" ht="14.4" customHeight="1">
      <c r="A313" s="39"/>
      <c r="B313" s="165"/>
      <c r="C313" s="166" t="s">
        <v>603</v>
      </c>
      <c r="D313" s="166" t="s">
        <v>139</v>
      </c>
      <c r="E313" s="167" t="s">
        <v>604</v>
      </c>
      <c r="F313" s="168" t="s">
        <v>605</v>
      </c>
      <c r="G313" s="169" t="s">
        <v>142</v>
      </c>
      <c r="H313" s="170">
        <v>1</v>
      </c>
      <c r="I313" s="171"/>
      <c r="J313" s="172">
        <f>ROUND(I313*H313,2)</f>
        <v>0</v>
      </c>
      <c r="K313" s="168" t="s">
        <v>3</v>
      </c>
      <c r="L313" s="40"/>
      <c r="M313" s="173" t="s">
        <v>3</v>
      </c>
      <c r="N313" s="174" t="s">
        <v>43</v>
      </c>
      <c r="O313" s="73"/>
      <c r="P313" s="175">
        <f>O313*H313</f>
        <v>0</v>
      </c>
      <c r="Q313" s="175">
        <v>0</v>
      </c>
      <c r="R313" s="175">
        <f>Q313*H313</f>
        <v>0</v>
      </c>
      <c r="S313" s="175">
        <v>0</v>
      </c>
      <c r="T313" s="17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77" t="s">
        <v>229</v>
      </c>
      <c r="AT313" s="177" t="s">
        <v>139</v>
      </c>
      <c r="AU313" s="177" t="s">
        <v>81</v>
      </c>
      <c r="AY313" s="20" t="s">
        <v>137</v>
      </c>
      <c r="BE313" s="178">
        <f>IF(N313="základní",J313,0)</f>
        <v>0</v>
      </c>
      <c r="BF313" s="178">
        <f>IF(N313="snížená",J313,0)</f>
        <v>0</v>
      </c>
      <c r="BG313" s="178">
        <f>IF(N313="zákl. přenesená",J313,0)</f>
        <v>0</v>
      </c>
      <c r="BH313" s="178">
        <f>IF(N313="sníž. přenesená",J313,0)</f>
        <v>0</v>
      </c>
      <c r="BI313" s="178">
        <f>IF(N313="nulová",J313,0)</f>
        <v>0</v>
      </c>
      <c r="BJ313" s="20" t="s">
        <v>77</v>
      </c>
      <c r="BK313" s="178">
        <f>ROUND(I313*H313,2)</f>
        <v>0</v>
      </c>
      <c r="BL313" s="20" t="s">
        <v>229</v>
      </c>
      <c r="BM313" s="177" t="s">
        <v>606</v>
      </c>
    </row>
    <row r="314" s="2" customFormat="1" ht="14.4" customHeight="1">
      <c r="A314" s="39"/>
      <c r="B314" s="165"/>
      <c r="C314" s="166" t="s">
        <v>607</v>
      </c>
      <c r="D314" s="166" t="s">
        <v>139</v>
      </c>
      <c r="E314" s="167" t="s">
        <v>608</v>
      </c>
      <c r="F314" s="168" t="s">
        <v>609</v>
      </c>
      <c r="G314" s="169" t="s">
        <v>142</v>
      </c>
      <c r="H314" s="170">
        <v>4</v>
      </c>
      <c r="I314" s="171"/>
      <c r="J314" s="172">
        <f>ROUND(I314*H314,2)</f>
        <v>0</v>
      </c>
      <c r="K314" s="168" t="s">
        <v>3</v>
      </c>
      <c r="L314" s="40"/>
      <c r="M314" s="173" t="s">
        <v>3</v>
      </c>
      <c r="N314" s="174" t="s">
        <v>43</v>
      </c>
      <c r="O314" s="73"/>
      <c r="P314" s="175">
        <f>O314*H314</f>
        <v>0</v>
      </c>
      <c r="Q314" s="175">
        <v>0</v>
      </c>
      <c r="R314" s="175">
        <f>Q314*H314</f>
        <v>0</v>
      </c>
      <c r="S314" s="175">
        <v>0</v>
      </c>
      <c r="T314" s="17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77" t="s">
        <v>229</v>
      </c>
      <c r="AT314" s="177" t="s">
        <v>139</v>
      </c>
      <c r="AU314" s="177" t="s">
        <v>81</v>
      </c>
      <c r="AY314" s="20" t="s">
        <v>137</v>
      </c>
      <c r="BE314" s="178">
        <f>IF(N314="základní",J314,0)</f>
        <v>0</v>
      </c>
      <c r="BF314" s="178">
        <f>IF(N314="snížená",J314,0)</f>
        <v>0</v>
      </c>
      <c r="BG314" s="178">
        <f>IF(N314="zákl. přenesená",J314,0)</f>
        <v>0</v>
      </c>
      <c r="BH314" s="178">
        <f>IF(N314="sníž. přenesená",J314,0)</f>
        <v>0</v>
      </c>
      <c r="BI314" s="178">
        <f>IF(N314="nulová",J314,0)</f>
        <v>0</v>
      </c>
      <c r="BJ314" s="20" t="s">
        <v>77</v>
      </c>
      <c r="BK314" s="178">
        <f>ROUND(I314*H314,2)</f>
        <v>0</v>
      </c>
      <c r="BL314" s="20" t="s">
        <v>229</v>
      </c>
      <c r="BM314" s="177" t="s">
        <v>610</v>
      </c>
    </row>
    <row r="315" s="2" customFormat="1" ht="14.4" customHeight="1">
      <c r="A315" s="39"/>
      <c r="B315" s="165"/>
      <c r="C315" s="166" t="s">
        <v>611</v>
      </c>
      <c r="D315" s="166" t="s">
        <v>139</v>
      </c>
      <c r="E315" s="167" t="s">
        <v>612</v>
      </c>
      <c r="F315" s="168" t="s">
        <v>613</v>
      </c>
      <c r="G315" s="169" t="s">
        <v>142</v>
      </c>
      <c r="H315" s="170">
        <v>1</v>
      </c>
      <c r="I315" s="171"/>
      <c r="J315" s="172">
        <f>ROUND(I315*H315,2)</f>
        <v>0</v>
      </c>
      <c r="K315" s="168" t="s">
        <v>3</v>
      </c>
      <c r="L315" s="40"/>
      <c r="M315" s="173" t="s">
        <v>3</v>
      </c>
      <c r="N315" s="174" t="s">
        <v>43</v>
      </c>
      <c r="O315" s="73"/>
      <c r="P315" s="175">
        <f>O315*H315</f>
        <v>0</v>
      </c>
      <c r="Q315" s="175">
        <v>0</v>
      </c>
      <c r="R315" s="175">
        <f>Q315*H315</f>
        <v>0</v>
      </c>
      <c r="S315" s="175">
        <v>0</v>
      </c>
      <c r="T315" s="17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77" t="s">
        <v>229</v>
      </c>
      <c r="AT315" s="177" t="s">
        <v>139</v>
      </c>
      <c r="AU315" s="177" t="s">
        <v>81</v>
      </c>
      <c r="AY315" s="20" t="s">
        <v>137</v>
      </c>
      <c r="BE315" s="178">
        <f>IF(N315="základní",J315,0)</f>
        <v>0</v>
      </c>
      <c r="BF315" s="178">
        <f>IF(N315="snížená",J315,0)</f>
        <v>0</v>
      </c>
      <c r="BG315" s="178">
        <f>IF(N315="zákl. přenesená",J315,0)</f>
        <v>0</v>
      </c>
      <c r="BH315" s="178">
        <f>IF(N315="sníž. přenesená",J315,0)</f>
        <v>0</v>
      </c>
      <c r="BI315" s="178">
        <f>IF(N315="nulová",J315,0)</f>
        <v>0</v>
      </c>
      <c r="BJ315" s="20" t="s">
        <v>77</v>
      </c>
      <c r="BK315" s="178">
        <f>ROUND(I315*H315,2)</f>
        <v>0</v>
      </c>
      <c r="BL315" s="20" t="s">
        <v>229</v>
      </c>
      <c r="BM315" s="177" t="s">
        <v>614</v>
      </c>
    </row>
    <row r="316" s="2" customFormat="1" ht="14.4" customHeight="1">
      <c r="A316" s="39"/>
      <c r="B316" s="165"/>
      <c r="C316" s="166" t="s">
        <v>615</v>
      </c>
      <c r="D316" s="166" t="s">
        <v>139</v>
      </c>
      <c r="E316" s="167" t="s">
        <v>616</v>
      </c>
      <c r="F316" s="168" t="s">
        <v>617</v>
      </c>
      <c r="G316" s="169" t="s">
        <v>173</v>
      </c>
      <c r="H316" s="170">
        <v>4.1799999999999997</v>
      </c>
      <c r="I316" s="171"/>
      <c r="J316" s="172">
        <f>ROUND(I316*H316,2)</f>
        <v>0</v>
      </c>
      <c r="K316" s="168" t="s">
        <v>3</v>
      </c>
      <c r="L316" s="40"/>
      <c r="M316" s="173" t="s">
        <v>3</v>
      </c>
      <c r="N316" s="174" t="s">
        <v>43</v>
      </c>
      <c r="O316" s="73"/>
      <c r="P316" s="175">
        <f>O316*H316</f>
        <v>0</v>
      </c>
      <c r="Q316" s="175">
        <v>0</v>
      </c>
      <c r="R316" s="175">
        <f>Q316*H316</f>
        <v>0</v>
      </c>
      <c r="S316" s="175">
        <v>0</v>
      </c>
      <c r="T316" s="17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77" t="s">
        <v>229</v>
      </c>
      <c r="AT316" s="177" t="s">
        <v>139</v>
      </c>
      <c r="AU316" s="177" t="s">
        <v>81</v>
      </c>
      <c r="AY316" s="20" t="s">
        <v>137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20" t="s">
        <v>77</v>
      </c>
      <c r="BK316" s="178">
        <f>ROUND(I316*H316,2)</f>
        <v>0</v>
      </c>
      <c r="BL316" s="20" t="s">
        <v>229</v>
      </c>
      <c r="BM316" s="177" t="s">
        <v>618</v>
      </c>
    </row>
    <row r="317" s="2" customFormat="1" ht="22.2" customHeight="1">
      <c r="A317" s="39"/>
      <c r="B317" s="165"/>
      <c r="C317" s="166" t="s">
        <v>619</v>
      </c>
      <c r="D317" s="166" t="s">
        <v>139</v>
      </c>
      <c r="E317" s="167" t="s">
        <v>620</v>
      </c>
      <c r="F317" s="168" t="s">
        <v>621</v>
      </c>
      <c r="G317" s="169" t="s">
        <v>142</v>
      </c>
      <c r="H317" s="170">
        <v>6</v>
      </c>
      <c r="I317" s="171"/>
      <c r="J317" s="172">
        <f>ROUND(I317*H317,2)</f>
        <v>0</v>
      </c>
      <c r="K317" s="168" t="s">
        <v>3</v>
      </c>
      <c r="L317" s="40"/>
      <c r="M317" s="173" t="s">
        <v>3</v>
      </c>
      <c r="N317" s="174" t="s">
        <v>43</v>
      </c>
      <c r="O317" s="73"/>
      <c r="P317" s="175">
        <f>O317*H317</f>
        <v>0</v>
      </c>
      <c r="Q317" s="175">
        <v>0</v>
      </c>
      <c r="R317" s="175">
        <f>Q317*H317</f>
        <v>0</v>
      </c>
      <c r="S317" s="175">
        <v>0</v>
      </c>
      <c r="T317" s="17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77" t="s">
        <v>229</v>
      </c>
      <c r="AT317" s="177" t="s">
        <v>139</v>
      </c>
      <c r="AU317" s="177" t="s">
        <v>81</v>
      </c>
      <c r="AY317" s="20" t="s">
        <v>137</v>
      </c>
      <c r="BE317" s="178">
        <f>IF(N317="základní",J317,0)</f>
        <v>0</v>
      </c>
      <c r="BF317" s="178">
        <f>IF(N317="snížená",J317,0)</f>
        <v>0</v>
      </c>
      <c r="BG317" s="178">
        <f>IF(N317="zákl. přenesená",J317,0)</f>
        <v>0</v>
      </c>
      <c r="BH317" s="178">
        <f>IF(N317="sníž. přenesená",J317,0)</f>
        <v>0</v>
      </c>
      <c r="BI317" s="178">
        <f>IF(N317="nulová",J317,0)</f>
        <v>0</v>
      </c>
      <c r="BJ317" s="20" t="s">
        <v>77</v>
      </c>
      <c r="BK317" s="178">
        <f>ROUND(I317*H317,2)</f>
        <v>0</v>
      </c>
      <c r="BL317" s="20" t="s">
        <v>229</v>
      </c>
      <c r="BM317" s="177" t="s">
        <v>622</v>
      </c>
    </row>
    <row r="318" s="2" customFormat="1" ht="14.4" customHeight="1">
      <c r="A318" s="39"/>
      <c r="B318" s="165"/>
      <c r="C318" s="166" t="s">
        <v>623</v>
      </c>
      <c r="D318" s="166" t="s">
        <v>139</v>
      </c>
      <c r="E318" s="167" t="s">
        <v>624</v>
      </c>
      <c r="F318" s="168" t="s">
        <v>625</v>
      </c>
      <c r="G318" s="169" t="s">
        <v>260</v>
      </c>
      <c r="H318" s="170">
        <v>1</v>
      </c>
      <c r="I318" s="171"/>
      <c r="J318" s="172">
        <f>ROUND(I318*H318,2)</f>
        <v>0</v>
      </c>
      <c r="K318" s="168" t="s">
        <v>3</v>
      </c>
      <c r="L318" s="40"/>
      <c r="M318" s="173" t="s">
        <v>3</v>
      </c>
      <c r="N318" s="174" t="s">
        <v>43</v>
      </c>
      <c r="O318" s="73"/>
      <c r="P318" s="175">
        <f>O318*H318</f>
        <v>0</v>
      </c>
      <c r="Q318" s="175">
        <v>0</v>
      </c>
      <c r="R318" s="175">
        <f>Q318*H318</f>
        <v>0</v>
      </c>
      <c r="S318" s="175">
        <v>0</v>
      </c>
      <c r="T318" s="17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177" t="s">
        <v>229</v>
      </c>
      <c r="AT318" s="177" t="s">
        <v>139</v>
      </c>
      <c r="AU318" s="177" t="s">
        <v>81</v>
      </c>
      <c r="AY318" s="20" t="s">
        <v>137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20" t="s">
        <v>77</v>
      </c>
      <c r="BK318" s="178">
        <f>ROUND(I318*H318,2)</f>
        <v>0</v>
      </c>
      <c r="BL318" s="20" t="s">
        <v>229</v>
      </c>
      <c r="BM318" s="177" t="s">
        <v>626</v>
      </c>
    </row>
    <row r="319" s="2" customFormat="1" ht="14.4" customHeight="1">
      <c r="A319" s="39"/>
      <c r="B319" s="165"/>
      <c r="C319" s="166" t="s">
        <v>627</v>
      </c>
      <c r="D319" s="166" t="s">
        <v>139</v>
      </c>
      <c r="E319" s="167" t="s">
        <v>628</v>
      </c>
      <c r="F319" s="168" t="s">
        <v>629</v>
      </c>
      <c r="G319" s="169" t="s">
        <v>142</v>
      </c>
      <c r="H319" s="170">
        <v>4</v>
      </c>
      <c r="I319" s="171"/>
      <c r="J319" s="172">
        <f>ROUND(I319*H319,2)</f>
        <v>0</v>
      </c>
      <c r="K319" s="168" t="s">
        <v>3</v>
      </c>
      <c r="L319" s="40"/>
      <c r="M319" s="173" t="s">
        <v>3</v>
      </c>
      <c r="N319" s="174" t="s">
        <v>43</v>
      </c>
      <c r="O319" s="73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77" t="s">
        <v>229</v>
      </c>
      <c r="AT319" s="177" t="s">
        <v>139</v>
      </c>
      <c r="AU319" s="177" t="s">
        <v>81</v>
      </c>
      <c r="AY319" s="20" t="s">
        <v>137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20" t="s">
        <v>77</v>
      </c>
      <c r="BK319" s="178">
        <f>ROUND(I319*H319,2)</f>
        <v>0</v>
      </c>
      <c r="BL319" s="20" t="s">
        <v>229</v>
      </c>
      <c r="BM319" s="177" t="s">
        <v>630</v>
      </c>
    </row>
    <row r="320" s="2" customFormat="1" ht="14.4" customHeight="1">
      <c r="A320" s="39"/>
      <c r="B320" s="165"/>
      <c r="C320" s="166" t="s">
        <v>631</v>
      </c>
      <c r="D320" s="166" t="s">
        <v>139</v>
      </c>
      <c r="E320" s="167" t="s">
        <v>632</v>
      </c>
      <c r="F320" s="168" t="s">
        <v>633</v>
      </c>
      <c r="G320" s="169" t="s">
        <v>142</v>
      </c>
      <c r="H320" s="170">
        <v>1</v>
      </c>
      <c r="I320" s="171"/>
      <c r="J320" s="172">
        <f>ROUND(I320*H320,2)</f>
        <v>0</v>
      </c>
      <c r="K320" s="168" t="s">
        <v>3</v>
      </c>
      <c r="L320" s="40"/>
      <c r="M320" s="173" t="s">
        <v>3</v>
      </c>
      <c r="N320" s="174" t="s">
        <v>43</v>
      </c>
      <c r="O320" s="73"/>
      <c r="P320" s="175">
        <f>O320*H320</f>
        <v>0</v>
      </c>
      <c r="Q320" s="175">
        <v>0</v>
      </c>
      <c r="R320" s="175">
        <f>Q320*H320</f>
        <v>0</v>
      </c>
      <c r="S320" s="175">
        <v>0</v>
      </c>
      <c r="T320" s="17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177" t="s">
        <v>229</v>
      </c>
      <c r="AT320" s="177" t="s">
        <v>139</v>
      </c>
      <c r="AU320" s="177" t="s">
        <v>81</v>
      </c>
      <c r="AY320" s="20" t="s">
        <v>137</v>
      </c>
      <c r="BE320" s="178">
        <f>IF(N320="základní",J320,0)</f>
        <v>0</v>
      </c>
      <c r="BF320" s="178">
        <f>IF(N320="snížená",J320,0)</f>
        <v>0</v>
      </c>
      <c r="BG320" s="178">
        <f>IF(N320="zákl. přenesená",J320,0)</f>
        <v>0</v>
      </c>
      <c r="BH320" s="178">
        <f>IF(N320="sníž. přenesená",J320,0)</f>
        <v>0</v>
      </c>
      <c r="BI320" s="178">
        <f>IF(N320="nulová",J320,0)</f>
        <v>0</v>
      </c>
      <c r="BJ320" s="20" t="s">
        <v>77</v>
      </c>
      <c r="BK320" s="178">
        <f>ROUND(I320*H320,2)</f>
        <v>0</v>
      </c>
      <c r="BL320" s="20" t="s">
        <v>229</v>
      </c>
      <c r="BM320" s="177" t="s">
        <v>634</v>
      </c>
    </row>
    <row r="321" s="2" customFormat="1" ht="22.2" customHeight="1">
      <c r="A321" s="39"/>
      <c r="B321" s="165"/>
      <c r="C321" s="166" t="s">
        <v>635</v>
      </c>
      <c r="D321" s="166" t="s">
        <v>139</v>
      </c>
      <c r="E321" s="167" t="s">
        <v>636</v>
      </c>
      <c r="F321" s="168" t="s">
        <v>637</v>
      </c>
      <c r="G321" s="169" t="s">
        <v>469</v>
      </c>
      <c r="H321" s="211"/>
      <c r="I321" s="171"/>
      <c r="J321" s="172">
        <f>ROUND(I321*H321,2)</f>
        <v>0</v>
      </c>
      <c r="K321" s="168" t="s">
        <v>143</v>
      </c>
      <c r="L321" s="40"/>
      <c r="M321" s="173" t="s">
        <v>3</v>
      </c>
      <c r="N321" s="174" t="s">
        <v>43</v>
      </c>
      <c r="O321" s="73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77" t="s">
        <v>229</v>
      </c>
      <c r="AT321" s="177" t="s">
        <v>139</v>
      </c>
      <c r="AU321" s="177" t="s">
        <v>81</v>
      </c>
      <c r="AY321" s="20" t="s">
        <v>137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20" t="s">
        <v>77</v>
      </c>
      <c r="BK321" s="178">
        <f>ROUND(I321*H321,2)</f>
        <v>0</v>
      </c>
      <c r="BL321" s="20" t="s">
        <v>229</v>
      </c>
      <c r="BM321" s="177" t="s">
        <v>638</v>
      </c>
    </row>
    <row r="322" s="2" customFormat="1">
      <c r="A322" s="39"/>
      <c r="B322" s="40"/>
      <c r="C322" s="39"/>
      <c r="D322" s="179" t="s">
        <v>145</v>
      </c>
      <c r="E322" s="39"/>
      <c r="F322" s="180" t="s">
        <v>639</v>
      </c>
      <c r="G322" s="39"/>
      <c r="H322" s="39"/>
      <c r="I322" s="181"/>
      <c r="J322" s="39"/>
      <c r="K322" s="39"/>
      <c r="L322" s="40"/>
      <c r="M322" s="182"/>
      <c r="N322" s="18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145</v>
      </c>
      <c r="AU322" s="20" t="s">
        <v>81</v>
      </c>
    </row>
    <row r="323" s="12" customFormat="1" ht="22.8" customHeight="1">
      <c r="A323" s="12"/>
      <c r="B323" s="152"/>
      <c r="C323" s="12"/>
      <c r="D323" s="153" t="s">
        <v>71</v>
      </c>
      <c r="E323" s="163" t="s">
        <v>640</v>
      </c>
      <c r="F323" s="163" t="s">
        <v>641</v>
      </c>
      <c r="G323" s="12"/>
      <c r="H323" s="12"/>
      <c r="I323" s="155"/>
      <c r="J323" s="164">
        <f>BK323</f>
        <v>0</v>
      </c>
      <c r="K323" s="12"/>
      <c r="L323" s="152"/>
      <c r="M323" s="157"/>
      <c r="N323" s="158"/>
      <c r="O323" s="158"/>
      <c r="P323" s="159">
        <f>SUM(P324:P357)</f>
        <v>0</v>
      </c>
      <c r="Q323" s="158"/>
      <c r="R323" s="159">
        <f>SUM(R324:R357)</f>
        <v>1.4104862</v>
      </c>
      <c r="S323" s="158"/>
      <c r="T323" s="160">
        <f>SUM(T324:T357)</f>
        <v>0.204625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3" t="s">
        <v>81</v>
      </c>
      <c r="AT323" s="161" t="s">
        <v>71</v>
      </c>
      <c r="AU323" s="161" t="s">
        <v>77</v>
      </c>
      <c r="AY323" s="153" t="s">
        <v>137</v>
      </c>
      <c r="BK323" s="162">
        <f>SUM(BK324:BK357)</f>
        <v>0</v>
      </c>
    </row>
    <row r="324" s="2" customFormat="1" ht="14.4" customHeight="1">
      <c r="A324" s="39"/>
      <c r="B324" s="165"/>
      <c r="C324" s="166" t="s">
        <v>642</v>
      </c>
      <c r="D324" s="166" t="s">
        <v>139</v>
      </c>
      <c r="E324" s="167" t="s">
        <v>643</v>
      </c>
      <c r="F324" s="168" t="s">
        <v>644</v>
      </c>
      <c r="G324" s="169" t="s">
        <v>162</v>
      </c>
      <c r="H324" s="170">
        <v>151.46000000000001</v>
      </c>
      <c r="I324" s="171"/>
      <c r="J324" s="172">
        <f>ROUND(I324*H324,2)</f>
        <v>0</v>
      </c>
      <c r="K324" s="168" t="s">
        <v>143</v>
      </c>
      <c r="L324" s="40"/>
      <c r="M324" s="173" t="s">
        <v>3</v>
      </c>
      <c r="N324" s="174" t="s">
        <v>43</v>
      </c>
      <c r="O324" s="73"/>
      <c r="P324" s="175">
        <f>O324*H324</f>
        <v>0</v>
      </c>
      <c r="Q324" s="175">
        <v>0</v>
      </c>
      <c r="R324" s="175">
        <f>Q324*H324</f>
        <v>0</v>
      </c>
      <c r="S324" s="175">
        <v>0</v>
      </c>
      <c r="T324" s="17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77" t="s">
        <v>229</v>
      </c>
      <c r="AT324" s="177" t="s">
        <v>139</v>
      </c>
      <c r="AU324" s="177" t="s">
        <v>81</v>
      </c>
      <c r="AY324" s="20" t="s">
        <v>137</v>
      </c>
      <c r="BE324" s="178">
        <f>IF(N324="základní",J324,0)</f>
        <v>0</v>
      </c>
      <c r="BF324" s="178">
        <f>IF(N324="snížená",J324,0)</f>
        <v>0</v>
      </c>
      <c r="BG324" s="178">
        <f>IF(N324="zákl. přenesená",J324,0)</f>
        <v>0</v>
      </c>
      <c r="BH324" s="178">
        <f>IF(N324="sníž. přenesená",J324,0)</f>
        <v>0</v>
      </c>
      <c r="BI324" s="178">
        <f>IF(N324="nulová",J324,0)</f>
        <v>0</v>
      </c>
      <c r="BJ324" s="20" t="s">
        <v>77</v>
      </c>
      <c r="BK324" s="178">
        <f>ROUND(I324*H324,2)</f>
        <v>0</v>
      </c>
      <c r="BL324" s="20" t="s">
        <v>229</v>
      </c>
      <c r="BM324" s="177" t="s">
        <v>645</v>
      </c>
    </row>
    <row r="325" s="2" customFormat="1">
      <c r="A325" s="39"/>
      <c r="B325" s="40"/>
      <c r="C325" s="39"/>
      <c r="D325" s="179" t="s">
        <v>145</v>
      </c>
      <c r="E325" s="39"/>
      <c r="F325" s="180" t="s">
        <v>646</v>
      </c>
      <c r="G325" s="39"/>
      <c r="H325" s="39"/>
      <c r="I325" s="181"/>
      <c r="J325" s="39"/>
      <c r="K325" s="39"/>
      <c r="L325" s="40"/>
      <c r="M325" s="182"/>
      <c r="N325" s="183"/>
      <c r="O325" s="73"/>
      <c r="P325" s="73"/>
      <c r="Q325" s="73"/>
      <c r="R325" s="73"/>
      <c r="S325" s="73"/>
      <c r="T325" s="7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20" t="s">
        <v>145</v>
      </c>
      <c r="AU325" s="20" t="s">
        <v>81</v>
      </c>
    </row>
    <row r="326" s="13" customFormat="1">
      <c r="A326" s="13"/>
      <c r="B326" s="184"/>
      <c r="C326" s="13"/>
      <c r="D326" s="185" t="s">
        <v>147</v>
      </c>
      <c r="E326" s="186" t="s">
        <v>3</v>
      </c>
      <c r="F326" s="187" t="s">
        <v>647</v>
      </c>
      <c r="G326" s="13"/>
      <c r="H326" s="188">
        <v>27.719999999999999</v>
      </c>
      <c r="I326" s="189"/>
      <c r="J326" s="13"/>
      <c r="K326" s="13"/>
      <c r="L326" s="184"/>
      <c r="M326" s="190"/>
      <c r="N326" s="191"/>
      <c r="O326" s="191"/>
      <c r="P326" s="191"/>
      <c r="Q326" s="191"/>
      <c r="R326" s="191"/>
      <c r="S326" s="191"/>
      <c r="T326" s="19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6" t="s">
        <v>147</v>
      </c>
      <c r="AU326" s="186" t="s">
        <v>81</v>
      </c>
      <c r="AV326" s="13" t="s">
        <v>81</v>
      </c>
      <c r="AW326" s="13" t="s">
        <v>33</v>
      </c>
      <c r="AX326" s="13" t="s">
        <v>72</v>
      </c>
      <c r="AY326" s="186" t="s">
        <v>137</v>
      </c>
    </row>
    <row r="327" s="13" customFormat="1">
      <c r="A327" s="13"/>
      <c r="B327" s="184"/>
      <c r="C327" s="13"/>
      <c r="D327" s="185" t="s">
        <v>147</v>
      </c>
      <c r="E327" s="186" t="s">
        <v>3</v>
      </c>
      <c r="F327" s="187" t="s">
        <v>648</v>
      </c>
      <c r="G327" s="13"/>
      <c r="H327" s="188">
        <v>123.74</v>
      </c>
      <c r="I327" s="189"/>
      <c r="J327" s="13"/>
      <c r="K327" s="13"/>
      <c r="L327" s="184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6" t="s">
        <v>147</v>
      </c>
      <c r="AU327" s="186" t="s">
        <v>81</v>
      </c>
      <c r="AV327" s="13" t="s">
        <v>81</v>
      </c>
      <c r="AW327" s="13" t="s">
        <v>33</v>
      </c>
      <c r="AX327" s="13" t="s">
        <v>72</v>
      </c>
      <c r="AY327" s="186" t="s">
        <v>137</v>
      </c>
    </row>
    <row r="328" s="14" customFormat="1">
      <c r="A328" s="14"/>
      <c r="B328" s="203"/>
      <c r="C328" s="14"/>
      <c r="D328" s="185" t="s">
        <v>147</v>
      </c>
      <c r="E328" s="204" t="s">
        <v>3</v>
      </c>
      <c r="F328" s="205" t="s">
        <v>328</v>
      </c>
      <c r="G328" s="14"/>
      <c r="H328" s="206">
        <v>151.46000000000001</v>
      </c>
      <c r="I328" s="207"/>
      <c r="J328" s="14"/>
      <c r="K328" s="14"/>
      <c r="L328" s="203"/>
      <c r="M328" s="208"/>
      <c r="N328" s="209"/>
      <c r="O328" s="209"/>
      <c r="P328" s="209"/>
      <c r="Q328" s="209"/>
      <c r="R328" s="209"/>
      <c r="S328" s="209"/>
      <c r="T328" s="21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4" t="s">
        <v>147</v>
      </c>
      <c r="AU328" s="204" t="s">
        <v>81</v>
      </c>
      <c r="AV328" s="14" t="s">
        <v>87</v>
      </c>
      <c r="AW328" s="14" t="s">
        <v>33</v>
      </c>
      <c r="AX328" s="14" t="s">
        <v>77</v>
      </c>
      <c r="AY328" s="204" t="s">
        <v>137</v>
      </c>
    </row>
    <row r="329" s="2" customFormat="1" ht="14.4" customHeight="1">
      <c r="A329" s="39"/>
      <c r="B329" s="165"/>
      <c r="C329" s="166" t="s">
        <v>649</v>
      </c>
      <c r="D329" s="166" t="s">
        <v>139</v>
      </c>
      <c r="E329" s="167" t="s">
        <v>650</v>
      </c>
      <c r="F329" s="168" t="s">
        <v>651</v>
      </c>
      <c r="G329" s="169" t="s">
        <v>162</v>
      </c>
      <c r="H329" s="170">
        <v>81.849999999999994</v>
      </c>
      <c r="I329" s="171"/>
      <c r="J329" s="172">
        <f>ROUND(I329*H329,2)</f>
        <v>0</v>
      </c>
      <c r="K329" s="168" t="s">
        <v>143</v>
      </c>
      <c r="L329" s="40"/>
      <c r="M329" s="173" t="s">
        <v>3</v>
      </c>
      <c r="N329" s="174" t="s">
        <v>43</v>
      </c>
      <c r="O329" s="73"/>
      <c r="P329" s="175">
        <f>O329*H329</f>
        <v>0</v>
      </c>
      <c r="Q329" s="175">
        <v>0</v>
      </c>
      <c r="R329" s="175">
        <f>Q329*H329</f>
        <v>0</v>
      </c>
      <c r="S329" s="175">
        <v>0</v>
      </c>
      <c r="T329" s="17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177" t="s">
        <v>229</v>
      </c>
      <c r="AT329" s="177" t="s">
        <v>139</v>
      </c>
      <c r="AU329" s="177" t="s">
        <v>81</v>
      </c>
      <c r="AY329" s="20" t="s">
        <v>137</v>
      </c>
      <c r="BE329" s="178">
        <f>IF(N329="základní",J329,0)</f>
        <v>0</v>
      </c>
      <c r="BF329" s="178">
        <f>IF(N329="snížená",J329,0)</f>
        <v>0</v>
      </c>
      <c r="BG329" s="178">
        <f>IF(N329="zákl. přenesená",J329,0)</f>
        <v>0</v>
      </c>
      <c r="BH329" s="178">
        <f>IF(N329="sníž. přenesená",J329,0)</f>
        <v>0</v>
      </c>
      <c r="BI329" s="178">
        <f>IF(N329="nulová",J329,0)</f>
        <v>0</v>
      </c>
      <c r="BJ329" s="20" t="s">
        <v>77</v>
      </c>
      <c r="BK329" s="178">
        <f>ROUND(I329*H329,2)</f>
        <v>0</v>
      </c>
      <c r="BL329" s="20" t="s">
        <v>229</v>
      </c>
      <c r="BM329" s="177" t="s">
        <v>652</v>
      </c>
    </row>
    <row r="330" s="2" customFormat="1">
      <c r="A330" s="39"/>
      <c r="B330" s="40"/>
      <c r="C330" s="39"/>
      <c r="D330" s="179" t="s">
        <v>145</v>
      </c>
      <c r="E330" s="39"/>
      <c r="F330" s="180" t="s">
        <v>653</v>
      </c>
      <c r="G330" s="39"/>
      <c r="H330" s="39"/>
      <c r="I330" s="181"/>
      <c r="J330" s="39"/>
      <c r="K330" s="39"/>
      <c r="L330" s="40"/>
      <c r="M330" s="182"/>
      <c r="N330" s="183"/>
      <c r="O330" s="73"/>
      <c r="P330" s="73"/>
      <c r="Q330" s="73"/>
      <c r="R330" s="73"/>
      <c r="S330" s="73"/>
      <c r="T330" s="74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20" t="s">
        <v>145</v>
      </c>
      <c r="AU330" s="20" t="s">
        <v>81</v>
      </c>
    </row>
    <row r="331" s="13" customFormat="1">
      <c r="A331" s="13"/>
      <c r="B331" s="184"/>
      <c r="C331" s="13"/>
      <c r="D331" s="185" t="s">
        <v>147</v>
      </c>
      <c r="E331" s="186" t="s">
        <v>3</v>
      </c>
      <c r="F331" s="187" t="s">
        <v>654</v>
      </c>
      <c r="G331" s="13"/>
      <c r="H331" s="188">
        <v>81.849999999999994</v>
      </c>
      <c r="I331" s="189"/>
      <c r="J331" s="13"/>
      <c r="K331" s="13"/>
      <c r="L331" s="184"/>
      <c r="M331" s="190"/>
      <c r="N331" s="191"/>
      <c r="O331" s="191"/>
      <c r="P331" s="191"/>
      <c r="Q331" s="191"/>
      <c r="R331" s="191"/>
      <c r="S331" s="191"/>
      <c r="T331" s="19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6" t="s">
        <v>147</v>
      </c>
      <c r="AU331" s="186" t="s">
        <v>81</v>
      </c>
      <c r="AV331" s="13" t="s">
        <v>81</v>
      </c>
      <c r="AW331" s="13" t="s">
        <v>33</v>
      </c>
      <c r="AX331" s="13" t="s">
        <v>77</v>
      </c>
      <c r="AY331" s="186" t="s">
        <v>137</v>
      </c>
    </row>
    <row r="332" s="2" customFormat="1" ht="19.8" customHeight="1">
      <c r="A332" s="39"/>
      <c r="B332" s="165"/>
      <c r="C332" s="166" t="s">
        <v>655</v>
      </c>
      <c r="D332" s="166" t="s">
        <v>139</v>
      </c>
      <c r="E332" s="167" t="s">
        <v>656</v>
      </c>
      <c r="F332" s="168" t="s">
        <v>657</v>
      </c>
      <c r="G332" s="169" t="s">
        <v>162</v>
      </c>
      <c r="H332" s="170">
        <v>0.59999999999999998</v>
      </c>
      <c r="I332" s="171"/>
      <c r="J332" s="172">
        <f>ROUND(I332*H332,2)</f>
        <v>0</v>
      </c>
      <c r="K332" s="168" t="s">
        <v>143</v>
      </c>
      <c r="L332" s="40"/>
      <c r="M332" s="173" t="s">
        <v>3</v>
      </c>
      <c r="N332" s="174" t="s">
        <v>43</v>
      </c>
      <c r="O332" s="73"/>
      <c r="P332" s="175">
        <f>O332*H332</f>
        <v>0</v>
      </c>
      <c r="Q332" s="175">
        <v>0</v>
      </c>
      <c r="R332" s="175">
        <f>Q332*H332</f>
        <v>0</v>
      </c>
      <c r="S332" s="175">
        <v>0</v>
      </c>
      <c r="T332" s="17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77" t="s">
        <v>229</v>
      </c>
      <c r="AT332" s="177" t="s">
        <v>139</v>
      </c>
      <c r="AU332" s="177" t="s">
        <v>81</v>
      </c>
      <c r="AY332" s="20" t="s">
        <v>137</v>
      </c>
      <c r="BE332" s="178">
        <f>IF(N332="základní",J332,0)</f>
        <v>0</v>
      </c>
      <c r="BF332" s="178">
        <f>IF(N332="snížená",J332,0)</f>
        <v>0</v>
      </c>
      <c r="BG332" s="178">
        <f>IF(N332="zákl. přenesená",J332,0)</f>
        <v>0</v>
      </c>
      <c r="BH332" s="178">
        <f>IF(N332="sníž. přenesená",J332,0)</f>
        <v>0</v>
      </c>
      <c r="BI332" s="178">
        <f>IF(N332="nulová",J332,0)</f>
        <v>0</v>
      </c>
      <c r="BJ332" s="20" t="s">
        <v>77</v>
      </c>
      <c r="BK332" s="178">
        <f>ROUND(I332*H332,2)</f>
        <v>0</v>
      </c>
      <c r="BL332" s="20" t="s">
        <v>229</v>
      </c>
      <c r="BM332" s="177" t="s">
        <v>658</v>
      </c>
    </row>
    <row r="333" s="2" customFormat="1">
      <c r="A333" s="39"/>
      <c r="B333" s="40"/>
      <c r="C333" s="39"/>
      <c r="D333" s="179" t="s">
        <v>145</v>
      </c>
      <c r="E333" s="39"/>
      <c r="F333" s="180" t="s">
        <v>659</v>
      </c>
      <c r="G333" s="39"/>
      <c r="H333" s="39"/>
      <c r="I333" s="181"/>
      <c r="J333" s="39"/>
      <c r="K333" s="39"/>
      <c r="L333" s="40"/>
      <c r="M333" s="182"/>
      <c r="N333" s="183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145</v>
      </c>
      <c r="AU333" s="20" t="s">
        <v>81</v>
      </c>
    </row>
    <row r="334" s="13" customFormat="1">
      <c r="A334" s="13"/>
      <c r="B334" s="184"/>
      <c r="C334" s="13"/>
      <c r="D334" s="185" t="s">
        <v>147</v>
      </c>
      <c r="E334" s="186" t="s">
        <v>3</v>
      </c>
      <c r="F334" s="187" t="s">
        <v>660</v>
      </c>
      <c r="G334" s="13"/>
      <c r="H334" s="188">
        <v>0.59999999999999998</v>
      </c>
      <c r="I334" s="189"/>
      <c r="J334" s="13"/>
      <c r="K334" s="13"/>
      <c r="L334" s="184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6" t="s">
        <v>147</v>
      </c>
      <c r="AU334" s="186" t="s">
        <v>81</v>
      </c>
      <c r="AV334" s="13" t="s">
        <v>81</v>
      </c>
      <c r="AW334" s="13" t="s">
        <v>33</v>
      </c>
      <c r="AX334" s="13" t="s">
        <v>77</v>
      </c>
      <c r="AY334" s="186" t="s">
        <v>137</v>
      </c>
    </row>
    <row r="335" s="2" customFormat="1" ht="14.4" customHeight="1">
      <c r="A335" s="39"/>
      <c r="B335" s="165"/>
      <c r="C335" s="166" t="s">
        <v>661</v>
      </c>
      <c r="D335" s="166" t="s">
        <v>139</v>
      </c>
      <c r="E335" s="167" t="s">
        <v>662</v>
      </c>
      <c r="F335" s="168" t="s">
        <v>663</v>
      </c>
      <c r="G335" s="169" t="s">
        <v>162</v>
      </c>
      <c r="H335" s="170">
        <v>123.74</v>
      </c>
      <c r="I335" s="171"/>
      <c r="J335" s="172">
        <f>ROUND(I335*H335,2)</f>
        <v>0</v>
      </c>
      <c r="K335" s="168" t="s">
        <v>143</v>
      </c>
      <c r="L335" s="40"/>
      <c r="M335" s="173" t="s">
        <v>3</v>
      </c>
      <c r="N335" s="174" t="s">
        <v>43</v>
      </c>
      <c r="O335" s="73"/>
      <c r="P335" s="175">
        <f>O335*H335</f>
        <v>0</v>
      </c>
      <c r="Q335" s="175">
        <v>0.00020000000000000001</v>
      </c>
      <c r="R335" s="175">
        <f>Q335*H335</f>
        <v>0.024747999999999999</v>
      </c>
      <c r="S335" s="175">
        <v>0</v>
      </c>
      <c r="T335" s="17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77" t="s">
        <v>229</v>
      </c>
      <c r="AT335" s="177" t="s">
        <v>139</v>
      </c>
      <c r="AU335" s="177" t="s">
        <v>81</v>
      </c>
      <c r="AY335" s="20" t="s">
        <v>137</v>
      </c>
      <c r="BE335" s="178">
        <f>IF(N335="základní",J335,0)</f>
        <v>0</v>
      </c>
      <c r="BF335" s="178">
        <f>IF(N335="snížená",J335,0)</f>
        <v>0</v>
      </c>
      <c r="BG335" s="178">
        <f>IF(N335="zákl. přenesená",J335,0)</f>
        <v>0</v>
      </c>
      <c r="BH335" s="178">
        <f>IF(N335="sníž. přenesená",J335,0)</f>
        <v>0</v>
      </c>
      <c r="BI335" s="178">
        <f>IF(N335="nulová",J335,0)</f>
        <v>0</v>
      </c>
      <c r="BJ335" s="20" t="s">
        <v>77</v>
      </c>
      <c r="BK335" s="178">
        <f>ROUND(I335*H335,2)</f>
        <v>0</v>
      </c>
      <c r="BL335" s="20" t="s">
        <v>229</v>
      </c>
      <c r="BM335" s="177" t="s">
        <v>664</v>
      </c>
    </row>
    <row r="336" s="2" customFormat="1">
      <c r="A336" s="39"/>
      <c r="B336" s="40"/>
      <c r="C336" s="39"/>
      <c r="D336" s="179" t="s">
        <v>145</v>
      </c>
      <c r="E336" s="39"/>
      <c r="F336" s="180" t="s">
        <v>665</v>
      </c>
      <c r="G336" s="39"/>
      <c r="H336" s="39"/>
      <c r="I336" s="181"/>
      <c r="J336" s="39"/>
      <c r="K336" s="39"/>
      <c r="L336" s="40"/>
      <c r="M336" s="182"/>
      <c r="N336" s="183"/>
      <c r="O336" s="73"/>
      <c r="P336" s="73"/>
      <c r="Q336" s="73"/>
      <c r="R336" s="73"/>
      <c r="S336" s="73"/>
      <c r="T336" s="74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20" t="s">
        <v>145</v>
      </c>
      <c r="AU336" s="20" t="s">
        <v>81</v>
      </c>
    </row>
    <row r="337" s="13" customFormat="1">
      <c r="A337" s="13"/>
      <c r="B337" s="184"/>
      <c r="C337" s="13"/>
      <c r="D337" s="185" t="s">
        <v>147</v>
      </c>
      <c r="E337" s="186" t="s">
        <v>3</v>
      </c>
      <c r="F337" s="187" t="s">
        <v>648</v>
      </c>
      <c r="G337" s="13"/>
      <c r="H337" s="188">
        <v>123.74</v>
      </c>
      <c r="I337" s="189"/>
      <c r="J337" s="13"/>
      <c r="K337" s="13"/>
      <c r="L337" s="184"/>
      <c r="M337" s="190"/>
      <c r="N337" s="191"/>
      <c r="O337" s="191"/>
      <c r="P337" s="191"/>
      <c r="Q337" s="191"/>
      <c r="R337" s="191"/>
      <c r="S337" s="191"/>
      <c r="T337" s="19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6" t="s">
        <v>147</v>
      </c>
      <c r="AU337" s="186" t="s">
        <v>81</v>
      </c>
      <c r="AV337" s="13" t="s">
        <v>81</v>
      </c>
      <c r="AW337" s="13" t="s">
        <v>33</v>
      </c>
      <c r="AX337" s="13" t="s">
        <v>77</v>
      </c>
      <c r="AY337" s="186" t="s">
        <v>137</v>
      </c>
    </row>
    <row r="338" s="2" customFormat="1" ht="19.8" customHeight="1">
      <c r="A338" s="39"/>
      <c r="B338" s="165"/>
      <c r="C338" s="166" t="s">
        <v>666</v>
      </c>
      <c r="D338" s="166" t="s">
        <v>139</v>
      </c>
      <c r="E338" s="167" t="s">
        <v>667</v>
      </c>
      <c r="F338" s="168" t="s">
        <v>668</v>
      </c>
      <c r="G338" s="169" t="s">
        <v>162</v>
      </c>
      <c r="H338" s="170">
        <v>123.74</v>
      </c>
      <c r="I338" s="171"/>
      <c r="J338" s="172">
        <f>ROUND(I338*H338,2)</f>
        <v>0</v>
      </c>
      <c r="K338" s="168" t="s">
        <v>143</v>
      </c>
      <c r="L338" s="40"/>
      <c r="M338" s="173" t="s">
        <v>3</v>
      </c>
      <c r="N338" s="174" t="s">
        <v>43</v>
      </c>
      <c r="O338" s="73"/>
      <c r="P338" s="175">
        <f>O338*H338</f>
        <v>0</v>
      </c>
      <c r="Q338" s="175">
        <v>0.0074999999999999997</v>
      </c>
      <c r="R338" s="175">
        <f>Q338*H338</f>
        <v>0.92804999999999993</v>
      </c>
      <c r="S338" s="175">
        <v>0</v>
      </c>
      <c r="T338" s="17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177" t="s">
        <v>229</v>
      </c>
      <c r="AT338" s="177" t="s">
        <v>139</v>
      </c>
      <c r="AU338" s="177" t="s">
        <v>81</v>
      </c>
      <c r="AY338" s="20" t="s">
        <v>137</v>
      </c>
      <c r="BE338" s="178">
        <f>IF(N338="základní",J338,0)</f>
        <v>0</v>
      </c>
      <c r="BF338" s="178">
        <f>IF(N338="snížená",J338,0)</f>
        <v>0</v>
      </c>
      <c r="BG338" s="178">
        <f>IF(N338="zákl. přenesená",J338,0)</f>
        <v>0</v>
      </c>
      <c r="BH338" s="178">
        <f>IF(N338="sníž. přenesená",J338,0)</f>
        <v>0</v>
      </c>
      <c r="BI338" s="178">
        <f>IF(N338="nulová",J338,0)</f>
        <v>0</v>
      </c>
      <c r="BJ338" s="20" t="s">
        <v>77</v>
      </c>
      <c r="BK338" s="178">
        <f>ROUND(I338*H338,2)</f>
        <v>0</v>
      </c>
      <c r="BL338" s="20" t="s">
        <v>229</v>
      </c>
      <c r="BM338" s="177" t="s">
        <v>669</v>
      </c>
    </row>
    <row r="339" s="2" customFormat="1">
      <c r="A339" s="39"/>
      <c r="B339" s="40"/>
      <c r="C339" s="39"/>
      <c r="D339" s="179" t="s">
        <v>145</v>
      </c>
      <c r="E339" s="39"/>
      <c r="F339" s="180" t="s">
        <v>670</v>
      </c>
      <c r="G339" s="39"/>
      <c r="H339" s="39"/>
      <c r="I339" s="181"/>
      <c r="J339" s="39"/>
      <c r="K339" s="39"/>
      <c r="L339" s="40"/>
      <c r="M339" s="182"/>
      <c r="N339" s="183"/>
      <c r="O339" s="73"/>
      <c r="P339" s="73"/>
      <c r="Q339" s="73"/>
      <c r="R339" s="73"/>
      <c r="S339" s="73"/>
      <c r="T339" s="74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20" t="s">
        <v>145</v>
      </c>
      <c r="AU339" s="20" t="s">
        <v>81</v>
      </c>
    </row>
    <row r="340" s="13" customFormat="1">
      <c r="A340" s="13"/>
      <c r="B340" s="184"/>
      <c r="C340" s="13"/>
      <c r="D340" s="185" t="s">
        <v>147</v>
      </c>
      <c r="E340" s="186" t="s">
        <v>3</v>
      </c>
      <c r="F340" s="187" t="s">
        <v>648</v>
      </c>
      <c r="G340" s="13"/>
      <c r="H340" s="188">
        <v>123.74</v>
      </c>
      <c r="I340" s="189"/>
      <c r="J340" s="13"/>
      <c r="K340" s="13"/>
      <c r="L340" s="184"/>
      <c r="M340" s="190"/>
      <c r="N340" s="191"/>
      <c r="O340" s="191"/>
      <c r="P340" s="191"/>
      <c r="Q340" s="191"/>
      <c r="R340" s="191"/>
      <c r="S340" s="191"/>
      <c r="T340" s="19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6" t="s">
        <v>147</v>
      </c>
      <c r="AU340" s="186" t="s">
        <v>81</v>
      </c>
      <c r="AV340" s="13" t="s">
        <v>81</v>
      </c>
      <c r="AW340" s="13" t="s">
        <v>33</v>
      </c>
      <c r="AX340" s="13" t="s">
        <v>77</v>
      </c>
      <c r="AY340" s="186" t="s">
        <v>137</v>
      </c>
    </row>
    <row r="341" s="2" customFormat="1" ht="14.4" customHeight="1">
      <c r="A341" s="39"/>
      <c r="B341" s="165"/>
      <c r="C341" s="166" t="s">
        <v>671</v>
      </c>
      <c r="D341" s="166" t="s">
        <v>139</v>
      </c>
      <c r="E341" s="167" t="s">
        <v>672</v>
      </c>
      <c r="F341" s="168" t="s">
        <v>673</v>
      </c>
      <c r="G341" s="169" t="s">
        <v>162</v>
      </c>
      <c r="H341" s="170">
        <v>81.849999999999994</v>
      </c>
      <c r="I341" s="171"/>
      <c r="J341" s="172">
        <f>ROUND(I341*H341,2)</f>
        <v>0</v>
      </c>
      <c r="K341" s="168" t="s">
        <v>143</v>
      </c>
      <c r="L341" s="40"/>
      <c r="M341" s="173" t="s">
        <v>3</v>
      </c>
      <c r="N341" s="174" t="s">
        <v>43</v>
      </c>
      <c r="O341" s="73"/>
      <c r="P341" s="175">
        <f>O341*H341</f>
        <v>0</v>
      </c>
      <c r="Q341" s="175">
        <v>0</v>
      </c>
      <c r="R341" s="175">
        <f>Q341*H341</f>
        <v>0</v>
      </c>
      <c r="S341" s="175">
        <v>0.0025000000000000001</v>
      </c>
      <c r="T341" s="176">
        <f>S341*H341</f>
        <v>0.204625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177" t="s">
        <v>229</v>
      </c>
      <c r="AT341" s="177" t="s">
        <v>139</v>
      </c>
      <c r="AU341" s="177" t="s">
        <v>81</v>
      </c>
      <c r="AY341" s="20" t="s">
        <v>137</v>
      </c>
      <c r="BE341" s="178">
        <f>IF(N341="základní",J341,0)</f>
        <v>0</v>
      </c>
      <c r="BF341" s="178">
        <f>IF(N341="snížená",J341,0)</f>
        <v>0</v>
      </c>
      <c r="BG341" s="178">
        <f>IF(N341="zákl. přenesená",J341,0)</f>
        <v>0</v>
      </c>
      <c r="BH341" s="178">
        <f>IF(N341="sníž. přenesená",J341,0)</f>
        <v>0</v>
      </c>
      <c r="BI341" s="178">
        <f>IF(N341="nulová",J341,0)</f>
        <v>0</v>
      </c>
      <c r="BJ341" s="20" t="s">
        <v>77</v>
      </c>
      <c r="BK341" s="178">
        <f>ROUND(I341*H341,2)</f>
        <v>0</v>
      </c>
      <c r="BL341" s="20" t="s">
        <v>229</v>
      </c>
      <c r="BM341" s="177" t="s">
        <v>674</v>
      </c>
    </row>
    <row r="342" s="2" customFormat="1">
      <c r="A342" s="39"/>
      <c r="B342" s="40"/>
      <c r="C342" s="39"/>
      <c r="D342" s="179" t="s">
        <v>145</v>
      </c>
      <c r="E342" s="39"/>
      <c r="F342" s="180" t="s">
        <v>675</v>
      </c>
      <c r="G342" s="39"/>
      <c r="H342" s="39"/>
      <c r="I342" s="181"/>
      <c r="J342" s="39"/>
      <c r="K342" s="39"/>
      <c r="L342" s="40"/>
      <c r="M342" s="182"/>
      <c r="N342" s="183"/>
      <c r="O342" s="73"/>
      <c r="P342" s="73"/>
      <c r="Q342" s="73"/>
      <c r="R342" s="73"/>
      <c r="S342" s="73"/>
      <c r="T342" s="74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20" t="s">
        <v>145</v>
      </c>
      <c r="AU342" s="20" t="s">
        <v>81</v>
      </c>
    </row>
    <row r="343" s="13" customFormat="1">
      <c r="A343" s="13"/>
      <c r="B343" s="184"/>
      <c r="C343" s="13"/>
      <c r="D343" s="185" t="s">
        <v>147</v>
      </c>
      <c r="E343" s="186" t="s">
        <v>3</v>
      </c>
      <c r="F343" s="187" t="s">
        <v>654</v>
      </c>
      <c r="G343" s="13"/>
      <c r="H343" s="188">
        <v>81.849999999999994</v>
      </c>
      <c r="I343" s="189"/>
      <c r="J343" s="13"/>
      <c r="K343" s="13"/>
      <c r="L343" s="184"/>
      <c r="M343" s="190"/>
      <c r="N343" s="191"/>
      <c r="O343" s="191"/>
      <c r="P343" s="191"/>
      <c r="Q343" s="191"/>
      <c r="R343" s="191"/>
      <c r="S343" s="191"/>
      <c r="T343" s="19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6" t="s">
        <v>147</v>
      </c>
      <c r="AU343" s="186" t="s">
        <v>81</v>
      </c>
      <c r="AV343" s="13" t="s">
        <v>81</v>
      </c>
      <c r="AW343" s="13" t="s">
        <v>33</v>
      </c>
      <c r="AX343" s="13" t="s">
        <v>77</v>
      </c>
      <c r="AY343" s="186" t="s">
        <v>137</v>
      </c>
    </row>
    <row r="344" s="2" customFormat="1" ht="14.4" customHeight="1">
      <c r="A344" s="39"/>
      <c r="B344" s="165"/>
      <c r="C344" s="166" t="s">
        <v>676</v>
      </c>
      <c r="D344" s="166" t="s">
        <v>139</v>
      </c>
      <c r="E344" s="167" t="s">
        <v>677</v>
      </c>
      <c r="F344" s="168" t="s">
        <v>678</v>
      </c>
      <c r="G344" s="169" t="s">
        <v>162</v>
      </c>
      <c r="H344" s="170">
        <v>123.74</v>
      </c>
      <c r="I344" s="171"/>
      <c r="J344" s="172">
        <f>ROUND(I344*H344,2)</f>
        <v>0</v>
      </c>
      <c r="K344" s="168" t="s">
        <v>143</v>
      </c>
      <c r="L344" s="40"/>
      <c r="M344" s="173" t="s">
        <v>3</v>
      </c>
      <c r="N344" s="174" t="s">
        <v>43</v>
      </c>
      <c r="O344" s="73"/>
      <c r="P344" s="175">
        <f>O344*H344</f>
        <v>0</v>
      </c>
      <c r="Q344" s="175">
        <v>0.00040000000000000002</v>
      </c>
      <c r="R344" s="175">
        <f>Q344*H344</f>
        <v>0.049495999999999998</v>
      </c>
      <c r="S344" s="175">
        <v>0</v>
      </c>
      <c r="T344" s="17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7" t="s">
        <v>229</v>
      </c>
      <c r="AT344" s="177" t="s">
        <v>139</v>
      </c>
      <c r="AU344" s="177" t="s">
        <v>81</v>
      </c>
      <c r="AY344" s="20" t="s">
        <v>137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20" t="s">
        <v>77</v>
      </c>
      <c r="BK344" s="178">
        <f>ROUND(I344*H344,2)</f>
        <v>0</v>
      </c>
      <c r="BL344" s="20" t="s">
        <v>229</v>
      </c>
      <c r="BM344" s="177" t="s">
        <v>679</v>
      </c>
    </row>
    <row r="345" s="2" customFormat="1">
      <c r="A345" s="39"/>
      <c r="B345" s="40"/>
      <c r="C345" s="39"/>
      <c r="D345" s="179" t="s">
        <v>145</v>
      </c>
      <c r="E345" s="39"/>
      <c r="F345" s="180" t="s">
        <v>680</v>
      </c>
      <c r="G345" s="39"/>
      <c r="H345" s="39"/>
      <c r="I345" s="181"/>
      <c r="J345" s="39"/>
      <c r="K345" s="39"/>
      <c r="L345" s="40"/>
      <c r="M345" s="182"/>
      <c r="N345" s="183"/>
      <c r="O345" s="73"/>
      <c r="P345" s="73"/>
      <c r="Q345" s="73"/>
      <c r="R345" s="73"/>
      <c r="S345" s="73"/>
      <c r="T345" s="74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20" t="s">
        <v>145</v>
      </c>
      <c r="AU345" s="20" t="s">
        <v>81</v>
      </c>
    </row>
    <row r="346" s="13" customFormat="1">
      <c r="A346" s="13"/>
      <c r="B346" s="184"/>
      <c r="C346" s="13"/>
      <c r="D346" s="185" t="s">
        <v>147</v>
      </c>
      <c r="E346" s="186" t="s">
        <v>3</v>
      </c>
      <c r="F346" s="187" t="s">
        <v>648</v>
      </c>
      <c r="G346" s="13"/>
      <c r="H346" s="188">
        <v>123.74</v>
      </c>
      <c r="I346" s="189"/>
      <c r="J346" s="13"/>
      <c r="K346" s="13"/>
      <c r="L346" s="184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6" t="s">
        <v>147</v>
      </c>
      <c r="AU346" s="186" t="s">
        <v>81</v>
      </c>
      <c r="AV346" s="13" t="s">
        <v>81</v>
      </c>
      <c r="AW346" s="13" t="s">
        <v>33</v>
      </c>
      <c r="AX346" s="13" t="s">
        <v>77</v>
      </c>
      <c r="AY346" s="186" t="s">
        <v>137</v>
      </c>
    </row>
    <row r="347" s="2" customFormat="1" ht="14.4" customHeight="1">
      <c r="A347" s="39"/>
      <c r="B347" s="165"/>
      <c r="C347" s="193" t="s">
        <v>681</v>
      </c>
      <c r="D347" s="193" t="s">
        <v>247</v>
      </c>
      <c r="E347" s="194" t="s">
        <v>682</v>
      </c>
      <c r="F347" s="195" t="s">
        <v>683</v>
      </c>
      <c r="G347" s="196" t="s">
        <v>162</v>
      </c>
      <c r="H347" s="197">
        <v>136.114</v>
      </c>
      <c r="I347" s="198"/>
      <c r="J347" s="199">
        <f>ROUND(I347*H347,2)</f>
        <v>0</v>
      </c>
      <c r="K347" s="195" t="s">
        <v>3</v>
      </c>
      <c r="L347" s="200"/>
      <c r="M347" s="201" t="s">
        <v>3</v>
      </c>
      <c r="N347" s="202" t="s">
        <v>43</v>
      </c>
      <c r="O347" s="73"/>
      <c r="P347" s="175">
        <f>O347*H347</f>
        <v>0</v>
      </c>
      <c r="Q347" s="175">
        <v>0.0028999999999999998</v>
      </c>
      <c r="R347" s="175">
        <f>Q347*H347</f>
        <v>0.39473059999999999</v>
      </c>
      <c r="S347" s="175">
        <v>0</v>
      </c>
      <c r="T347" s="17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77" t="s">
        <v>314</v>
      </c>
      <c r="AT347" s="177" t="s">
        <v>247</v>
      </c>
      <c r="AU347" s="177" t="s">
        <v>81</v>
      </c>
      <c r="AY347" s="20" t="s">
        <v>137</v>
      </c>
      <c r="BE347" s="178">
        <f>IF(N347="základní",J347,0)</f>
        <v>0</v>
      </c>
      <c r="BF347" s="178">
        <f>IF(N347="snížená",J347,0)</f>
        <v>0</v>
      </c>
      <c r="BG347" s="178">
        <f>IF(N347="zákl. přenesená",J347,0)</f>
        <v>0</v>
      </c>
      <c r="BH347" s="178">
        <f>IF(N347="sníž. přenesená",J347,0)</f>
        <v>0</v>
      </c>
      <c r="BI347" s="178">
        <f>IF(N347="nulová",J347,0)</f>
        <v>0</v>
      </c>
      <c r="BJ347" s="20" t="s">
        <v>77</v>
      </c>
      <c r="BK347" s="178">
        <f>ROUND(I347*H347,2)</f>
        <v>0</v>
      </c>
      <c r="BL347" s="20" t="s">
        <v>229</v>
      </c>
      <c r="BM347" s="177" t="s">
        <v>684</v>
      </c>
    </row>
    <row r="348" s="13" customFormat="1">
      <c r="A348" s="13"/>
      <c r="B348" s="184"/>
      <c r="C348" s="13"/>
      <c r="D348" s="185" t="s">
        <v>147</v>
      </c>
      <c r="E348" s="13"/>
      <c r="F348" s="187" t="s">
        <v>685</v>
      </c>
      <c r="G348" s="13"/>
      <c r="H348" s="188">
        <v>136.114</v>
      </c>
      <c r="I348" s="189"/>
      <c r="J348" s="13"/>
      <c r="K348" s="13"/>
      <c r="L348" s="184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6" t="s">
        <v>147</v>
      </c>
      <c r="AU348" s="186" t="s">
        <v>81</v>
      </c>
      <c r="AV348" s="13" t="s">
        <v>81</v>
      </c>
      <c r="AW348" s="13" t="s">
        <v>4</v>
      </c>
      <c r="AX348" s="13" t="s">
        <v>77</v>
      </c>
      <c r="AY348" s="186" t="s">
        <v>137</v>
      </c>
    </row>
    <row r="349" s="2" customFormat="1" ht="14.4" customHeight="1">
      <c r="A349" s="39"/>
      <c r="B349" s="165"/>
      <c r="C349" s="166" t="s">
        <v>686</v>
      </c>
      <c r="D349" s="166" t="s">
        <v>139</v>
      </c>
      <c r="E349" s="167" t="s">
        <v>687</v>
      </c>
      <c r="F349" s="168" t="s">
        <v>688</v>
      </c>
      <c r="G349" s="169" t="s">
        <v>173</v>
      </c>
      <c r="H349" s="170">
        <v>42.600000000000001</v>
      </c>
      <c r="I349" s="171"/>
      <c r="J349" s="172">
        <f>ROUND(I349*H349,2)</f>
        <v>0</v>
      </c>
      <c r="K349" s="168" t="s">
        <v>143</v>
      </c>
      <c r="L349" s="40"/>
      <c r="M349" s="173" t="s">
        <v>3</v>
      </c>
      <c r="N349" s="174" t="s">
        <v>43</v>
      </c>
      <c r="O349" s="73"/>
      <c r="P349" s="175">
        <f>O349*H349</f>
        <v>0</v>
      </c>
      <c r="Q349" s="175">
        <v>1.0000000000000001E-05</v>
      </c>
      <c r="R349" s="175">
        <f>Q349*H349</f>
        <v>0.00042600000000000005</v>
      </c>
      <c r="S349" s="175">
        <v>0</v>
      </c>
      <c r="T349" s="17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77" t="s">
        <v>229</v>
      </c>
      <c r="AT349" s="177" t="s">
        <v>139</v>
      </c>
      <c r="AU349" s="177" t="s">
        <v>81</v>
      </c>
      <c r="AY349" s="20" t="s">
        <v>137</v>
      </c>
      <c r="BE349" s="178">
        <f>IF(N349="základní",J349,0)</f>
        <v>0</v>
      </c>
      <c r="BF349" s="178">
        <f>IF(N349="snížená",J349,0)</f>
        <v>0</v>
      </c>
      <c r="BG349" s="178">
        <f>IF(N349="zákl. přenesená",J349,0)</f>
        <v>0</v>
      </c>
      <c r="BH349" s="178">
        <f>IF(N349="sníž. přenesená",J349,0)</f>
        <v>0</v>
      </c>
      <c r="BI349" s="178">
        <f>IF(N349="nulová",J349,0)</f>
        <v>0</v>
      </c>
      <c r="BJ349" s="20" t="s">
        <v>77</v>
      </c>
      <c r="BK349" s="178">
        <f>ROUND(I349*H349,2)</f>
        <v>0</v>
      </c>
      <c r="BL349" s="20" t="s">
        <v>229</v>
      </c>
      <c r="BM349" s="177" t="s">
        <v>689</v>
      </c>
    </row>
    <row r="350" s="2" customFormat="1">
      <c r="A350" s="39"/>
      <c r="B350" s="40"/>
      <c r="C350" s="39"/>
      <c r="D350" s="179" t="s">
        <v>145</v>
      </c>
      <c r="E350" s="39"/>
      <c r="F350" s="180" t="s">
        <v>690</v>
      </c>
      <c r="G350" s="39"/>
      <c r="H350" s="39"/>
      <c r="I350" s="181"/>
      <c r="J350" s="39"/>
      <c r="K350" s="39"/>
      <c r="L350" s="40"/>
      <c r="M350" s="182"/>
      <c r="N350" s="183"/>
      <c r="O350" s="73"/>
      <c r="P350" s="73"/>
      <c r="Q350" s="73"/>
      <c r="R350" s="73"/>
      <c r="S350" s="73"/>
      <c r="T350" s="74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20" t="s">
        <v>145</v>
      </c>
      <c r="AU350" s="20" t="s">
        <v>81</v>
      </c>
    </row>
    <row r="351" s="13" customFormat="1">
      <c r="A351" s="13"/>
      <c r="B351" s="184"/>
      <c r="C351" s="13"/>
      <c r="D351" s="185" t="s">
        <v>147</v>
      </c>
      <c r="E351" s="186" t="s">
        <v>3</v>
      </c>
      <c r="F351" s="187" t="s">
        <v>691</v>
      </c>
      <c r="G351" s="13"/>
      <c r="H351" s="188">
        <v>40.399999999999999</v>
      </c>
      <c r="I351" s="189"/>
      <c r="J351" s="13"/>
      <c r="K351" s="13"/>
      <c r="L351" s="184"/>
      <c r="M351" s="190"/>
      <c r="N351" s="191"/>
      <c r="O351" s="191"/>
      <c r="P351" s="191"/>
      <c r="Q351" s="191"/>
      <c r="R351" s="191"/>
      <c r="S351" s="191"/>
      <c r="T351" s="19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6" t="s">
        <v>147</v>
      </c>
      <c r="AU351" s="186" t="s">
        <v>81</v>
      </c>
      <c r="AV351" s="13" t="s">
        <v>81</v>
      </c>
      <c r="AW351" s="13" t="s">
        <v>33</v>
      </c>
      <c r="AX351" s="13" t="s">
        <v>72</v>
      </c>
      <c r="AY351" s="186" t="s">
        <v>137</v>
      </c>
    </row>
    <row r="352" s="13" customFormat="1">
      <c r="A352" s="13"/>
      <c r="B352" s="184"/>
      <c r="C352" s="13"/>
      <c r="D352" s="185" t="s">
        <v>147</v>
      </c>
      <c r="E352" s="186" t="s">
        <v>3</v>
      </c>
      <c r="F352" s="187" t="s">
        <v>692</v>
      </c>
      <c r="G352" s="13"/>
      <c r="H352" s="188">
        <v>2.2000000000000002</v>
      </c>
      <c r="I352" s="189"/>
      <c r="J352" s="13"/>
      <c r="K352" s="13"/>
      <c r="L352" s="184"/>
      <c r="M352" s="190"/>
      <c r="N352" s="191"/>
      <c r="O352" s="191"/>
      <c r="P352" s="191"/>
      <c r="Q352" s="191"/>
      <c r="R352" s="191"/>
      <c r="S352" s="191"/>
      <c r="T352" s="19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6" t="s">
        <v>147</v>
      </c>
      <c r="AU352" s="186" t="s">
        <v>81</v>
      </c>
      <c r="AV352" s="13" t="s">
        <v>81</v>
      </c>
      <c r="AW352" s="13" t="s">
        <v>33</v>
      </c>
      <c r="AX352" s="13" t="s">
        <v>72</v>
      </c>
      <c r="AY352" s="186" t="s">
        <v>137</v>
      </c>
    </row>
    <row r="353" s="14" customFormat="1">
      <c r="A353" s="14"/>
      <c r="B353" s="203"/>
      <c r="C353" s="14"/>
      <c r="D353" s="185" t="s">
        <v>147</v>
      </c>
      <c r="E353" s="204" t="s">
        <v>3</v>
      </c>
      <c r="F353" s="205" t="s">
        <v>328</v>
      </c>
      <c r="G353" s="14"/>
      <c r="H353" s="206">
        <v>42.600000000000001</v>
      </c>
      <c r="I353" s="207"/>
      <c r="J353" s="14"/>
      <c r="K353" s="14"/>
      <c r="L353" s="203"/>
      <c r="M353" s="208"/>
      <c r="N353" s="209"/>
      <c r="O353" s="209"/>
      <c r="P353" s="209"/>
      <c r="Q353" s="209"/>
      <c r="R353" s="209"/>
      <c r="S353" s="209"/>
      <c r="T353" s="21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4" t="s">
        <v>147</v>
      </c>
      <c r="AU353" s="204" t="s">
        <v>81</v>
      </c>
      <c r="AV353" s="14" t="s">
        <v>87</v>
      </c>
      <c r="AW353" s="14" t="s">
        <v>33</v>
      </c>
      <c r="AX353" s="14" t="s">
        <v>77</v>
      </c>
      <c r="AY353" s="204" t="s">
        <v>137</v>
      </c>
    </row>
    <row r="354" s="2" customFormat="1" ht="14.4" customHeight="1">
      <c r="A354" s="39"/>
      <c r="B354" s="165"/>
      <c r="C354" s="193" t="s">
        <v>693</v>
      </c>
      <c r="D354" s="193" t="s">
        <v>247</v>
      </c>
      <c r="E354" s="194" t="s">
        <v>694</v>
      </c>
      <c r="F354" s="195" t="s">
        <v>695</v>
      </c>
      <c r="G354" s="196" t="s">
        <v>173</v>
      </c>
      <c r="H354" s="197">
        <v>43.451999999999998</v>
      </c>
      <c r="I354" s="198"/>
      <c r="J354" s="199">
        <f>ROUND(I354*H354,2)</f>
        <v>0</v>
      </c>
      <c r="K354" s="195" t="s">
        <v>143</v>
      </c>
      <c r="L354" s="200"/>
      <c r="M354" s="201" t="s">
        <v>3</v>
      </c>
      <c r="N354" s="202" t="s">
        <v>43</v>
      </c>
      <c r="O354" s="73"/>
      <c r="P354" s="175">
        <f>O354*H354</f>
        <v>0</v>
      </c>
      <c r="Q354" s="175">
        <v>0.00029999999999999997</v>
      </c>
      <c r="R354" s="175">
        <f>Q354*H354</f>
        <v>0.013035599999999998</v>
      </c>
      <c r="S354" s="175">
        <v>0</v>
      </c>
      <c r="T354" s="17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77" t="s">
        <v>314</v>
      </c>
      <c r="AT354" s="177" t="s">
        <v>247</v>
      </c>
      <c r="AU354" s="177" t="s">
        <v>81</v>
      </c>
      <c r="AY354" s="20" t="s">
        <v>137</v>
      </c>
      <c r="BE354" s="178">
        <f>IF(N354="základní",J354,0)</f>
        <v>0</v>
      </c>
      <c r="BF354" s="178">
        <f>IF(N354="snížená",J354,0)</f>
        <v>0</v>
      </c>
      <c r="BG354" s="178">
        <f>IF(N354="zákl. přenesená",J354,0)</f>
        <v>0</v>
      </c>
      <c r="BH354" s="178">
        <f>IF(N354="sníž. přenesená",J354,0)</f>
        <v>0</v>
      </c>
      <c r="BI354" s="178">
        <f>IF(N354="nulová",J354,0)</f>
        <v>0</v>
      </c>
      <c r="BJ354" s="20" t="s">
        <v>77</v>
      </c>
      <c r="BK354" s="178">
        <f>ROUND(I354*H354,2)</f>
        <v>0</v>
      </c>
      <c r="BL354" s="20" t="s">
        <v>229</v>
      </c>
      <c r="BM354" s="177" t="s">
        <v>696</v>
      </c>
    </row>
    <row r="355" s="13" customFormat="1">
      <c r="A355" s="13"/>
      <c r="B355" s="184"/>
      <c r="C355" s="13"/>
      <c r="D355" s="185" t="s">
        <v>147</v>
      </c>
      <c r="E355" s="13"/>
      <c r="F355" s="187" t="s">
        <v>697</v>
      </c>
      <c r="G355" s="13"/>
      <c r="H355" s="188">
        <v>43.451999999999998</v>
      </c>
      <c r="I355" s="189"/>
      <c r="J355" s="13"/>
      <c r="K355" s="13"/>
      <c r="L355" s="184"/>
      <c r="M355" s="190"/>
      <c r="N355" s="191"/>
      <c r="O355" s="191"/>
      <c r="P355" s="191"/>
      <c r="Q355" s="191"/>
      <c r="R355" s="191"/>
      <c r="S355" s="191"/>
      <c r="T355" s="19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6" t="s">
        <v>147</v>
      </c>
      <c r="AU355" s="186" t="s">
        <v>81</v>
      </c>
      <c r="AV355" s="13" t="s">
        <v>81</v>
      </c>
      <c r="AW355" s="13" t="s">
        <v>4</v>
      </c>
      <c r="AX355" s="13" t="s">
        <v>77</v>
      </c>
      <c r="AY355" s="186" t="s">
        <v>137</v>
      </c>
    </row>
    <row r="356" s="2" customFormat="1" ht="22.2" customHeight="1">
      <c r="A356" s="39"/>
      <c r="B356" s="165"/>
      <c r="C356" s="166" t="s">
        <v>698</v>
      </c>
      <c r="D356" s="166" t="s">
        <v>139</v>
      </c>
      <c r="E356" s="167" t="s">
        <v>699</v>
      </c>
      <c r="F356" s="168" t="s">
        <v>700</v>
      </c>
      <c r="G356" s="169" t="s">
        <v>469</v>
      </c>
      <c r="H356" s="211"/>
      <c r="I356" s="171"/>
      <c r="J356" s="172">
        <f>ROUND(I356*H356,2)</f>
        <v>0</v>
      </c>
      <c r="K356" s="168" t="s">
        <v>143</v>
      </c>
      <c r="L356" s="40"/>
      <c r="M356" s="173" t="s">
        <v>3</v>
      </c>
      <c r="N356" s="174" t="s">
        <v>43</v>
      </c>
      <c r="O356" s="73"/>
      <c r="P356" s="175">
        <f>O356*H356</f>
        <v>0</v>
      </c>
      <c r="Q356" s="175">
        <v>0</v>
      </c>
      <c r="R356" s="175">
        <f>Q356*H356</f>
        <v>0</v>
      </c>
      <c r="S356" s="175">
        <v>0</v>
      </c>
      <c r="T356" s="17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77" t="s">
        <v>229</v>
      </c>
      <c r="AT356" s="177" t="s">
        <v>139</v>
      </c>
      <c r="AU356" s="177" t="s">
        <v>81</v>
      </c>
      <c r="AY356" s="20" t="s">
        <v>137</v>
      </c>
      <c r="BE356" s="178">
        <f>IF(N356="základní",J356,0)</f>
        <v>0</v>
      </c>
      <c r="BF356" s="178">
        <f>IF(N356="snížená",J356,0)</f>
        <v>0</v>
      </c>
      <c r="BG356" s="178">
        <f>IF(N356="zákl. přenesená",J356,0)</f>
        <v>0</v>
      </c>
      <c r="BH356" s="178">
        <f>IF(N356="sníž. přenesená",J356,0)</f>
        <v>0</v>
      </c>
      <c r="BI356" s="178">
        <f>IF(N356="nulová",J356,0)</f>
        <v>0</v>
      </c>
      <c r="BJ356" s="20" t="s">
        <v>77</v>
      </c>
      <c r="BK356" s="178">
        <f>ROUND(I356*H356,2)</f>
        <v>0</v>
      </c>
      <c r="BL356" s="20" t="s">
        <v>229</v>
      </c>
      <c r="BM356" s="177" t="s">
        <v>701</v>
      </c>
    </row>
    <row r="357" s="2" customFormat="1">
      <c r="A357" s="39"/>
      <c r="B357" s="40"/>
      <c r="C357" s="39"/>
      <c r="D357" s="179" t="s">
        <v>145</v>
      </c>
      <c r="E357" s="39"/>
      <c r="F357" s="180" t="s">
        <v>702</v>
      </c>
      <c r="G357" s="39"/>
      <c r="H357" s="39"/>
      <c r="I357" s="181"/>
      <c r="J357" s="39"/>
      <c r="K357" s="39"/>
      <c r="L357" s="40"/>
      <c r="M357" s="182"/>
      <c r="N357" s="183"/>
      <c r="O357" s="73"/>
      <c r="P357" s="73"/>
      <c r="Q357" s="73"/>
      <c r="R357" s="73"/>
      <c r="S357" s="73"/>
      <c r="T357" s="74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20" t="s">
        <v>145</v>
      </c>
      <c r="AU357" s="20" t="s">
        <v>81</v>
      </c>
    </row>
    <row r="358" s="12" customFormat="1" ht="22.8" customHeight="1">
      <c r="A358" s="12"/>
      <c r="B358" s="152"/>
      <c r="C358" s="12"/>
      <c r="D358" s="153" t="s">
        <v>71</v>
      </c>
      <c r="E358" s="163" t="s">
        <v>703</v>
      </c>
      <c r="F358" s="163" t="s">
        <v>704</v>
      </c>
      <c r="G358" s="12"/>
      <c r="H358" s="12"/>
      <c r="I358" s="155"/>
      <c r="J358" s="164">
        <f>BK358</f>
        <v>0</v>
      </c>
      <c r="K358" s="12"/>
      <c r="L358" s="152"/>
      <c r="M358" s="157"/>
      <c r="N358" s="158"/>
      <c r="O358" s="158"/>
      <c r="P358" s="159">
        <f>SUM(P359:P370)</f>
        <v>0</v>
      </c>
      <c r="Q358" s="158"/>
      <c r="R358" s="159">
        <f>SUM(R359:R370)</f>
        <v>0.13518120000000003</v>
      </c>
      <c r="S358" s="158"/>
      <c r="T358" s="160">
        <f>SUM(T359:T370)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53" t="s">
        <v>81</v>
      </c>
      <c r="AT358" s="161" t="s">
        <v>71</v>
      </c>
      <c r="AU358" s="161" t="s">
        <v>77</v>
      </c>
      <c r="AY358" s="153" t="s">
        <v>137</v>
      </c>
      <c r="BK358" s="162">
        <f>SUM(BK359:BK370)</f>
        <v>0</v>
      </c>
    </row>
    <row r="359" s="2" customFormat="1" ht="14.4" customHeight="1">
      <c r="A359" s="39"/>
      <c r="B359" s="165"/>
      <c r="C359" s="166" t="s">
        <v>705</v>
      </c>
      <c r="D359" s="166" t="s">
        <v>139</v>
      </c>
      <c r="E359" s="167" t="s">
        <v>706</v>
      </c>
      <c r="F359" s="168" t="s">
        <v>707</v>
      </c>
      <c r="G359" s="169" t="s">
        <v>162</v>
      </c>
      <c r="H359" s="170">
        <v>33.880000000000003</v>
      </c>
      <c r="I359" s="171"/>
      <c r="J359" s="172">
        <f>ROUND(I359*H359,2)</f>
        <v>0</v>
      </c>
      <c r="K359" s="168" t="s">
        <v>143</v>
      </c>
      <c r="L359" s="40"/>
      <c r="M359" s="173" t="s">
        <v>3</v>
      </c>
      <c r="N359" s="174" t="s">
        <v>43</v>
      </c>
      <c r="O359" s="73"/>
      <c r="P359" s="175">
        <f>O359*H359</f>
        <v>0</v>
      </c>
      <c r="Q359" s="175">
        <v>0.00055000000000000003</v>
      </c>
      <c r="R359" s="175">
        <f>Q359*H359</f>
        <v>0.018634000000000001</v>
      </c>
      <c r="S359" s="175">
        <v>0</v>
      </c>
      <c r="T359" s="17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77" t="s">
        <v>229</v>
      </c>
      <c r="AT359" s="177" t="s">
        <v>139</v>
      </c>
      <c r="AU359" s="177" t="s">
        <v>81</v>
      </c>
      <c r="AY359" s="20" t="s">
        <v>137</v>
      </c>
      <c r="BE359" s="178">
        <f>IF(N359="základní",J359,0)</f>
        <v>0</v>
      </c>
      <c r="BF359" s="178">
        <f>IF(N359="snížená",J359,0)</f>
        <v>0</v>
      </c>
      <c r="BG359" s="178">
        <f>IF(N359="zákl. přenesená",J359,0)</f>
        <v>0</v>
      </c>
      <c r="BH359" s="178">
        <f>IF(N359="sníž. přenesená",J359,0)</f>
        <v>0</v>
      </c>
      <c r="BI359" s="178">
        <f>IF(N359="nulová",J359,0)</f>
        <v>0</v>
      </c>
      <c r="BJ359" s="20" t="s">
        <v>77</v>
      </c>
      <c r="BK359" s="178">
        <f>ROUND(I359*H359,2)</f>
        <v>0</v>
      </c>
      <c r="BL359" s="20" t="s">
        <v>229</v>
      </c>
      <c r="BM359" s="177" t="s">
        <v>708</v>
      </c>
    </row>
    <row r="360" s="2" customFormat="1">
      <c r="A360" s="39"/>
      <c r="B360" s="40"/>
      <c r="C360" s="39"/>
      <c r="D360" s="179" t="s">
        <v>145</v>
      </c>
      <c r="E360" s="39"/>
      <c r="F360" s="180" t="s">
        <v>709</v>
      </c>
      <c r="G360" s="39"/>
      <c r="H360" s="39"/>
      <c r="I360" s="181"/>
      <c r="J360" s="39"/>
      <c r="K360" s="39"/>
      <c r="L360" s="40"/>
      <c r="M360" s="182"/>
      <c r="N360" s="183"/>
      <c r="O360" s="73"/>
      <c r="P360" s="73"/>
      <c r="Q360" s="73"/>
      <c r="R360" s="73"/>
      <c r="S360" s="73"/>
      <c r="T360" s="74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20" t="s">
        <v>145</v>
      </c>
      <c r="AU360" s="20" t="s">
        <v>81</v>
      </c>
    </row>
    <row r="361" s="13" customFormat="1">
      <c r="A361" s="13"/>
      <c r="B361" s="184"/>
      <c r="C361" s="13"/>
      <c r="D361" s="185" t="s">
        <v>147</v>
      </c>
      <c r="E361" s="186" t="s">
        <v>3</v>
      </c>
      <c r="F361" s="187" t="s">
        <v>647</v>
      </c>
      <c r="G361" s="13"/>
      <c r="H361" s="188">
        <v>27.719999999999999</v>
      </c>
      <c r="I361" s="189"/>
      <c r="J361" s="13"/>
      <c r="K361" s="13"/>
      <c r="L361" s="184"/>
      <c r="M361" s="190"/>
      <c r="N361" s="191"/>
      <c r="O361" s="191"/>
      <c r="P361" s="191"/>
      <c r="Q361" s="191"/>
      <c r="R361" s="191"/>
      <c r="S361" s="191"/>
      <c r="T361" s="19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6" t="s">
        <v>147</v>
      </c>
      <c r="AU361" s="186" t="s">
        <v>81</v>
      </c>
      <c r="AV361" s="13" t="s">
        <v>81</v>
      </c>
      <c r="AW361" s="13" t="s">
        <v>33</v>
      </c>
      <c r="AX361" s="13" t="s">
        <v>72</v>
      </c>
      <c r="AY361" s="186" t="s">
        <v>137</v>
      </c>
    </row>
    <row r="362" s="13" customFormat="1">
      <c r="A362" s="13"/>
      <c r="B362" s="184"/>
      <c r="C362" s="13"/>
      <c r="D362" s="185" t="s">
        <v>147</v>
      </c>
      <c r="E362" s="186" t="s">
        <v>3</v>
      </c>
      <c r="F362" s="187" t="s">
        <v>710</v>
      </c>
      <c r="G362" s="13"/>
      <c r="H362" s="188">
        <v>2.8999999999999999</v>
      </c>
      <c r="I362" s="189"/>
      <c r="J362" s="13"/>
      <c r="K362" s="13"/>
      <c r="L362" s="184"/>
      <c r="M362" s="190"/>
      <c r="N362" s="191"/>
      <c r="O362" s="191"/>
      <c r="P362" s="191"/>
      <c r="Q362" s="191"/>
      <c r="R362" s="191"/>
      <c r="S362" s="191"/>
      <c r="T362" s="19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6" t="s">
        <v>147</v>
      </c>
      <c r="AU362" s="186" t="s">
        <v>81</v>
      </c>
      <c r="AV362" s="13" t="s">
        <v>81</v>
      </c>
      <c r="AW362" s="13" t="s">
        <v>33</v>
      </c>
      <c r="AX362" s="13" t="s">
        <v>72</v>
      </c>
      <c r="AY362" s="186" t="s">
        <v>137</v>
      </c>
    </row>
    <row r="363" s="13" customFormat="1">
      <c r="A363" s="13"/>
      <c r="B363" s="184"/>
      <c r="C363" s="13"/>
      <c r="D363" s="185" t="s">
        <v>147</v>
      </c>
      <c r="E363" s="186" t="s">
        <v>3</v>
      </c>
      <c r="F363" s="187" t="s">
        <v>711</v>
      </c>
      <c r="G363" s="13"/>
      <c r="H363" s="188">
        <v>3.2599999999999998</v>
      </c>
      <c r="I363" s="189"/>
      <c r="J363" s="13"/>
      <c r="K363" s="13"/>
      <c r="L363" s="184"/>
      <c r="M363" s="190"/>
      <c r="N363" s="191"/>
      <c r="O363" s="191"/>
      <c r="P363" s="191"/>
      <c r="Q363" s="191"/>
      <c r="R363" s="191"/>
      <c r="S363" s="191"/>
      <c r="T363" s="19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6" t="s">
        <v>147</v>
      </c>
      <c r="AU363" s="186" t="s">
        <v>81</v>
      </c>
      <c r="AV363" s="13" t="s">
        <v>81</v>
      </c>
      <c r="AW363" s="13" t="s">
        <v>33</v>
      </c>
      <c r="AX363" s="13" t="s">
        <v>72</v>
      </c>
      <c r="AY363" s="186" t="s">
        <v>137</v>
      </c>
    </row>
    <row r="364" s="14" customFormat="1">
      <c r="A364" s="14"/>
      <c r="B364" s="203"/>
      <c r="C364" s="14"/>
      <c r="D364" s="185" t="s">
        <v>147</v>
      </c>
      <c r="E364" s="204" t="s">
        <v>3</v>
      </c>
      <c r="F364" s="205" t="s">
        <v>328</v>
      </c>
      <c r="G364" s="14"/>
      <c r="H364" s="206">
        <v>33.880000000000003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147</v>
      </c>
      <c r="AU364" s="204" t="s">
        <v>81</v>
      </c>
      <c r="AV364" s="14" t="s">
        <v>87</v>
      </c>
      <c r="AW364" s="14" t="s">
        <v>33</v>
      </c>
      <c r="AX364" s="14" t="s">
        <v>77</v>
      </c>
      <c r="AY364" s="204" t="s">
        <v>137</v>
      </c>
    </row>
    <row r="365" s="2" customFormat="1" ht="14.4" customHeight="1">
      <c r="A365" s="39"/>
      <c r="B365" s="165"/>
      <c r="C365" s="166" t="s">
        <v>712</v>
      </c>
      <c r="D365" s="166" t="s">
        <v>139</v>
      </c>
      <c r="E365" s="167" t="s">
        <v>713</v>
      </c>
      <c r="F365" s="168" t="s">
        <v>714</v>
      </c>
      <c r="G365" s="169" t="s">
        <v>162</v>
      </c>
      <c r="H365" s="170">
        <v>33.880000000000003</v>
      </c>
      <c r="I365" s="171"/>
      <c r="J365" s="172">
        <f>ROUND(I365*H365,2)</f>
        <v>0</v>
      </c>
      <c r="K365" s="168" t="s">
        <v>143</v>
      </c>
      <c r="L365" s="40"/>
      <c r="M365" s="173" t="s">
        <v>3</v>
      </c>
      <c r="N365" s="174" t="s">
        <v>43</v>
      </c>
      <c r="O365" s="73"/>
      <c r="P365" s="175">
        <f>O365*H365</f>
        <v>0</v>
      </c>
      <c r="Q365" s="175">
        <v>0.0032000000000000002</v>
      </c>
      <c r="R365" s="175">
        <f>Q365*H365</f>
        <v>0.10841600000000001</v>
      </c>
      <c r="S365" s="175">
        <v>0</v>
      </c>
      <c r="T365" s="17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77" t="s">
        <v>229</v>
      </c>
      <c r="AT365" s="177" t="s">
        <v>139</v>
      </c>
      <c r="AU365" s="177" t="s">
        <v>81</v>
      </c>
      <c r="AY365" s="20" t="s">
        <v>137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20" t="s">
        <v>77</v>
      </c>
      <c r="BK365" s="178">
        <f>ROUND(I365*H365,2)</f>
        <v>0</v>
      </c>
      <c r="BL365" s="20" t="s">
        <v>229</v>
      </c>
      <c r="BM365" s="177" t="s">
        <v>715</v>
      </c>
    </row>
    <row r="366" s="2" customFormat="1">
      <c r="A366" s="39"/>
      <c r="B366" s="40"/>
      <c r="C366" s="39"/>
      <c r="D366" s="179" t="s">
        <v>145</v>
      </c>
      <c r="E366" s="39"/>
      <c r="F366" s="180" t="s">
        <v>716</v>
      </c>
      <c r="G366" s="39"/>
      <c r="H366" s="39"/>
      <c r="I366" s="181"/>
      <c r="J366" s="39"/>
      <c r="K366" s="39"/>
      <c r="L366" s="40"/>
      <c r="M366" s="182"/>
      <c r="N366" s="183"/>
      <c r="O366" s="73"/>
      <c r="P366" s="73"/>
      <c r="Q366" s="73"/>
      <c r="R366" s="73"/>
      <c r="S366" s="73"/>
      <c r="T366" s="74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20" t="s">
        <v>145</v>
      </c>
      <c r="AU366" s="20" t="s">
        <v>81</v>
      </c>
    </row>
    <row r="367" s="2" customFormat="1" ht="14.4" customHeight="1">
      <c r="A367" s="39"/>
      <c r="B367" s="165"/>
      <c r="C367" s="166" t="s">
        <v>717</v>
      </c>
      <c r="D367" s="166" t="s">
        <v>139</v>
      </c>
      <c r="E367" s="167" t="s">
        <v>718</v>
      </c>
      <c r="F367" s="168" t="s">
        <v>719</v>
      </c>
      <c r="G367" s="169" t="s">
        <v>162</v>
      </c>
      <c r="H367" s="170">
        <v>33.880000000000003</v>
      </c>
      <c r="I367" s="171"/>
      <c r="J367" s="172">
        <f>ROUND(I367*H367,2)</f>
        <v>0</v>
      </c>
      <c r="K367" s="168" t="s">
        <v>143</v>
      </c>
      <c r="L367" s="40"/>
      <c r="M367" s="173" t="s">
        <v>3</v>
      </c>
      <c r="N367" s="174" t="s">
        <v>43</v>
      </c>
      <c r="O367" s="73"/>
      <c r="P367" s="175">
        <f>O367*H367</f>
        <v>0</v>
      </c>
      <c r="Q367" s="175">
        <v>0.00024000000000000001</v>
      </c>
      <c r="R367" s="175">
        <f>Q367*H367</f>
        <v>0.0081312000000000016</v>
      </c>
      <c r="S367" s="175">
        <v>0</v>
      </c>
      <c r="T367" s="17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77" t="s">
        <v>229</v>
      </c>
      <c r="AT367" s="177" t="s">
        <v>139</v>
      </c>
      <c r="AU367" s="177" t="s">
        <v>81</v>
      </c>
      <c r="AY367" s="20" t="s">
        <v>137</v>
      </c>
      <c r="BE367" s="178">
        <f>IF(N367="základní",J367,0)</f>
        <v>0</v>
      </c>
      <c r="BF367" s="178">
        <f>IF(N367="snížená",J367,0)</f>
        <v>0</v>
      </c>
      <c r="BG367" s="178">
        <f>IF(N367="zákl. přenesená",J367,0)</f>
        <v>0</v>
      </c>
      <c r="BH367" s="178">
        <f>IF(N367="sníž. přenesená",J367,0)</f>
        <v>0</v>
      </c>
      <c r="BI367" s="178">
        <f>IF(N367="nulová",J367,0)</f>
        <v>0</v>
      </c>
      <c r="BJ367" s="20" t="s">
        <v>77</v>
      </c>
      <c r="BK367" s="178">
        <f>ROUND(I367*H367,2)</f>
        <v>0</v>
      </c>
      <c r="BL367" s="20" t="s">
        <v>229</v>
      </c>
      <c r="BM367" s="177" t="s">
        <v>720</v>
      </c>
    </row>
    <row r="368" s="2" customFormat="1">
      <c r="A368" s="39"/>
      <c r="B368" s="40"/>
      <c r="C368" s="39"/>
      <c r="D368" s="179" t="s">
        <v>145</v>
      </c>
      <c r="E368" s="39"/>
      <c r="F368" s="180" t="s">
        <v>721</v>
      </c>
      <c r="G368" s="39"/>
      <c r="H368" s="39"/>
      <c r="I368" s="181"/>
      <c r="J368" s="39"/>
      <c r="K368" s="39"/>
      <c r="L368" s="40"/>
      <c r="M368" s="182"/>
      <c r="N368" s="183"/>
      <c r="O368" s="73"/>
      <c r="P368" s="73"/>
      <c r="Q368" s="73"/>
      <c r="R368" s="73"/>
      <c r="S368" s="73"/>
      <c r="T368" s="74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20" t="s">
        <v>145</v>
      </c>
      <c r="AU368" s="20" t="s">
        <v>81</v>
      </c>
    </row>
    <row r="369" s="2" customFormat="1" ht="22.2" customHeight="1">
      <c r="A369" s="39"/>
      <c r="B369" s="165"/>
      <c r="C369" s="166" t="s">
        <v>722</v>
      </c>
      <c r="D369" s="166" t="s">
        <v>139</v>
      </c>
      <c r="E369" s="167" t="s">
        <v>723</v>
      </c>
      <c r="F369" s="168" t="s">
        <v>724</v>
      </c>
      <c r="G369" s="169" t="s">
        <v>469</v>
      </c>
      <c r="H369" s="211"/>
      <c r="I369" s="171"/>
      <c r="J369" s="172">
        <f>ROUND(I369*H369,2)</f>
        <v>0</v>
      </c>
      <c r="K369" s="168" t="s">
        <v>143</v>
      </c>
      <c r="L369" s="40"/>
      <c r="M369" s="173" t="s">
        <v>3</v>
      </c>
      <c r="N369" s="174" t="s">
        <v>43</v>
      </c>
      <c r="O369" s="73"/>
      <c r="P369" s="175">
        <f>O369*H369</f>
        <v>0</v>
      </c>
      <c r="Q369" s="175">
        <v>0</v>
      </c>
      <c r="R369" s="175">
        <f>Q369*H369</f>
        <v>0</v>
      </c>
      <c r="S369" s="175">
        <v>0</v>
      </c>
      <c r="T369" s="17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77" t="s">
        <v>229</v>
      </c>
      <c r="AT369" s="177" t="s">
        <v>139</v>
      </c>
      <c r="AU369" s="177" t="s">
        <v>81</v>
      </c>
      <c r="AY369" s="20" t="s">
        <v>137</v>
      </c>
      <c r="BE369" s="178">
        <f>IF(N369="základní",J369,0)</f>
        <v>0</v>
      </c>
      <c r="BF369" s="178">
        <f>IF(N369="snížená",J369,0)</f>
        <v>0</v>
      </c>
      <c r="BG369" s="178">
        <f>IF(N369="zákl. přenesená",J369,0)</f>
        <v>0</v>
      </c>
      <c r="BH369" s="178">
        <f>IF(N369="sníž. přenesená",J369,0)</f>
        <v>0</v>
      </c>
      <c r="BI369" s="178">
        <f>IF(N369="nulová",J369,0)</f>
        <v>0</v>
      </c>
      <c r="BJ369" s="20" t="s">
        <v>77</v>
      </c>
      <c r="BK369" s="178">
        <f>ROUND(I369*H369,2)</f>
        <v>0</v>
      </c>
      <c r="BL369" s="20" t="s">
        <v>229</v>
      </c>
      <c r="BM369" s="177" t="s">
        <v>725</v>
      </c>
    </row>
    <row r="370" s="2" customFormat="1">
      <c r="A370" s="39"/>
      <c r="B370" s="40"/>
      <c r="C370" s="39"/>
      <c r="D370" s="179" t="s">
        <v>145</v>
      </c>
      <c r="E370" s="39"/>
      <c r="F370" s="180" t="s">
        <v>726</v>
      </c>
      <c r="G370" s="39"/>
      <c r="H370" s="39"/>
      <c r="I370" s="181"/>
      <c r="J370" s="39"/>
      <c r="K370" s="39"/>
      <c r="L370" s="40"/>
      <c r="M370" s="182"/>
      <c r="N370" s="183"/>
      <c r="O370" s="73"/>
      <c r="P370" s="73"/>
      <c r="Q370" s="73"/>
      <c r="R370" s="73"/>
      <c r="S370" s="73"/>
      <c r="T370" s="74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20" t="s">
        <v>145</v>
      </c>
      <c r="AU370" s="20" t="s">
        <v>81</v>
      </c>
    </row>
    <row r="371" s="12" customFormat="1" ht="22.8" customHeight="1">
      <c r="A371" s="12"/>
      <c r="B371" s="152"/>
      <c r="C371" s="12"/>
      <c r="D371" s="153" t="s">
        <v>71</v>
      </c>
      <c r="E371" s="163" t="s">
        <v>727</v>
      </c>
      <c r="F371" s="163" t="s">
        <v>728</v>
      </c>
      <c r="G371" s="12"/>
      <c r="H371" s="12"/>
      <c r="I371" s="155"/>
      <c r="J371" s="164">
        <f>BK371</f>
        <v>0</v>
      </c>
      <c r="K371" s="12"/>
      <c r="L371" s="152"/>
      <c r="M371" s="157"/>
      <c r="N371" s="158"/>
      <c r="O371" s="158"/>
      <c r="P371" s="159">
        <f>SUM(P372:P390)</f>
        <v>0</v>
      </c>
      <c r="Q371" s="158"/>
      <c r="R371" s="159">
        <f>SUM(R372:R390)</f>
        <v>0.098867200000000002</v>
      </c>
      <c r="S371" s="158"/>
      <c r="T371" s="160">
        <f>SUM(T372:T390)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53" t="s">
        <v>81</v>
      </c>
      <c r="AT371" s="161" t="s">
        <v>71</v>
      </c>
      <c r="AU371" s="161" t="s">
        <v>77</v>
      </c>
      <c r="AY371" s="153" t="s">
        <v>137</v>
      </c>
      <c r="BK371" s="162">
        <f>SUM(BK372:BK390)</f>
        <v>0</v>
      </c>
    </row>
    <row r="372" s="2" customFormat="1" ht="14.4" customHeight="1">
      <c r="A372" s="39"/>
      <c r="B372" s="165"/>
      <c r="C372" s="166" t="s">
        <v>729</v>
      </c>
      <c r="D372" s="166" t="s">
        <v>139</v>
      </c>
      <c r="E372" s="167" t="s">
        <v>730</v>
      </c>
      <c r="F372" s="168" t="s">
        <v>731</v>
      </c>
      <c r="G372" s="169" t="s">
        <v>162</v>
      </c>
      <c r="H372" s="170">
        <v>4.7999999999999998</v>
      </c>
      <c r="I372" s="171"/>
      <c r="J372" s="172">
        <f>ROUND(I372*H372,2)</f>
        <v>0</v>
      </c>
      <c r="K372" s="168" t="s">
        <v>143</v>
      </c>
      <c r="L372" s="40"/>
      <c r="M372" s="173" t="s">
        <v>3</v>
      </c>
      <c r="N372" s="174" t="s">
        <v>43</v>
      </c>
      <c r="O372" s="73"/>
      <c r="P372" s="175">
        <f>O372*H372</f>
        <v>0</v>
      </c>
      <c r="Q372" s="175">
        <v>0.00029999999999999997</v>
      </c>
      <c r="R372" s="175">
        <f>Q372*H372</f>
        <v>0.0014399999999999999</v>
      </c>
      <c r="S372" s="175">
        <v>0</v>
      </c>
      <c r="T372" s="17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7" t="s">
        <v>229</v>
      </c>
      <c r="AT372" s="177" t="s">
        <v>139</v>
      </c>
      <c r="AU372" s="177" t="s">
        <v>81</v>
      </c>
      <c r="AY372" s="20" t="s">
        <v>137</v>
      </c>
      <c r="BE372" s="178">
        <f>IF(N372="základní",J372,0)</f>
        <v>0</v>
      </c>
      <c r="BF372" s="178">
        <f>IF(N372="snížená",J372,0)</f>
        <v>0</v>
      </c>
      <c r="BG372" s="178">
        <f>IF(N372="zákl. přenesená",J372,0)</f>
        <v>0</v>
      </c>
      <c r="BH372" s="178">
        <f>IF(N372="sníž. přenesená",J372,0)</f>
        <v>0</v>
      </c>
      <c r="BI372" s="178">
        <f>IF(N372="nulová",J372,0)</f>
        <v>0</v>
      </c>
      <c r="BJ372" s="20" t="s">
        <v>77</v>
      </c>
      <c r="BK372" s="178">
        <f>ROUND(I372*H372,2)</f>
        <v>0</v>
      </c>
      <c r="BL372" s="20" t="s">
        <v>229</v>
      </c>
      <c r="BM372" s="177" t="s">
        <v>732</v>
      </c>
    </row>
    <row r="373" s="2" customFormat="1">
      <c r="A373" s="39"/>
      <c r="B373" s="40"/>
      <c r="C373" s="39"/>
      <c r="D373" s="179" t="s">
        <v>145</v>
      </c>
      <c r="E373" s="39"/>
      <c r="F373" s="180" t="s">
        <v>733</v>
      </c>
      <c r="G373" s="39"/>
      <c r="H373" s="39"/>
      <c r="I373" s="181"/>
      <c r="J373" s="39"/>
      <c r="K373" s="39"/>
      <c r="L373" s="40"/>
      <c r="M373" s="182"/>
      <c r="N373" s="183"/>
      <c r="O373" s="73"/>
      <c r="P373" s="73"/>
      <c r="Q373" s="73"/>
      <c r="R373" s="73"/>
      <c r="S373" s="73"/>
      <c r="T373" s="74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20" t="s">
        <v>145</v>
      </c>
      <c r="AU373" s="20" t="s">
        <v>81</v>
      </c>
    </row>
    <row r="374" s="13" customFormat="1">
      <c r="A374" s="13"/>
      <c r="B374" s="184"/>
      <c r="C374" s="13"/>
      <c r="D374" s="185" t="s">
        <v>147</v>
      </c>
      <c r="E374" s="186" t="s">
        <v>3</v>
      </c>
      <c r="F374" s="187" t="s">
        <v>734</v>
      </c>
      <c r="G374" s="13"/>
      <c r="H374" s="188">
        <v>4.7999999999999998</v>
      </c>
      <c r="I374" s="189"/>
      <c r="J374" s="13"/>
      <c r="K374" s="13"/>
      <c r="L374" s="184"/>
      <c r="M374" s="190"/>
      <c r="N374" s="191"/>
      <c r="O374" s="191"/>
      <c r="P374" s="191"/>
      <c r="Q374" s="191"/>
      <c r="R374" s="191"/>
      <c r="S374" s="191"/>
      <c r="T374" s="19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6" t="s">
        <v>147</v>
      </c>
      <c r="AU374" s="186" t="s">
        <v>81</v>
      </c>
      <c r="AV374" s="13" t="s">
        <v>81</v>
      </c>
      <c r="AW374" s="13" t="s">
        <v>33</v>
      </c>
      <c r="AX374" s="13" t="s">
        <v>77</v>
      </c>
      <c r="AY374" s="186" t="s">
        <v>137</v>
      </c>
    </row>
    <row r="375" s="2" customFormat="1" ht="22.2" customHeight="1">
      <c r="A375" s="39"/>
      <c r="B375" s="165"/>
      <c r="C375" s="166" t="s">
        <v>735</v>
      </c>
      <c r="D375" s="166" t="s">
        <v>139</v>
      </c>
      <c r="E375" s="167" t="s">
        <v>736</v>
      </c>
      <c r="F375" s="168" t="s">
        <v>737</v>
      </c>
      <c r="G375" s="169" t="s">
        <v>162</v>
      </c>
      <c r="H375" s="170">
        <v>4.7999999999999998</v>
      </c>
      <c r="I375" s="171"/>
      <c r="J375" s="172">
        <f>ROUND(I375*H375,2)</f>
        <v>0</v>
      </c>
      <c r="K375" s="168" t="s">
        <v>143</v>
      </c>
      <c r="L375" s="40"/>
      <c r="M375" s="173" t="s">
        <v>3</v>
      </c>
      <c r="N375" s="174" t="s">
        <v>43</v>
      </c>
      <c r="O375" s="73"/>
      <c r="P375" s="175">
        <f>O375*H375</f>
        <v>0</v>
      </c>
      <c r="Q375" s="175">
        <v>0.0060499999999999998</v>
      </c>
      <c r="R375" s="175">
        <f>Q375*H375</f>
        <v>0.029039999999999996</v>
      </c>
      <c r="S375" s="175">
        <v>0</v>
      </c>
      <c r="T375" s="17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177" t="s">
        <v>229</v>
      </c>
      <c r="AT375" s="177" t="s">
        <v>139</v>
      </c>
      <c r="AU375" s="177" t="s">
        <v>81</v>
      </c>
      <c r="AY375" s="20" t="s">
        <v>137</v>
      </c>
      <c r="BE375" s="178">
        <f>IF(N375="základní",J375,0)</f>
        <v>0</v>
      </c>
      <c r="BF375" s="178">
        <f>IF(N375="snížená",J375,0)</f>
        <v>0</v>
      </c>
      <c r="BG375" s="178">
        <f>IF(N375="zákl. přenesená",J375,0)</f>
        <v>0</v>
      </c>
      <c r="BH375" s="178">
        <f>IF(N375="sníž. přenesená",J375,0)</f>
        <v>0</v>
      </c>
      <c r="BI375" s="178">
        <f>IF(N375="nulová",J375,0)</f>
        <v>0</v>
      </c>
      <c r="BJ375" s="20" t="s">
        <v>77</v>
      </c>
      <c r="BK375" s="178">
        <f>ROUND(I375*H375,2)</f>
        <v>0</v>
      </c>
      <c r="BL375" s="20" t="s">
        <v>229</v>
      </c>
      <c r="BM375" s="177" t="s">
        <v>738</v>
      </c>
    </row>
    <row r="376" s="2" customFormat="1">
      <c r="A376" s="39"/>
      <c r="B376" s="40"/>
      <c r="C376" s="39"/>
      <c r="D376" s="179" t="s">
        <v>145</v>
      </c>
      <c r="E376" s="39"/>
      <c r="F376" s="180" t="s">
        <v>739</v>
      </c>
      <c r="G376" s="39"/>
      <c r="H376" s="39"/>
      <c r="I376" s="181"/>
      <c r="J376" s="39"/>
      <c r="K376" s="39"/>
      <c r="L376" s="40"/>
      <c r="M376" s="182"/>
      <c r="N376" s="183"/>
      <c r="O376" s="73"/>
      <c r="P376" s="73"/>
      <c r="Q376" s="73"/>
      <c r="R376" s="73"/>
      <c r="S376" s="73"/>
      <c r="T376" s="74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20" t="s">
        <v>145</v>
      </c>
      <c r="AU376" s="20" t="s">
        <v>81</v>
      </c>
    </row>
    <row r="377" s="2" customFormat="1" ht="14.4" customHeight="1">
      <c r="A377" s="39"/>
      <c r="B377" s="165"/>
      <c r="C377" s="193" t="s">
        <v>740</v>
      </c>
      <c r="D377" s="193" t="s">
        <v>247</v>
      </c>
      <c r="E377" s="194" t="s">
        <v>741</v>
      </c>
      <c r="F377" s="195" t="s">
        <v>742</v>
      </c>
      <c r="G377" s="196" t="s">
        <v>162</v>
      </c>
      <c r="H377" s="197">
        <v>5.2800000000000002</v>
      </c>
      <c r="I377" s="198"/>
      <c r="J377" s="199">
        <f>ROUND(I377*H377,2)</f>
        <v>0</v>
      </c>
      <c r="K377" s="195" t="s">
        <v>143</v>
      </c>
      <c r="L377" s="200"/>
      <c r="M377" s="201" t="s">
        <v>3</v>
      </c>
      <c r="N377" s="202" t="s">
        <v>43</v>
      </c>
      <c r="O377" s="73"/>
      <c r="P377" s="175">
        <f>O377*H377</f>
        <v>0</v>
      </c>
      <c r="Q377" s="175">
        <v>0.012319999999999999</v>
      </c>
      <c r="R377" s="175">
        <f>Q377*H377</f>
        <v>0.065049599999999999</v>
      </c>
      <c r="S377" s="175">
        <v>0</v>
      </c>
      <c r="T377" s="17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77" t="s">
        <v>314</v>
      </c>
      <c r="AT377" s="177" t="s">
        <v>247</v>
      </c>
      <c r="AU377" s="177" t="s">
        <v>81</v>
      </c>
      <c r="AY377" s="20" t="s">
        <v>137</v>
      </c>
      <c r="BE377" s="178">
        <f>IF(N377="základní",J377,0)</f>
        <v>0</v>
      </c>
      <c r="BF377" s="178">
        <f>IF(N377="snížená",J377,0)</f>
        <v>0</v>
      </c>
      <c r="BG377" s="178">
        <f>IF(N377="zákl. přenesená",J377,0)</f>
        <v>0</v>
      </c>
      <c r="BH377" s="178">
        <f>IF(N377="sníž. přenesená",J377,0)</f>
        <v>0</v>
      </c>
      <c r="BI377" s="178">
        <f>IF(N377="nulová",J377,0)</f>
        <v>0</v>
      </c>
      <c r="BJ377" s="20" t="s">
        <v>77</v>
      </c>
      <c r="BK377" s="178">
        <f>ROUND(I377*H377,2)</f>
        <v>0</v>
      </c>
      <c r="BL377" s="20" t="s">
        <v>229</v>
      </c>
      <c r="BM377" s="177" t="s">
        <v>743</v>
      </c>
    </row>
    <row r="378" s="13" customFormat="1">
      <c r="A378" s="13"/>
      <c r="B378" s="184"/>
      <c r="C378" s="13"/>
      <c r="D378" s="185" t="s">
        <v>147</v>
      </c>
      <c r="E378" s="13"/>
      <c r="F378" s="187" t="s">
        <v>744</v>
      </c>
      <c r="G378" s="13"/>
      <c r="H378" s="188">
        <v>5.2800000000000002</v>
      </c>
      <c r="I378" s="189"/>
      <c r="J378" s="13"/>
      <c r="K378" s="13"/>
      <c r="L378" s="184"/>
      <c r="M378" s="190"/>
      <c r="N378" s="191"/>
      <c r="O378" s="191"/>
      <c r="P378" s="191"/>
      <c r="Q378" s="191"/>
      <c r="R378" s="191"/>
      <c r="S378" s="191"/>
      <c r="T378" s="19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6" t="s">
        <v>147</v>
      </c>
      <c r="AU378" s="186" t="s">
        <v>81</v>
      </c>
      <c r="AV378" s="13" t="s">
        <v>81</v>
      </c>
      <c r="AW378" s="13" t="s">
        <v>4</v>
      </c>
      <c r="AX378" s="13" t="s">
        <v>77</v>
      </c>
      <c r="AY378" s="186" t="s">
        <v>137</v>
      </c>
    </row>
    <row r="379" s="2" customFormat="1" ht="14.4" customHeight="1">
      <c r="A379" s="39"/>
      <c r="B379" s="165"/>
      <c r="C379" s="166" t="s">
        <v>745</v>
      </c>
      <c r="D379" s="166" t="s">
        <v>139</v>
      </c>
      <c r="E379" s="167" t="s">
        <v>746</v>
      </c>
      <c r="F379" s="168" t="s">
        <v>747</v>
      </c>
      <c r="G379" s="169" t="s">
        <v>173</v>
      </c>
      <c r="H379" s="170">
        <v>3.2000000000000002</v>
      </c>
      <c r="I379" s="171"/>
      <c r="J379" s="172">
        <f>ROUND(I379*H379,2)</f>
        <v>0</v>
      </c>
      <c r="K379" s="168" t="s">
        <v>143</v>
      </c>
      <c r="L379" s="40"/>
      <c r="M379" s="173" t="s">
        <v>3</v>
      </c>
      <c r="N379" s="174" t="s">
        <v>43</v>
      </c>
      <c r="O379" s="73"/>
      <c r="P379" s="175">
        <f>O379*H379</f>
        <v>0</v>
      </c>
      <c r="Q379" s="175">
        <v>0.00020000000000000001</v>
      </c>
      <c r="R379" s="175">
        <f>Q379*H379</f>
        <v>0.00064000000000000005</v>
      </c>
      <c r="S379" s="175">
        <v>0</v>
      </c>
      <c r="T379" s="17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7" t="s">
        <v>229</v>
      </c>
      <c r="AT379" s="177" t="s">
        <v>139</v>
      </c>
      <c r="AU379" s="177" t="s">
        <v>81</v>
      </c>
      <c r="AY379" s="20" t="s">
        <v>137</v>
      </c>
      <c r="BE379" s="178">
        <f>IF(N379="základní",J379,0)</f>
        <v>0</v>
      </c>
      <c r="BF379" s="178">
        <f>IF(N379="snížená",J379,0)</f>
        <v>0</v>
      </c>
      <c r="BG379" s="178">
        <f>IF(N379="zákl. přenesená",J379,0)</f>
        <v>0</v>
      </c>
      <c r="BH379" s="178">
        <f>IF(N379="sníž. přenesená",J379,0)</f>
        <v>0</v>
      </c>
      <c r="BI379" s="178">
        <f>IF(N379="nulová",J379,0)</f>
        <v>0</v>
      </c>
      <c r="BJ379" s="20" t="s">
        <v>77</v>
      </c>
      <c r="BK379" s="178">
        <f>ROUND(I379*H379,2)</f>
        <v>0</v>
      </c>
      <c r="BL379" s="20" t="s">
        <v>229</v>
      </c>
      <c r="BM379" s="177" t="s">
        <v>748</v>
      </c>
    </row>
    <row r="380" s="2" customFormat="1">
      <c r="A380" s="39"/>
      <c r="B380" s="40"/>
      <c r="C380" s="39"/>
      <c r="D380" s="179" t="s">
        <v>145</v>
      </c>
      <c r="E380" s="39"/>
      <c r="F380" s="180" t="s">
        <v>749</v>
      </c>
      <c r="G380" s="39"/>
      <c r="H380" s="39"/>
      <c r="I380" s="181"/>
      <c r="J380" s="39"/>
      <c r="K380" s="39"/>
      <c r="L380" s="40"/>
      <c r="M380" s="182"/>
      <c r="N380" s="183"/>
      <c r="O380" s="73"/>
      <c r="P380" s="73"/>
      <c r="Q380" s="73"/>
      <c r="R380" s="73"/>
      <c r="S380" s="73"/>
      <c r="T380" s="74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20" t="s">
        <v>145</v>
      </c>
      <c r="AU380" s="20" t="s">
        <v>81</v>
      </c>
    </row>
    <row r="381" s="13" customFormat="1">
      <c r="A381" s="13"/>
      <c r="B381" s="184"/>
      <c r="C381" s="13"/>
      <c r="D381" s="185" t="s">
        <v>147</v>
      </c>
      <c r="E381" s="186" t="s">
        <v>3</v>
      </c>
      <c r="F381" s="187" t="s">
        <v>750</v>
      </c>
      <c r="G381" s="13"/>
      <c r="H381" s="188">
        <v>3.2000000000000002</v>
      </c>
      <c r="I381" s="189"/>
      <c r="J381" s="13"/>
      <c r="K381" s="13"/>
      <c r="L381" s="184"/>
      <c r="M381" s="190"/>
      <c r="N381" s="191"/>
      <c r="O381" s="191"/>
      <c r="P381" s="191"/>
      <c r="Q381" s="191"/>
      <c r="R381" s="191"/>
      <c r="S381" s="191"/>
      <c r="T381" s="19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6" t="s">
        <v>147</v>
      </c>
      <c r="AU381" s="186" t="s">
        <v>81</v>
      </c>
      <c r="AV381" s="13" t="s">
        <v>81</v>
      </c>
      <c r="AW381" s="13" t="s">
        <v>33</v>
      </c>
      <c r="AX381" s="13" t="s">
        <v>77</v>
      </c>
      <c r="AY381" s="186" t="s">
        <v>137</v>
      </c>
    </row>
    <row r="382" s="2" customFormat="1" ht="14.4" customHeight="1">
      <c r="A382" s="39"/>
      <c r="B382" s="165"/>
      <c r="C382" s="193" t="s">
        <v>751</v>
      </c>
      <c r="D382" s="193" t="s">
        <v>247</v>
      </c>
      <c r="E382" s="194" t="s">
        <v>752</v>
      </c>
      <c r="F382" s="195" t="s">
        <v>753</v>
      </c>
      <c r="G382" s="196" t="s">
        <v>173</v>
      </c>
      <c r="H382" s="197">
        <v>3.3599999999999999</v>
      </c>
      <c r="I382" s="198"/>
      <c r="J382" s="199">
        <f>ROUND(I382*H382,2)</f>
        <v>0</v>
      </c>
      <c r="K382" s="195" t="s">
        <v>143</v>
      </c>
      <c r="L382" s="200"/>
      <c r="M382" s="201" t="s">
        <v>3</v>
      </c>
      <c r="N382" s="202" t="s">
        <v>43</v>
      </c>
      <c r="O382" s="73"/>
      <c r="P382" s="175">
        <f>O382*H382</f>
        <v>0</v>
      </c>
      <c r="Q382" s="175">
        <v>8.0000000000000007E-05</v>
      </c>
      <c r="R382" s="175">
        <f>Q382*H382</f>
        <v>0.00026880000000000003</v>
      </c>
      <c r="S382" s="175">
        <v>0</v>
      </c>
      <c r="T382" s="17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77" t="s">
        <v>314</v>
      </c>
      <c r="AT382" s="177" t="s">
        <v>247</v>
      </c>
      <c r="AU382" s="177" t="s">
        <v>81</v>
      </c>
      <c r="AY382" s="20" t="s">
        <v>137</v>
      </c>
      <c r="BE382" s="178">
        <f>IF(N382="základní",J382,0)</f>
        <v>0</v>
      </c>
      <c r="BF382" s="178">
        <f>IF(N382="snížená",J382,0)</f>
        <v>0</v>
      </c>
      <c r="BG382" s="178">
        <f>IF(N382="zákl. přenesená",J382,0)</f>
        <v>0</v>
      </c>
      <c r="BH382" s="178">
        <f>IF(N382="sníž. přenesená",J382,0)</f>
        <v>0</v>
      </c>
      <c r="BI382" s="178">
        <f>IF(N382="nulová",J382,0)</f>
        <v>0</v>
      </c>
      <c r="BJ382" s="20" t="s">
        <v>77</v>
      </c>
      <c r="BK382" s="178">
        <f>ROUND(I382*H382,2)</f>
        <v>0</v>
      </c>
      <c r="BL382" s="20" t="s">
        <v>229</v>
      </c>
      <c r="BM382" s="177" t="s">
        <v>754</v>
      </c>
    </row>
    <row r="383" s="13" customFormat="1">
      <c r="A383" s="13"/>
      <c r="B383" s="184"/>
      <c r="C383" s="13"/>
      <c r="D383" s="185" t="s">
        <v>147</v>
      </c>
      <c r="E383" s="13"/>
      <c r="F383" s="187" t="s">
        <v>755</v>
      </c>
      <c r="G383" s="13"/>
      <c r="H383" s="188">
        <v>3.3599999999999999</v>
      </c>
      <c r="I383" s="189"/>
      <c r="J383" s="13"/>
      <c r="K383" s="13"/>
      <c r="L383" s="184"/>
      <c r="M383" s="190"/>
      <c r="N383" s="191"/>
      <c r="O383" s="191"/>
      <c r="P383" s="191"/>
      <c r="Q383" s="191"/>
      <c r="R383" s="191"/>
      <c r="S383" s="191"/>
      <c r="T383" s="19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6" t="s">
        <v>147</v>
      </c>
      <c r="AU383" s="186" t="s">
        <v>81</v>
      </c>
      <c r="AV383" s="13" t="s">
        <v>81</v>
      </c>
      <c r="AW383" s="13" t="s">
        <v>4</v>
      </c>
      <c r="AX383" s="13" t="s">
        <v>77</v>
      </c>
      <c r="AY383" s="186" t="s">
        <v>137</v>
      </c>
    </row>
    <row r="384" s="2" customFormat="1" ht="14.4" customHeight="1">
      <c r="A384" s="39"/>
      <c r="B384" s="165"/>
      <c r="C384" s="166" t="s">
        <v>756</v>
      </c>
      <c r="D384" s="166" t="s">
        <v>139</v>
      </c>
      <c r="E384" s="167" t="s">
        <v>757</v>
      </c>
      <c r="F384" s="168" t="s">
        <v>758</v>
      </c>
      <c r="G384" s="169" t="s">
        <v>173</v>
      </c>
      <c r="H384" s="170">
        <v>9.1999999999999993</v>
      </c>
      <c r="I384" s="171"/>
      <c r="J384" s="172">
        <f>ROUND(I384*H384,2)</f>
        <v>0</v>
      </c>
      <c r="K384" s="168" t="s">
        <v>143</v>
      </c>
      <c r="L384" s="40"/>
      <c r="M384" s="173" t="s">
        <v>3</v>
      </c>
      <c r="N384" s="174" t="s">
        <v>43</v>
      </c>
      <c r="O384" s="73"/>
      <c r="P384" s="175">
        <f>O384*H384</f>
        <v>0</v>
      </c>
      <c r="Q384" s="175">
        <v>0.00018000000000000001</v>
      </c>
      <c r="R384" s="175">
        <f>Q384*H384</f>
        <v>0.0016559999999999999</v>
      </c>
      <c r="S384" s="175">
        <v>0</v>
      </c>
      <c r="T384" s="17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77" t="s">
        <v>229</v>
      </c>
      <c r="AT384" s="177" t="s">
        <v>139</v>
      </c>
      <c r="AU384" s="177" t="s">
        <v>81</v>
      </c>
      <c r="AY384" s="20" t="s">
        <v>137</v>
      </c>
      <c r="BE384" s="178">
        <f>IF(N384="základní",J384,0)</f>
        <v>0</v>
      </c>
      <c r="BF384" s="178">
        <f>IF(N384="snížená",J384,0)</f>
        <v>0</v>
      </c>
      <c r="BG384" s="178">
        <f>IF(N384="zákl. přenesená",J384,0)</f>
        <v>0</v>
      </c>
      <c r="BH384" s="178">
        <f>IF(N384="sníž. přenesená",J384,0)</f>
        <v>0</v>
      </c>
      <c r="BI384" s="178">
        <f>IF(N384="nulová",J384,0)</f>
        <v>0</v>
      </c>
      <c r="BJ384" s="20" t="s">
        <v>77</v>
      </c>
      <c r="BK384" s="178">
        <f>ROUND(I384*H384,2)</f>
        <v>0</v>
      </c>
      <c r="BL384" s="20" t="s">
        <v>229</v>
      </c>
      <c r="BM384" s="177" t="s">
        <v>759</v>
      </c>
    </row>
    <row r="385" s="2" customFormat="1">
      <c r="A385" s="39"/>
      <c r="B385" s="40"/>
      <c r="C385" s="39"/>
      <c r="D385" s="179" t="s">
        <v>145</v>
      </c>
      <c r="E385" s="39"/>
      <c r="F385" s="180" t="s">
        <v>760</v>
      </c>
      <c r="G385" s="39"/>
      <c r="H385" s="39"/>
      <c r="I385" s="181"/>
      <c r="J385" s="39"/>
      <c r="K385" s="39"/>
      <c r="L385" s="40"/>
      <c r="M385" s="182"/>
      <c r="N385" s="183"/>
      <c r="O385" s="73"/>
      <c r="P385" s="73"/>
      <c r="Q385" s="73"/>
      <c r="R385" s="73"/>
      <c r="S385" s="73"/>
      <c r="T385" s="74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20" t="s">
        <v>145</v>
      </c>
      <c r="AU385" s="20" t="s">
        <v>81</v>
      </c>
    </row>
    <row r="386" s="13" customFormat="1">
      <c r="A386" s="13"/>
      <c r="B386" s="184"/>
      <c r="C386" s="13"/>
      <c r="D386" s="185" t="s">
        <v>147</v>
      </c>
      <c r="E386" s="186" t="s">
        <v>3</v>
      </c>
      <c r="F386" s="187" t="s">
        <v>761</v>
      </c>
      <c r="G386" s="13"/>
      <c r="H386" s="188">
        <v>9.1999999999999993</v>
      </c>
      <c r="I386" s="189"/>
      <c r="J386" s="13"/>
      <c r="K386" s="13"/>
      <c r="L386" s="184"/>
      <c r="M386" s="190"/>
      <c r="N386" s="191"/>
      <c r="O386" s="191"/>
      <c r="P386" s="191"/>
      <c r="Q386" s="191"/>
      <c r="R386" s="191"/>
      <c r="S386" s="191"/>
      <c r="T386" s="19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6" t="s">
        <v>147</v>
      </c>
      <c r="AU386" s="186" t="s">
        <v>81</v>
      </c>
      <c r="AV386" s="13" t="s">
        <v>81</v>
      </c>
      <c r="AW386" s="13" t="s">
        <v>33</v>
      </c>
      <c r="AX386" s="13" t="s">
        <v>77</v>
      </c>
      <c r="AY386" s="186" t="s">
        <v>137</v>
      </c>
    </row>
    <row r="387" s="2" customFormat="1" ht="14.4" customHeight="1">
      <c r="A387" s="39"/>
      <c r="B387" s="165"/>
      <c r="C387" s="193" t="s">
        <v>762</v>
      </c>
      <c r="D387" s="193" t="s">
        <v>247</v>
      </c>
      <c r="E387" s="194" t="s">
        <v>752</v>
      </c>
      <c r="F387" s="195" t="s">
        <v>753</v>
      </c>
      <c r="G387" s="196" t="s">
        <v>173</v>
      </c>
      <c r="H387" s="197">
        <v>9.6600000000000001</v>
      </c>
      <c r="I387" s="198"/>
      <c r="J387" s="199">
        <f>ROUND(I387*H387,2)</f>
        <v>0</v>
      </c>
      <c r="K387" s="195" t="s">
        <v>143</v>
      </c>
      <c r="L387" s="200"/>
      <c r="M387" s="201" t="s">
        <v>3</v>
      </c>
      <c r="N387" s="202" t="s">
        <v>43</v>
      </c>
      <c r="O387" s="73"/>
      <c r="P387" s="175">
        <f>O387*H387</f>
        <v>0</v>
      </c>
      <c r="Q387" s="175">
        <v>8.0000000000000007E-05</v>
      </c>
      <c r="R387" s="175">
        <f>Q387*H387</f>
        <v>0.00077280000000000003</v>
      </c>
      <c r="S387" s="175">
        <v>0</v>
      </c>
      <c r="T387" s="17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77" t="s">
        <v>314</v>
      </c>
      <c r="AT387" s="177" t="s">
        <v>247</v>
      </c>
      <c r="AU387" s="177" t="s">
        <v>81</v>
      </c>
      <c r="AY387" s="20" t="s">
        <v>137</v>
      </c>
      <c r="BE387" s="178">
        <f>IF(N387="základní",J387,0)</f>
        <v>0</v>
      </c>
      <c r="BF387" s="178">
        <f>IF(N387="snížená",J387,0)</f>
        <v>0</v>
      </c>
      <c r="BG387" s="178">
        <f>IF(N387="zákl. přenesená",J387,0)</f>
        <v>0</v>
      </c>
      <c r="BH387" s="178">
        <f>IF(N387="sníž. přenesená",J387,0)</f>
        <v>0</v>
      </c>
      <c r="BI387" s="178">
        <f>IF(N387="nulová",J387,0)</f>
        <v>0</v>
      </c>
      <c r="BJ387" s="20" t="s">
        <v>77</v>
      </c>
      <c r="BK387" s="178">
        <f>ROUND(I387*H387,2)</f>
        <v>0</v>
      </c>
      <c r="BL387" s="20" t="s">
        <v>229</v>
      </c>
      <c r="BM387" s="177" t="s">
        <v>763</v>
      </c>
    </row>
    <row r="388" s="13" customFormat="1">
      <c r="A388" s="13"/>
      <c r="B388" s="184"/>
      <c r="C388" s="13"/>
      <c r="D388" s="185" t="s">
        <v>147</v>
      </c>
      <c r="E388" s="13"/>
      <c r="F388" s="187" t="s">
        <v>764</v>
      </c>
      <c r="G388" s="13"/>
      <c r="H388" s="188">
        <v>9.6600000000000001</v>
      </c>
      <c r="I388" s="189"/>
      <c r="J388" s="13"/>
      <c r="K388" s="13"/>
      <c r="L388" s="184"/>
      <c r="M388" s="190"/>
      <c r="N388" s="191"/>
      <c r="O388" s="191"/>
      <c r="P388" s="191"/>
      <c r="Q388" s="191"/>
      <c r="R388" s="191"/>
      <c r="S388" s="191"/>
      <c r="T388" s="19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6" t="s">
        <v>147</v>
      </c>
      <c r="AU388" s="186" t="s">
        <v>81</v>
      </c>
      <c r="AV388" s="13" t="s">
        <v>81</v>
      </c>
      <c r="AW388" s="13" t="s">
        <v>4</v>
      </c>
      <c r="AX388" s="13" t="s">
        <v>77</v>
      </c>
      <c r="AY388" s="186" t="s">
        <v>137</v>
      </c>
    </row>
    <row r="389" s="2" customFormat="1" ht="22.2" customHeight="1">
      <c r="A389" s="39"/>
      <c r="B389" s="165"/>
      <c r="C389" s="166" t="s">
        <v>765</v>
      </c>
      <c r="D389" s="166" t="s">
        <v>139</v>
      </c>
      <c r="E389" s="167" t="s">
        <v>766</v>
      </c>
      <c r="F389" s="168" t="s">
        <v>767</v>
      </c>
      <c r="G389" s="169" t="s">
        <v>469</v>
      </c>
      <c r="H389" s="211"/>
      <c r="I389" s="171"/>
      <c r="J389" s="172">
        <f>ROUND(I389*H389,2)</f>
        <v>0</v>
      </c>
      <c r="K389" s="168" t="s">
        <v>143</v>
      </c>
      <c r="L389" s="40"/>
      <c r="M389" s="173" t="s">
        <v>3</v>
      </c>
      <c r="N389" s="174" t="s">
        <v>43</v>
      </c>
      <c r="O389" s="73"/>
      <c r="P389" s="175">
        <f>O389*H389</f>
        <v>0</v>
      </c>
      <c r="Q389" s="175">
        <v>0</v>
      </c>
      <c r="R389" s="175">
        <f>Q389*H389</f>
        <v>0</v>
      </c>
      <c r="S389" s="175">
        <v>0</v>
      </c>
      <c r="T389" s="17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77" t="s">
        <v>229</v>
      </c>
      <c r="AT389" s="177" t="s">
        <v>139</v>
      </c>
      <c r="AU389" s="177" t="s">
        <v>81</v>
      </c>
      <c r="AY389" s="20" t="s">
        <v>137</v>
      </c>
      <c r="BE389" s="178">
        <f>IF(N389="základní",J389,0)</f>
        <v>0</v>
      </c>
      <c r="BF389" s="178">
        <f>IF(N389="snížená",J389,0)</f>
        <v>0</v>
      </c>
      <c r="BG389" s="178">
        <f>IF(N389="zákl. přenesená",J389,0)</f>
        <v>0</v>
      </c>
      <c r="BH389" s="178">
        <f>IF(N389="sníž. přenesená",J389,0)</f>
        <v>0</v>
      </c>
      <c r="BI389" s="178">
        <f>IF(N389="nulová",J389,0)</f>
        <v>0</v>
      </c>
      <c r="BJ389" s="20" t="s">
        <v>77</v>
      </c>
      <c r="BK389" s="178">
        <f>ROUND(I389*H389,2)</f>
        <v>0</v>
      </c>
      <c r="BL389" s="20" t="s">
        <v>229</v>
      </c>
      <c r="BM389" s="177" t="s">
        <v>768</v>
      </c>
    </row>
    <row r="390" s="2" customFormat="1">
      <c r="A390" s="39"/>
      <c r="B390" s="40"/>
      <c r="C390" s="39"/>
      <c r="D390" s="179" t="s">
        <v>145</v>
      </c>
      <c r="E390" s="39"/>
      <c r="F390" s="180" t="s">
        <v>769</v>
      </c>
      <c r="G390" s="39"/>
      <c r="H390" s="39"/>
      <c r="I390" s="181"/>
      <c r="J390" s="39"/>
      <c r="K390" s="39"/>
      <c r="L390" s="40"/>
      <c r="M390" s="182"/>
      <c r="N390" s="183"/>
      <c r="O390" s="73"/>
      <c r="P390" s="73"/>
      <c r="Q390" s="73"/>
      <c r="R390" s="73"/>
      <c r="S390" s="73"/>
      <c r="T390" s="74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20" t="s">
        <v>145</v>
      </c>
      <c r="AU390" s="20" t="s">
        <v>81</v>
      </c>
    </row>
    <row r="391" s="12" customFormat="1" ht="22.8" customHeight="1">
      <c r="A391" s="12"/>
      <c r="B391" s="152"/>
      <c r="C391" s="12"/>
      <c r="D391" s="153" t="s">
        <v>71</v>
      </c>
      <c r="E391" s="163" t="s">
        <v>770</v>
      </c>
      <c r="F391" s="163" t="s">
        <v>771</v>
      </c>
      <c r="G391" s="12"/>
      <c r="H391" s="12"/>
      <c r="I391" s="155"/>
      <c r="J391" s="164">
        <f>BK391</f>
        <v>0</v>
      </c>
      <c r="K391" s="12"/>
      <c r="L391" s="152"/>
      <c r="M391" s="157"/>
      <c r="N391" s="158"/>
      <c r="O391" s="158"/>
      <c r="P391" s="159">
        <f>SUM(P392:P405)</f>
        <v>0</v>
      </c>
      <c r="Q391" s="158"/>
      <c r="R391" s="159">
        <f>SUM(R392:R405)</f>
        <v>0.0087755999999999997</v>
      </c>
      <c r="S391" s="158"/>
      <c r="T391" s="160">
        <f>SUM(T392:T405)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3" t="s">
        <v>81</v>
      </c>
      <c r="AT391" s="161" t="s">
        <v>71</v>
      </c>
      <c r="AU391" s="161" t="s">
        <v>77</v>
      </c>
      <c r="AY391" s="153" t="s">
        <v>137</v>
      </c>
      <c r="BK391" s="162">
        <f>SUM(BK392:BK405)</f>
        <v>0</v>
      </c>
    </row>
    <row r="392" s="2" customFormat="1" ht="19.8" customHeight="1">
      <c r="A392" s="39"/>
      <c r="B392" s="165"/>
      <c r="C392" s="166" t="s">
        <v>772</v>
      </c>
      <c r="D392" s="166" t="s">
        <v>139</v>
      </c>
      <c r="E392" s="167" t="s">
        <v>773</v>
      </c>
      <c r="F392" s="168" t="s">
        <v>774</v>
      </c>
      <c r="G392" s="169" t="s">
        <v>162</v>
      </c>
      <c r="H392" s="170">
        <v>8.7599999999999998</v>
      </c>
      <c r="I392" s="171"/>
      <c r="J392" s="172">
        <f>ROUND(I392*H392,2)</f>
        <v>0</v>
      </c>
      <c r="K392" s="168" t="s">
        <v>143</v>
      </c>
      <c r="L392" s="40"/>
      <c r="M392" s="173" t="s">
        <v>3</v>
      </c>
      <c r="N392" s="174" t="s">
        <v>43</v>
      </c>
      <c r="O392" s="73"/>
      <c r="P392" s="175">
        <f>O392*H392</f>
        <v>0</v>
      </c>
      <c r="Q392" s="175">
        <v>6.9999999999999994E-05</v>
      </c>
      <c r="R392" s="175">
        <f>Q392*H392</f>
        <v>0.00061319999999999994</v>
      </c>
      <c r="S392" s="175">
        <v>0</v>
      </c>
      <c r="T392" s="17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77" t="s">
        <v>229</v>
      </c>
      <c r="AT392" s="177" t="s">
        <v>139</v>
      </c>
      <c r="AU392" s="177" t="s">
        <v>81</v>
      </c>
      <c r="AY392" s="20" t="s">
        <v>137</v>
      </c>
      <c r="BE392" s="178">
        <f>IF(N392="základní",J392,0)</f>
        <v>0</v>
      </c>
      <c r="BF392" s="178">
        <f>IF(N392="snížená",J392,0)</f>
        <v>0</v>
      </c>
      <c r="BG392" s="178">
        <f>IF(N392="zákl. přenesená",J392,0)</f>
        <v>0</v>
      </c>
      <c r="BH392" s="178">
        <f>IF(N392="sníž. přenesená",J392,0)</f>
        <v>0</v>
      </c>
      <c r="BI392" s="178">
        <f>IF(N392="nulová",J392,0)</f>
        <v>0</v>
      </c>
      <c r="BJ392" s="20" t="s">
        <v>77</v>
      </c>
      <c r="BK392" s="178">
        <f>ROUND(I392*H392,2)</f>
        <v>0</v>
      </c>
      <c r="BL392" s="20" t="s">
        <v>229</v>
      </c>
      <c r="BM392" s="177" t="s">
        <v>775</v>
      </c>
    </row>
    <row r="393" s="2" customFormat="1">
      <c r="A393" s="39"/>
      <c r="B393" s="40"/>
      <c r="C393" s="39"/>
      <c r="D393" s="179" t="s">
        <v>145</v>
      </c>
      <c r="E393" s="39"/>
      <c r="F393" s="180" t="s">
        <v>776</v>
      </c>
      <c r="G393" s="39"/>
      <c r="H393" s="39"/>
      <c r="I393" s="181"/>
      <c r="J393" s="39"/>
      <c r="K393" s="39"/>
      <c r="L393" s="40"/>
      <c r="M393" s="182"/>
      <c r="N393" s="183"/>
      <c r="O393" s="73"/>
      <c r="P393" s="73"/>
      <c r="Q393" s="73"/>
      <c r="R393" s="73"/>
      <c r="S393" s="73"/>
      <c r="T393" s="74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20" t="s">
        <v>145</v>
      </c>
      <c r="AU393" s="20" t="s">
        <v>81</v>
      </c>
    </row>
    <row r="394" s="13" customFormat="1">
      <c r="A394" s="13"/>
      <c r="B394" s="184"/>
      <c r="C394" s="13"/>
      <c r="D394" s="185" t="s">
        <v>147</v>
      </c>
      <c r="E394" s="186" t="s">
        <v>3</v>
      </c>
      <c r="F394" s="187" t="s">
        <v>777</v>
      </c>
      <c r="G394" s="13"/>
      <c r="H394" s="188">
        <v>1.0800000000000001</v>
      </c>
      <c r="I394" s="189"/>
      <c r="J394" s="13"/>
      <c r="K394" s="13"/>
      <c r="L394" s="184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6" t="s">
        <v>147</v>
      </c>
      <c r="AU394" s="186" t="s">
        <v>81</v>
      </c>
      <c r="AV394" s="13" t="s">
        <v>81</v>
      </c>
      <c r="AW394" s="13" t="s">
        <v>33</v>
      </c>
      <c r="AX394" s="13" t="s">
        <v>72</v>
      </c>
      <c r="AY394" s="186" t="s">
        <v>137</v>
      </c>
    </row>
    <row r="395" s="13" customFormat="1">
      <c r="A395" s="13"/>
      <c r="B395" s="184"/>
      <c r="C395" s="13"/>
      <c r="D395" s="185" t="s">
        <v>147</v>
      </c>
      <c r="E395" s="186" t="s">
        <v>3</v>
      </c>
      <c r="F395" s="187" t="s">
        <v>778</v>
      </c>
      <c r="G395" s="13"/>
      <c r="H395" s="188">
        <v>7.6799999999999997</v>
      </c>
      <c r="I395" s="189"/>
      <c r="J395" s="13"/>
      <c r="K395" s="13"/>
      <c r="L395" s="184"/>
      <c r="M395" s="190"/>
      <c r="N395" s="191"/>
      <c r="O395" s="191"/>
      <c r="P395" s="191"/>
      <c r="Q395" s="191"/>
      <c r="R395" s="191"/>
      <c r="S395" s="191"/>
      <c r="T395" s="19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6" t="s">
        <v>147</v>
      </c>
      <c r="AU395" s="186" t="s">
        <v>81</v>
      </c>
      <c r="AV395" s="13" t="s">
        <v>81</v>
      </c>
      <c r="AW395" s="13" t="s">
        <v>33</v>
      </c>
      <c r="AX395" s="13" t="s">
        <v>72</v>
      </c>
      <c r="AY395" s="186" t="s">
        <v>137</v>
      </c>
    </row>
    <row r="396" s="14" customFormat="1">
      <c r="A396" s="14"/>
      <c r="B396" s="203"/>
      <c r="C396" s="14"/>
      <c r="D396" s="185" t="s">
        <v>147</v>
      </c>
      <c r="E396" s="204" t="s">
        <v>3</v>
      </c>
      <c r="F396" s="205" t="s">
        <v>328</v>
      </c>
      <c r="G396" s="14"/>
      <c r="H396" s="206">
        <v>8.7599999999999998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147</v>
      </c>
      <c r="AU396" s="204" t="s">
        <v>81</v>
      </c>
      <c r="AV396" s="14" t="s">
        <v>87</v>
      </c>
      <c r="AW396" s="14" t="s">
        <v>33</v>
      </c>
      <c r="AX396" s="14" t="s">
        <v>77</v>
      </c>
      <c r="AY396" s="204" t="s">
        <v>137</v>
      </c>
    </row>
    <row r="397" s="2" customFormat="1" ht="14.4" customHeight="1">
      <c r="A397" s="39"/>
      <c r="B397" s="165"/>
      <c r="C397" s="166" t="s">
        <v>779</v>
      </c>
      <c r="D397" s="166" t="s">
        <v>139</v>
      </c>
      <c r="E397" s="167" t="s">
        <v>780</v>
      </c>
      <c r="F397" s="168" t="s">
        <v>781</v>
      </c>
      <c r="G397" s="169" t="s">
        <v>162</v>
      </c>
      <c r="H397" s="170">
        <v>21.48</v>
      </c>
      <c r="I397" s="171"/>
      <c r="J397" s="172">
        <f>ROUND(I397*H397,2)</f>
        <v>0</v>
      </c>
      <c r="K397" s="168" t="s">
        <v>143</v>
      </c>
      <c r="L397" s="40"/>
      <c r="M397" s="173" t="s">
        <v>3</v>
      </c>
      <c r="N397" s="174" t="s">
        <v>43</v>
      </c>
      <c r="O397" s="73"/>
      <c r="P397" s="175">
        <f>O397*H397</f>
        <v>0</v>
      </c>
      <c r="Q397" s="175">
        <v>0.00013999999999999999</v>
      </c>
      <c r="R397" s="175">
        <f>Q397*H397</f>
        <v>0.0030071999999999998</v>
      </c>
      <c r="S397" s="175">
        <v>0</v>
      </c>
      <c r="T397" s="17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177" t="s">
        <v>229</v>
      </c>
      <c r="AT397" s="177" t="s">
        <v>139</v>
      </c>
      <c r="AU397" s="177" t="s">
        <v>81</v>
      </c>
      <c r="AY397" s="20" t="s">
        <v>137</v>
      </c>
      <c r="BE397" s="178">
        <f>IF(N397="základní",J397,0)</f>
        <v>0</v>
      </c>
      <c r="BF397" s="178">
        <f>IF(N397="snížená",J397,0)</f>
        <v>0</v>
      </c>
      <c r="BG397" s="178">
        <f>IF(N397="zákl. přenesená",J397,0)</f>
        <v>0</v>
      </c>
      <c r="BH397" s="178">
        <f>IF(N397="sníž. přenesená",J397,0)</f>
        <v>0</v>
      </c>
      <c r="BI397" s="178">
        <f>IF(N397="nulová",J397,0)</f>
        <v>0</v>
      </c>
      <c r="BJ397" s="20" t="s">
        <v>77</v>
      </c>
      <c r="BK397" s="178">
        <f>ROUND(I397*H397,2)</f>
        <v>0</v>
      </c>
      <c r="BL397" s="20" t="s">
        <v>229</v>
      </c>
      <c r="BM397" s="177" t="s">
        <v>782</v>
      </c>
    </row>
    <row r="398" s="2" customFormat="1">
      <c r="A398" s="39"/>
      <c r="B398" s="40"/>
      <c r="C398" s="39"/>
      <c r="D398" s="179" t="s">
        <v>145</v>
      </c>
      <c r="E398" s="39"/>
      <c r="F398" s="180" t="s">
        <v>783</v>
      </c>
      <c r="G398" s="39"/>
      <c r="H398" s="39"/>
      <c r="I398" s="181"/>
      <c r="J398" s="39"/>
      <c r="K398" s="39"/>
      <c r="L398" s="40"/>
      <c r="M398" s="182"/>
      <c r="N398" s="183"/>
      <c r="O398" s="73"/>
      <c r="P398" s="73"/>
      <c r="Q398" s="73"/>
      <c r="R398" s="73"/>
      <c r="S398" s="73"/>
      <c r="T398" s="74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20" t="s">
        <v>145</v>
      </c>
      <c r="AU398" s="20" t="s">
        <v>81</v>
      </c>
    </row>
    <row r="399" s="13" customFormat="1">
      <c r="A399" s="13"/>
      <c r="B399" s="184"/>
      <c r="C399" s="13"/>
      <c r="D399" s="185" t="s">
        <v>147</v>
      </c>
      <c r="E399" s="186" t="s">
        <v>3</v>
      </c>
      <c r="F399" s="187" t="s">
        <v>777</v>
      </c>
      <c r="G399" s="13"/>
      <c r="H399" s="188">
        <v>1.0800000000000001</v>
      </c>
      <c r="I399" s="189"/>
      <c r="J399" s="13"/>
      <c r="K399" s="13"/>
      <c r="L399" s="184"/>
      <c r="M399" s="190"/>
      <c r="N399" s="191"/>
      <c r="O399" s="191"/>
      <c r="P399" s="191"/>
      <c r="Q399" s="191"/>
      <c r="R399" s="191"/>
      <c r="S399" s="191"/>
      <c r="T399" s="19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6" t="s">
        <v>147</v>
      </c>
      <c r="AU399" s="186" t="s">
        <v>81</v>
      </c>
      <c r="AV399" s="13" t="s">
        <v>81</v>
      </c>
      <c r="AW399" s="13" t="s">
        <v>33</v>
      </c>
      <c r="AX399" s="13" t="s">
        <v>72</v>
      </c>
      <c r="AY399" s="186" t="s">
        <v>137</v>
      </c>
    </row>
    <row r="400" s="13" customFormat="1">
      <c r="A400" s="13"/>
      <c r="B400" s="184"/>
      <c r="C400" s="13"/>
      <c r="D400" s="185" t="s">
        <v>147</v>
      </c>
      <c r="E400" s="186" t="s">
        <v>3</v>
      </c>
      <c r="F400" s="187" t="s">
        <v>778</v>
      </c>
      <c r="G400" s="13"/>
      <c r="H400" s="188">
        <v>7.6799999999999997</v>
      </c>
      <c r="I400" s="189"/>
      <c r="J400" s="13"/>
      <c r="K400" s="13"/>
      <c r="L400" s="184"/>
      <c r="M400" s="190"/>
      <c r="N400" s="191"/>
      <c r="O400" s="191"/>
      <c r="P400" s="191"/>
      <c r="Q400" s="191"/>
      <c r="R400" s="191"/>
      <c r="S400" s="191"/>
      <c r="T400" s="19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6" t="s">
        <v>147</v>
      </c>
      <c r="AU400" s="186" t="s">
        <v>81</v>
      </c>
      <c r="AV400" s="13" t="s">
        <v>81</v>
      </c>
      <c r="AW400" s="13" t="s">
        <v>33</v>
      </c>
      <c r="AX400" s="13" t="s">
        <v>72</v>
      </c>
      <c r="AY400" s="186" t="s">
        <v>137</v>
      </c>
    </row>
    <row r="401" s="13" customFormat="1">
      <c r="A401" s="13"/>
      <c r="B401" s="184"/>
      <c r="C401" s="13"/>
      <c r="D401" s="185" t="s">
        <v>147</v>
      </c>
      <c r="E401" s="186" t="s">
        <v>3</v>
      </c>
      <c r="F401" s="187" t="s">
        <v>784</v>
      </c>
      <c r="G401" s="13"/>
      <c r="H401" s="188">
        <v>12.720000000000001</v>
      </c>
      <c r="I401" s="189"/>
      <c r="J401" s="13"/>
      <c r="K401" s="13"/>
      <c r="L401" s="184"/>
      <c r="M401" s="190"/>
      <c r="N401" s="191"/>
      <c r="O401" s="191"/>
      <c r="P401" s="191"/>
      <c r="Q401" s="191"/>
      <c r="R401" s="191"/>
      <c r="S401" s="191"/>
      <c r="T401" s="1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6" t="s">
        <v>147</v>
      </c>
      <c r="AU401" s="186" t="s">
        <v>81</v>
      </c>
      <c r="AV401" s="13" t="s">
        <v>81</v>
      </c>
      <c r="AW401" s="13" t="s">
        <v>33</v>
      </c>
      <c r="AX401" s="13" t="s">
        <v>72</v>
      </c>
      <c r="AY401" s="186" t="s">
        <v>137</v>
      </c>
    </row>
    <row r="402" s="14" customFormat="1">
      <c r="A402" s="14"/>
      <c r="B402" s="203"/>
      <c r="C402" s="14"/>
      <c r="D402" s="185" t="s">
        <v>147</v>
      </c>
      <c r="E402" s="204" t="s">
        <v>3</v>
      </c>
      <c r="F402" s="205" t="s">
        <v>328</v>
      </c>
      <c r="G402" s="14"/>
      <c r="H402" s="206">
        <v>21.48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147</v>
      </c>
      <c r="AU402" s="204" t="s">
        <v>81</v>
      </c>
      <c r="AV402" s="14" t="s">
        <v>87</v>
      </c>
      <c r="AW402" s="14" t="s">
        <v>33</v>
      </c>
      <c r="AX402" s="14" t="s">
        <v>77</v>
      </c>
      <c r="AY402" s="204" t="s">
        <v>137</v>
      </c>
    </row>
    <row r="403" s="2" customFormat="1" ht="14.4" customHeight="1">
      <c r="A403" s="39"/>
      <c r="B403" s="165"/>
      <c r="C403" s="166" t="s">
        <v>785</v>
      </c>
      <c r="D403" s="166" t="s">
        <v>139</v>
      </c>
      <c r="E403" s="167" t="s">
        <v>786</v>
      </c>
      <c r="F403" s="168" t="s">
        <v>787</v>
      </c>
      <c r="G403" s="169" t="s">
        <v>162</v>
      </c>
      <c r="H403" s="170">
        <v>42.960000000000001</v>
      </c>
      <c r="I403" s="171"/>
      <c r="J403" s="172">
        <f>ROUND(I403*H403,2)</f>
        <v>0</v>
      </c>
      <c r="K403" s="168" t="s">
        <v>143</v>
      </c>
      <c r="L403" s="40"/>
      <c r="M403" s="173" t="s">
        <v>3</v>
      </c>
      <c r="N403" s="174" t="s">
        <v>43</v>
      </c>
      <c r="O403" s="73"/>
      <c r="P403" s="175">
        <f>O403*H403</f>
        <v>0</v>
      </c>
      <c r="Q403" s="175">
        <v>0.00012</v>
      </c>
      <c r="R403" s="175">
        <f>Q403*H403</f>
        <v>0.0051552000000000004</v>
      </c>
      <c r="S403" s="175">
        <v>0</v>
      </c>
      <c r="T403" s="17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177" t="s">
        <v>229</v>
      </c>
      <c r="AT403" s="177" t="s">
        <v>139</v>
      </c>
      <c r="AU403" s="177" t="s">
        <v>81</v>
      </c>
      <c r="AY403" s="20" t="s">
        <v>137</v>
      </c>
      <c r="BE403" s="178">
        <f>IF(N403="základní",J403,0)</f>
        <v>0</v>
      </c>
      <c r="BF403" s="178">
        <f>IF(N403="snížená",J403,0)</f>
        <v>0</v>
      </c>
      <c r="BG403" s="178">
        <f>IF(N403="zákl. přenesená",J403,0)</f>
        <v>0</v>
      </c>
      <c r="BH403" s="178">
        <f>IF(N403="sníž. přenesená",J403,0)</f>
        <v>0</v>
      </c>
      <c r="BI403" s="178">
        <f>IF(N403="nulová",J403,0)</f>
        <v>0</v>
      </c>
      <c r="BJ403" s="20" t="s">
        <v>77</v>
      </c>
      <c r="BK403" s="178">
        <f>ROUND(I403*H403,2)</f>
        <v>0</v>
      </c>
      <c r="BL403" s="20" t="s">
        <v>229</v>
      </c>
      <c r="BM403" s="177" t="s">
        <v>788</v>
      </c>
    </row>
    <row r="404" s="2" customFormat="1">
      <c r="A404" s="39"/>
      <c r="B404" s="40"/>
      <c r="C404" s="39"/>
      <c r="D404" s="179" t="s">
        <v>145</v>
      </c>
      <c r="E404" s="39"/>
      <c r="F404" s="180" t="s">
        <v>789</v>
      </c>
      <c r="G404" s="39"/>
      <c r="H404" s="39"/>
      <c r="I404" s="181"/>
      <c r="J404" s="39"/>
      <c r="K404" s="39"/>
      <c r="L404" s="40"/>
      <c r="M404" s="182"/>
      <c r="N404" s="183"/>
      <c r="O404" s="73"/>
      <c r="P404" s="73"/>
      <c r="Q404" s="73"/>
      <c r="R404" s="73"/>
      <c r="S404" s="73"/>
      <c r="T404" s="74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20" t="s">
        <v>145</v>
      </c>
      <c r="AU404" s="20" t="s">
        <v>81</v>
      </c>
    </row>
    <row r="405" s="13" customFormat="1">
      <c r="A405" s="13"/>
      <c r="B405" s="184"/>
      <c r="C405" s="13"/>
      <c r="D405" s="185" t="s">
        <v>147</v>
      </c>
      <c r="E405" s="186" t="s">
        <v>3</v>
      </c>
      <c r="F405" s="187" t="s">
        <v>790</v>
      </c>
      <c r="G405" s="13"/>
      <c r="H405" s="188">
        <v>42.960000000000001</v>
      </c>
      <c r="I405" s="189"/>
      <c r="J405" s="13"/>
      <c r="K405" s="13"/>
      <c r="L405" s="184"/>
      <c r="M405" s="190"/>
      <c r="N405" s="191"/>
      <c r="O405" s="191"/>
      <c r="P405" s="191"/>
      <c r="Q405" s="191"/>
      <c r="R405" s="191"/>
      <c r="S405" s="191"/>
      <c r="T405" s="19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6" t="s">
        <v>147</v>
      </c>
      <c r="AU405" s="186" t="s">
        <v>81</v>
      </c>
      <c r="AV405" s="13" t="s">
        <v>81</v>
      </c>
      <c r="AW405" s="13" t="s">
        <v>33</v>
      </c>
      <c r="AX405" s="13" t="s">
        <v>77</v>
      </c>
      <c r="AY405" s="186" t="s">
        <v>137</v>
      </c>
    </row>
    <row r="406" s="12" customFormat="1" ht="22.8" customHeight="1">
      <c r="A406" s="12"/>
      <c r="B406" s="152"/>
      <c r="C406" s="12"/>
      <c r="D406" s="153" t="s">
        <v>71</v>
      </c>
      <c r="E406" s="163" t="s">
        <v>791</v>
      </c>
      <c r="F406" s="163" t="s">
        <v>792</v>
      </c>
      <c r="G406" s="12"/>
      <c r="H406" s="12"/>
      <c r="I406" s="155"/>
      <c r="J406" s="164">
        <f>BK406</f>
        <v>0</v>
      </c>
      <c r="K406" s="12"/>
      <c r="L406" s="152"/>
      <c r="M406" s="157"/>
      <c r="N406" s="158"/>
      <c r="O406" s="158"/>
      <c r="P406" s="159">
        <f>SUM(P407:P421)</f>
        <v>0</v>
      </c>
      <c r="Q406" s="158"/>
      <c r="R406" s="159">
        <f>SUM(R407:R421)</f>
        <v>1.0977760999999999</v>
      </c>
      <c r="S406" s="158"/>
      <c r="T406" s="160">
        <f>SUM(T407:T421)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53" t="s">
        <v>81</v>
      </c>
      <c r="AT406" s="161" t="s">
        <v>71</v>
      </c>
      <c r="AU406" s="161" t="s">
        <v>77</v>
      </c>
      <c r="AY406" s="153" t="s">
        <v>137</v>
      </c>
      <c r="BK406" s="162">
        <f>SUM(BK407:BK421)</f>
        <v>0</v>
      </c>
    </row>
    <row r="407" s="2" customFormat="1" ht="14.4" customHeight="1">
      <c r="A407" s="39"/>
      <c r="B407" s="165"/>
      <c r="C407" s="166" t="s">
        <v>793</v>
      </c>
      <c r="D407" s="166" t="s">
        <v>139</v>
      </c>
      <c r="E407" s="167" t="s">
        <v>794</v>
      </c>
      <c r="F407" s="168" t="s">
        <v>795</v>
      </c>
      <c r="G407" s="169" t="s">
        <v>162</v>
      </c>
      <c r="H407" s="170">
        <v>715.40999999999997</v>
      </c>
      <c r="I407" s="171"/>
      <c r="J407" s="172">
        <f>ROUND(I407*H407,2)</f>
        <v>0</v>
      </c>
      <c r="K407" s="168" t="s">
        <v>143</v>
      </c>
      <c r="L407" s="40"/>
      <c r="M407" s="173" t="s">
        <v>3</v>
      </c>
      <c r="N407" s="174" t="s">
        <v>43</v>
      </c>
      <c r="O407" s="73"/>
      <c r="P407" s="175">
        <f>O407*H407</f>
        <v>0</v>
      </c>
      <c r="Q407" s="175">
        <v>0.00020000000000000001</v>
      </c>
      <c r="R407" s="175">
        <f>Q407*H407</f>
        <v>0.14308199999999999</v>
      </c>
      <c r="S407" s="175">
        <v>0</v>
      </c>
      <c r="T407" s="17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177" t="s">
        <v>229</v>
      </c>
      <c r="AT407" s="177" t="s">
        <v>139</v>
      </c>
      <c r="AU407" s="177" t="s">
        <v>81</v>
      </c>
      <c r="AY407" s="20" t="s">
        <v>137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0" t="s">
        <v>77</v>
      </c>
      <c r="BK407" s="178">
        <f>ROUND(I407*H407,2)</f>
        <v>0</v>
      </c>
      <c r="BL407" s="20" t="s">
        <v>229</v>
      </c>
      <c r="BM407" s="177" t="s">
        <v>796</v>
      </c>
    </row>
    <row r="408" s="2" customFormat="1">
      <c r="A408" s="39"/>
      <c r="B408" s="40"/>
      <c r="C408" s="39"/>
      <c r="D408" s="179" t="s">
        <v>145</v>
      </c>
      <c r="E408" s="39"/>
      <c r="F408" s="180" t="s">
        <v>797</v>
      </c>
      <c r="G408" s="39"/>
      <c r="H408" s="39"/>
      <c r="I408" s="181"/>
      <c r="J408" s="39"/>
      <c r="K408" s="39"/>
      <c r="L408" s="40"/>
      <c r="M408" s="182"/>
      <c r="N408" s="183"/>
      <c r="O408" s="73"/>
      <c r="P408" s="73"/>
      <c r="Q408" s="73"/>
      <c r="R408" s="73"/>
      <c r="S408" s="73"/>
      <c r="T408" s="74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20" t="s">
        <v>145</v>
      </c>
      <c r="AU408" s="20" t="s">
        <v>81</v>
      </c>
    </row>
    <row r="409" s="13" customFormat="1">
      <c r="A409" s="13"/>
      <c r="B409" s="184"/>
      <c r="C409" s="13"/>
      <c r="D409" s="185" t="s">
        <v>147</v>
      </c>
      <c r="E409" s="186" t="s">
        <v>3</v>
      </c>
      <c r="F409" s="187" t="s">
        <v>798</v>
      </c>
      <c r="G409" s="13"/>
      <c r="H409" s="188">
        <v>350.36000000000001</v>
      </c>
      <c r="I409" s="189"/>
      <c r="J409" s="13"/>
      <c r="K409" s="13"/>
      <c r="L409" s="184"/>
      <c r="M409" s="190"/>
      <c r="N409" s="191"/>
      <c r="O409" s="191"/>
      <c r="P409" s="191"/>
      <c r="Q409" s="191"/>
      <c r="R409" s="191"/>
      <c r="S409" s="191"/>
      <c r="T409" s="19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6" t="s">
        <v>147</v>
      </c>
      <c r="AU409" s="186" t="s">
        <v>81</v>
      </c>
      <c r="AV409" s="13" t="s">
        <v>81</v>
      </c>
      <c r="AW409" s="13" t="s">
        <v>33</v>
      </c>
      <c r="AX409" s="13" t="s">
        <v>72</v>
      </c>
      <c r="AY409" s="186" t="s">
        <v>137</v>
      </c>
    </row>
    <row r="410" s="13" customFormat="1">
      <c r="A410" s="13"/>
      <c r="B410" s="184"/>
      <c r="C410" s="13"/>
      <c r="D410" s="185" t="s">
        <v>147</v>
      </c>
      <c r="E410" s="186" t="s">
        <v>3</v>
      </c>
      <c r="F410" s="187" t="s">
        <v>799</v>
      </c>
      <c r="G410" s="13"/>
      <c r="H410" s="188">
        <v>365.05000000000001</v>
      </c>
      <c r="I410" s="189"/>
      <c r="J410" s="13"/>
      <c r="K410" s="13"/>
      <c r="L410" s="184"/>
      <c r="M410" s="190"/>
      <c r="N410" s="191"/>
      <c r="O410" s="191"/>
      <c r="P410" s="191"/>
      <c r="Q410" s="191"/>
      <c r="R410" s="191"/>
      <c r="S410" s="191"/>
      <c r="T410" s="19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6" t="s">
        <v>147</v>
      </c>
      <c r="AU410" s="186" t="s">
        <v>81</v>
      </c>
      <c r="AV410" s="13" t="s">
        <v>81</v>
      </c>
      <c r="AW410" s="13" t="s">
        <v>33</v>
      </c>
      <c r="AX410" s="13" t="s">
        <v>72</v>
      </c>
      <c r="AY410" s="186" t="s">
        <v>137</v>
      </c>
    </row>
    <row r="411" s="14" customFormat="1">
      <c r="A411" s="14"/>
      <c r="B411" s="203"/>
      <c r="C411" s="14"/>
      <c r="D411" s="185" t="s">
        <v>147</v>
      </c>
      <c r="E411" s="204" t="s">
        <v>3</v>
      </c>
      <c r="F411" s="205" t="s">
        <v>328</v>
      </c>
      <c r="G411" s="14"/>
      <c r="H411" s="206">
        <v>715.40999999999997</v>
      </c>
      <c r="I411" s="207"/>
      <c r="J411" s="14"/>
      <c r="K411" s="14"/>
      <c r="L411" s="203"/>
      <c r="M411" s="208"/>
      <c r="N411" s="209"/>
      <c r="O411" s="209"/>
      <c r="P411" s="209"/>
      <c r="Q411" s="209"/>
      <c r="R411" s="209"/>
      <c r="S411" s="209"/>
      <c r="T411" s="21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4" t="s">
        <v>147</v>
      </c>
      <c r="AU411" s="204" t="s">
        <v>81</v>
      </c>
      <c r="AV411" s="14" t="s">
        <v>87</v>
      </c>
      <c r="AW411" s="14" t="s">
        <v>33</v>
      </c>
      <c r="AX411" s="14" t="s">
        <v>77</v>
      </c>
      <c r="AY411" s="204" t="s">
        <v>137</v>
      </c>
    </row>
    <row r="412" s="2" customFormat="1" ht="22.2" customHeight="1">
      <c r="A412" s="39"/>
      <c r="B412" s="165"/>
      <c r="C412" s="166" t="s">
        <v>800</v>
      </c>
      <c r="D412" s="166" t="s">
        <v>139</v>
      </c>
      <c r="E412" s="167" t="s">
        <v>801</v>
      </c>
      <c r="F412" s="168" t="s">
        <v>802</v>
      </c>
      <c r="G412" s="169" t="s">
        <v>162</v>
      </c>
      <c r="H412" s="170">
        <v>597.00999999999999</v>
      </c>
      <c r="I412" s="171"/>
      <c r="J412" s="172">
        <f>ROUND(I412*H412,2)</f>
        <v>0</v>
      </c>
      <c r="K412" s="168" t="s">
        <v>143</v>
      </c>
      <c r="L412" s="40"/>
      <c r="M412" s="173" t="s">
        <v>3</v>
      </c>
      <c r="N412" s="174" t="s">
        <v>43</v>
      </c>
      <c r="O412" s="73"/>
      <c r="P412" s="175">
        <f>O412*H412</f>
        <v>0</v>
      </c>
      <c r="Q412" s="175">
        <v>0.00025999999999999998</v>
      </c>
      <c r="R412" s="175">
        <f>Q412*H412</f>
        <v>0.15522259999999999</v>
      </c>
      <c r="S412" s="175">
        <v>0</v>
      </c>
      <c r="T412" s="17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77" t="s">
        <v>229</v>
      </c>
      <c r="AT412" s="177" t="s">
        <v>139</v>
      </c>
      <c r="AU412" s="177" t="s">
        <v>81</v>
      </c>
      <c r="AY412" s="20" t="s">
        <v>137</v>
      </c>
      <c r="BE412" s="178">
        <f>IF(N412="základní",J412,0)</f>
        <v>0</v>
      </c>
      <c r="BF412" s="178">
        <f>IF(N412="snížená",J412,0)</f>
        <v>0</v>
      </c>
      <c r="BG412" s="178">
        <f>IF(N412="zákl. přenesená",J412,0)</f>
        <v>0</v>
      </c>
      <c r="BH412" s="178">
        <f>IF(N412="sníž. přenesená",J412,0)</f>
        <v>0</v>
      </c>
      <c r="BI412" s="178">
        <f>IF(N412="nulová",J412,0)</f>
        <v>0</v>
      </c>
      <c r="BJ412" s="20" t="s">
        <v>77</v>
      </c>
      <c r="BK412" s="178">
        <f>ROUND(I412*H412,2)</f>
        <v>0</v>
      </c>
      <c r="BL412" s="20" t="s">
        <v>229</v>
      </c>
      <c r="BM412" s="177" t="s">
        <v>803</v>
      </c>
    </row>
    <row r="413" s="2" customFormat="1">
      <c r="A413" s="39"/>
      <c r="B413" s="40"/>
      <c r="C413" s="39"/>
      <c r="D413" s="179" t="s">
        <v>145</v>
      </c>
      <c r="E413" s="39"/>
      <c r="F413" s="180" t="s">
        <v>804</v>
      </c>
      <c r="G413" s="39"/>
      <c r="H413" s="39"/>
      <c r="I413" s="181"/>
      <c r="J413" s="39"/>
      <c r="K413" s="39"/>
      <c r="L413" s="40"/>
      <c r="M413" s="182"/>
      <c r="N413" s="183"/>
      <c r="O413" s="73"/>
      <c r="P413" s="73"/>
      <c r="Q413" s="73"/>
      <c r="R413" s="73"/>
      <c r="S413" s="73"/>
      <c r="T413" s="74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20" t="s">
        <v>145</v>
      </c>
      <c r="AU413" s="20" t="s">
        <v>81</v>
      </c>
    </row>
    <row r="414" s="13" customFormat="1">
      <c r="A414" s="13"/>
      <c r="B414" s="184"/>
      <c r="C414" s="13"/>
      <c r="D414" s="185" t="s">
        <v>147</v>
      </c>
      <c r="E414" s="186" t="s">
        <v>3</v>
      </c>
      <c r="F414" s="187" t="s">
        <v>798</v>
      </c>
      <c r="G414" s="13"/>
      <c r="H414" s="188">
        <v>350.36000000000001</v>
      </c>
      <c r="I414" s="189"/>
      <c r="J414" s="13"/>
      <c r="K414" s="13"/>
      <c r="L414" s="184"/>
      <c r="M414" s="190"/>
      <c r="N414" s="191"/>
      <c r="O414" s="191"/>
      <c r="P414" s="191"/>
      <c r="Q414" s="191"/>
      <c r="R414" s="191"/>
      <c r="S414" s="191"/>
      <c r="T414" s="19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6" t="s">
        <v>147</v>
      </c>
      <c r="AU414" s="186" t="s">
        <v>81</v>
      </c>
      <c r="AV414" s="13" t="s">
        <v>81</v>
      </c>
      <c r="AW414" s="13" t="s">
        <v>33</v>
      </c>
      <c r="AX414" s="13" t="s">
        <v>72</v>
      </c>
      <c r="AY414" s="186" t="s">
        <v>137</v>
      </c>
    </row>
    <row r="415" s="13" customFormat="1">
      <c r="A415" s="13"/>
      <c r="B415" s="184"/>
      <c r="C415" s="13"/>
      <c r="D415" s="185" t="s">
        <v>147</v>
      </c>
      <c r="E415" s="186" t="s">
        <v>3</v>
      </c>
      <c r="F415" s="187" t="s">
        <v>805</v>
      </c>
      <c r="G415" s="13"/>
      <c r="H415" s="188">
        <v>246.65000000000001</v>
      </c>
      <c r="I415" s="189"/>
      <c r="J415" s="13"/>
      <c r="K415" s="13"/>
      <c r="L415" s="184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6" t="s">
        <v>147</v>
      </c>
      <c r="AU415" s="186" t="s">
        <v>81</v>
      </c>
      <c r="AV415" s="13" t="s">
        <v>81</v>
      </c>
      <c r="AW415" s="13" t="s">
        <v>33</v>
      </c>
      <c r="AX415" s="13" t="s">
        <v>72</v>
      </c>
      <c r="AY415" s="186" t="s">
        <v>137</v>
      </c>
    </row>
    <row r="416" s="14" customFormat="1">
      <c r="A416" s="14"/>
      <c r="B416" s="203"/>
      <c r="C416" s="14"/>
      <c r="D416" s="185" t="s">
        <v>147</v>
      </c>
      <c r="E416" s="204" t="s">
        <v>3</v>
      </c>
      <c r="F416" s="205" t="s">
        <v>328</v>
      </c>
      <c r="G416" s="14"/>
      <c r="H416" s="206">
        <v>597.00999999999999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147</v>
      </c>
      <c r="AU416" s="204" t="s">
        <v>81</v>
      </c>
      <c r="AV416" s="14" t="s">
        <v>87</v>
      </c>
      <c r="AW416" s="14" t="s">
        <v>33</v>
      </c>
      <c r="AX416" s="14" t="s">
        <v>77</v>
      </c>
      <c r="AY416" s="204" t="s">
        <v>137</v>
      </c>
    </row>
    <row r="417" s="2" customFormat="1" ht="22.2" customHeight="1">
      <c r="A417" s="39"/>
      <c r="B417" s="165"/>
      <c r="C417" s="166" t="s">
        <v>806</v>
      </c>
      <c r="D417" s="166" t="s">
        <v>139</v>
      </c>
      <c r="E417" s="167" t="s">
        <v>807</v>
      </c>
      <c r="F417" s="168" t="s">
        <v>808</v>
      </c>
      <c r="G417" s="169" t="s">
        <v>162</v>
      </c>
      <c r="H417" s="170">
        <v>118.40000000000001</v>
      </c>
      <c r="I417" s="171"/>
      <c r="J417" s="172">
        <f>ROUND(I417*H417,2)</f>
        <v>0</v>
      </c>
      <c r="K417" s="168" t="s">
        <v>3</v>
      </c>
      <c r="L417" s="40"/>
      <c r="M417" s="173" t="s">
        <v>3</v>
      </c>
      <c r="N417" s="174" t="s">
        <v>43</v>
      </c>
      <c r="O417" s="73"/>
      <c r="P417" s="175">
        <f>O417*H417</f>
        <v>0</v>
      </c>
      <c r="Q417" s="175">
        <v>0.00025999999999999998</v>
      </c>
      <c r="R417" s="175">
        <f>Q417*H417</f>
        <v>0.030783999999999999</v>
      </c>
      <c r="S417" s="175">
        <v>0</v>
      </c>
      <c r="T417" s="17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177" t="s">
        <v>229</v>
      </c>
      <c r="AT417" s="177" t="s">
        <v>139</v>
      </c>
      <c r="AU417" s="177" t="s">
        <v>81</v>
      </c>
      <c r="AY417" s="20" t="s">
        <v>137</v>
      </c>
      <c r="BE417" s="178">
        <f>IF(N417="základní",J417,0)</f>
        <v>0</v>
      </c>
      <c r="BF417" s="178">
        <f>IF(N417="snížená",J417,0)</f>
        <v>0</v>
      </c>
      <c r="BG417" s="178">
        <f>IF(N417="zákl. přenesená",J417,0)</f>
        <v>0</v>
      </c>
      <c r="BH417" s="178">
        <f>IF(N417="sníž. přenesená",J417,0)</f>
        <v>0</v>
      </c>
      <c r="BI417" s="178">
        <f>IF(N417="nulová",J417,0)</f>
        <v>0</v>
      </c>
      <c r="BJ417" s="20" t="s">
        <v>77</v>
      </c>
      <c r="BK417" s="178">
        <f>ROUND(I417*H417,2)</f>
        <v>0</v>
      </c>
      <c r="BL417" s="20" t="s">
        <v>229</v>
      </c>
      <c r="BM417" s="177" t="s">
        <v>809</v>
      </c>
    </row>
    <row r="418" s="13" customFormat="1">
      <c r="A418" s="13"/>
      <c r="B418" s="184"/>
      <c r="C418" s="13"/>
      <c r="D418" s="185" t="s">
        <v>147</v>
      </c>
      <c r="E418" s="186" t="s">
        <v>3</v>
      </c>
      <c r="F418" s="187" t="s">
        <v>810</v>
      </c>
      <c r="G418" s="13"/>
      <c r="H418" s="188">
        <v>118.40000000000001</v>
      </c>
      <c r="I418" s="189"/>
      <c r="J418" s="13"/>
      <c r="K418" s="13"/>
      <c r="L418" s="184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6" t="s">
        <v>147</v>
      </c>
      <c r="AU418" s="186" t="s">
        <v>81</v>
      </c>
      <c r="AV418" s="13" t="s">
        <v>81</v>
      </c>
      <c r="AW418" s="13" t="s">
        <v>33</v>
      </c>
      <c r="AX418" s="13" t="s">
        <v>77</v>
      </c>
      <c r="AY418" s="186" t="s">
        <v>137</v>
      </c>
    </row>
    <row r="419" s="2" customFormat="1" ht="14.4" customHeight="1">
      <c r="A419" s="39"/>
      <c r="B419" s="165"/>
      <c r="C419" s="166" t="s">
        <v>811</v>
      </c>
      <c r="D419" s="166" t="s">
        <v>139</v>
      </c>
      <c r="E419" s="167" t="s">
        <v>812</v>
      </c>
      <c r="F419" s="168" t="s">
        <v>813</v>
      </c>
      <c r="G419" s="169" t="s">
        <v>162</v>
      </c>
      <c r="H419" s="170">
        <v>87.849999999999994</v>
      </c>
      <c r="I419" s="171"/>
      <c r="J419" s="172">
        <f>ROUND(I419*H419,2)</f>
        <v>0</v>
      </c>
      <c r="K419" s="168" t="s">
        <v>143</v>
      </c>
      <c r="L419" s="40"/>
      <c r="M419" s="173" t="s">
        <v>3</v>
      </c>
      <c r="N419" s="174" t="s">
        <v>43</v>
      </c>
      <c r="O419" s="73"/>
      <c r="P419" s="175">
        <f>O419*H419</f>
        <v>0</v>
      </c>
      <c r="Q419" s="175">
        <v>0.0087500000000000008</v>
      </c>
      <c r="R419" s="175">
        <f>Q419*H419</f>
        <v>0.76868749999999997</v>
      </c>
      <c r="S419" s="175">
        <v>0</v>
      </c>
      <c r="T419" s="17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77" t="s">
        <v>229</v>
      </c>
      <c r="AT419" s="177" t="s">
        <v>139</v>
      </c>
      <c r="AU419" s="177" t="s">
        <v>81</v>
      </c>
      <c r="AY419" s="20" t="s">
        <v>137</v>
      </c>
      <c r="BE419" s="178">
        <f>IF(N419="základní",J419,0)</f>
        <v>0</v>
      </c>
      <c r="BF419" s="178">
        <f>IF(N419="snížená",J419,0)</f>
        <v>0</v>
      </c>
      <c r="BG419" s="178">
        <f>IF(N419="zákl. přenesená",J419,0)</f>
        <v>0</v>
      </c>
      <c r="BH419" s="178">
        <f>IF(N419="sníž. přenesená",J419,0)</f>
        <v>0</v>
      </c>
      <c r="BI419" s="178">
        <f>IF(N419="nulová",J419,0)</f>
        <v>0</v>
      </c>
      <c r="BJ419" s="20" t="s">
        <v>77</v>
      </c>
      <c r="BK419" s="178">
        <f>ROUND(I419*H419,2)</f>
        <v>0</v>
      </c>
      <c r="BL419" s="20" t="s">
        <v>229</v>
      </c>
      <c r="BM419" s="177" t="s">
        <v>814</v>
      </c>
    </row>
    <row r="420" s="2" customFormat="1">
      <c r="A420" s="39"/>
      <c r="B420" s="40"/>
      <c r="C420" s="39"/>
      <c r="D420" s="179" t="s">
        <v>145</v>
      </c>
      <c r="E420" s="39"/>
      <c r="F420" s="180" t="s">
        <v>815</v>
      </c>
      <c r="G420" s="39"/>
      <c r="H420" s="39"/>
      <c r="I420" s="181"/>
      <c r="J420" s="39"/>
      <c r="K420" s="39"/>
      <c r="L420" s="40"/>
      <c r="M420" s="182"/>
      <c r="N420" s="183"/>
      <c r="O420" s="73"/>
      <c r="P420" s="73"/>
      <c r="Q420" s="73"/>
      <c r="R420" s="73"/>
      <c r="S420" s="73"/>
      <c r="T420" s="74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20" t="s">
        <v>145</v>
      </c>
      <c r="AU420" s="20" t="s">
        <v>81</v>
      </c>
    </row>
    <row r="421" s="13" customFormat="1">
      <c r="A421" s="13"/>
      <c r="B421" s="184"/>
      <c r="C421" s="13"/>
      <c r="D421" s="185" t="s">
        <v>147</v>
      </c>
      <c r="E421" s="186" t="s">
        <v>3</v>
      </c>
      <c r="F421" s="187" t="s">
        <v>816</v>
      </c>
      <c r="G421" s="13"/>
      <c r="H421" s="188">
        <v>87.849999999999994</v>
      </c>
      <c r="I421" s="189"/>
      <c r="J421" s="13"/>
      <c r="K421" s="13"/>
      <c r="L421" s="184"/>
      <c r="M421" s="219"/>
      <c r="N421" s="220"/>
      <c r="O421" s="220"/>
      <c r="P421" s="220"/>
      <c r="Q421" s="220"/>
      <c r="R421" s="220"/>
      <c r="S421" s="220"/>
      <c r="T421" s="22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6" t="s">
        <v>147</v>
      </c>
      <c r="AU421" s="186" t="s">
        <v>81</v>
      </c>
      <c r="AV421" s="13" t="s">
        <v>81</v>
      </c>
      <c r="AW421" s="13" t="s">
        <v>33</v>
      </c>
      <c r="AX421" s="13" t="s">
        <v>77</v>
      </c>
      <c r="AY421" s="186" t="s">
        <v>137</v>
      </c>
    </row>
    <row r="422" s="2" customFormat="1" ht="6.96" customHeight="1">
      <c r="A422" s="39"/>
      <c r="B422" s="56"/>
      <c r="C422" s="57"/>
      <c r="D422" s="57"/>
      <c r="E422" s="57"/>
      <c r="F422" s="57"/>
      <c r="G422" s="57"/>
      <c r="H422" s="57"/>
      <c r="I422" s="57"/>
      <c r="J422" s="57"/>
      <c r="K422" s="57"/>
      <c r="L422" s="40"/>
      <c r="M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</sheetData>
  <autoFilter ref="C94:K42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317142432"/>
    <hyperlink ref="F102" r:id="rId2" display="https://podminky.urs.cz/item/CS_URS_2024_01/317142442"/>
    <hyperlink ref="F105" r:id="rId3" display="https://podminky.urs.cz/item/CS_URS_2024_01/317944321"/>
    <hyperlink ref="F108" r:id="rId4" display="https://podminky.urs.cz/item/CS_URS_2024_01/342272235"/>
    <hyperlink ref="F111" r:id="rId5" display="https://podminky.urs.cz/item/CS_URS_2024_01/342272245"/>
    <hyperlink ref="F114" r:id="rId6" display="https://podminky.urs.cz/item/CS_URS_2024_01/342291121"/>
    <hyperlink ref="F117" r:id="rId7" display="https://podminky.urs.cz/item/CS_URS_2024_01/342291131"/>
    <hyperlink ref="F120" r:id="rId8" display="https://podminky.urs.cz/item/CS_URS_2024_01/346244381"/>
    <hyperlink ref="F124" r:id="rId9" display="https://podminky.urs.cz/item/CS_URS_2024_01/611325121"/>
    <hyperlink ref="F127" r:id="rId10" display="https://podminky.urs.cz/item/CS_URS_2024_01/612142001"/>
    <hyperlink ref="F130" r:id="rId11" display="https://podminky.urs.cz/item/CS_URS_2024_01/612321121"/>
    <hyperlink ref="F133" r:id="rId12" display="https://podminky.urs.cz/item/CS_URS_2024_01/612325121"/>
    <hyperlink ref="F136" r:id="rId13" display="https://podminky.urs.cz/item/CS_URS_2024_01/612325422"/>
    <hyperlink ref="F139" r:id="rId14" display="https://podminky.urs.cz/item/CS_URS_2024_01/612341131"/>
    <hyperlink ref="F142" r:id="rId15" display="https://podminky.urs.cz/item/CS_URS_2024_01/619991001"/>
    <hyperlink ref="F145" r:id="rId16" display="https://podminky.urs.cz/item/CS_URS_2024_01/619991011"/>
    <hyperlink ref="F148" r:id="rId17" display="https://podminky.urs.cz/item/CS_URS_2024_01/622151011"/>
    <hyperlink ref="F151" r:id="rId18" display="https://podminky.urs.cz/item/CS_URS_2024_01/622221001"/>
    <hyperlink ref="F156" r:id="rId19" display="https://podminky.urs.cz/item/CS_URS_2024_01/622521012"/>
    <hyperlink ref="F170" r:id="rId20" display="https://podminky.urs.cz/item/CS_URS_2024_01/941111122"/>
    <hyperlink ref="F173" r:id="rId21" display="https://podminky.urs.cz/item/CS_URS_2024_01/941111222"/>
    <hyperlink ref="F176" r:id="rId22" display="https://podminky.urs.cz/item/CS_URS_2024_01/941111822"/>
    <hyperlink ref="F178" r:id="rId23" display="https://podminky.urs.cz/item/CS_URS_2024_01/949101111"/>
    <hyperlink ref="F181" r:id="rId24" display="https://podminky.urs.cz/item/CS_URS_2024_01/952901111"/>
    <hyperlink ref="F183" r:id="rId25" display="https://podminky.urs.cz/item/CS_URS_2024_01/962031132"/>
    <hyperlink ref="F186" r:id="rId26" display="https://podminky.urs.cz/item/CS_URS_2024_01/962031133"/>
    <hyperlink ref="F192" r:id="rId27" display="https://podminky.urs.cz/item/CS_URS_2024_01/962032230"/>
    <hyperlink ref="F195" r:id="rId28" display="https://podminky.urs.cz/item/CS_URS_2024_01/968072455"/>
    <hyperlink ref="F198" r:id="rId29" display="https://podminky.urs.cz/item/CS_URS_2024_01/968072456"/>
    <hyperlink ref="F201" r:id="rId30" display="https://podminky.urs.cz/item/CS_URS_2024_01/968082018"/>
    <hyperlink ref="F204" r:id="rId31" display="https://podminky.urs.cz/item/CS_URS_2024_01/968082022"/>
    <hyperlink ref="F207" r:id="rId32" display="https://podminky.urs.cz/item/CS_URS_2024_01/971033631"/>
    <hyperlink ref="F210" r:id="rId33" display="https://podminky.urs.cz/item/CS_URS_2024_01/974031664"/>
    <hyperlink ref="F215" r:id="rId34" display="https://podminky.urs.cz/item/CS_URS_2024_01/976081111"/>
    <hyperlink ref="F218" r:id="rId35" display="https://podminky.urs.cz/item/CS_URS_2024_01/978013141"/>
    <hyperlink ref="F221" r:id="rId36" display="https://podminky.urs.cz/item/CS_URS_2024_01/978059541"/>
    <hyperlink ref="F224" r:id="rId37" display="https://podminky.urs.cz/item/CS_URS_2024_01/978071411"/>
    <hyperlink ref="F228" r:id="rId38" display="https://podminky.urs.cz/item/CS_URS_2024_01/997013153"/>
    <hyperlink ref="F230" r:id="rId39" display="https://podminky.urs.cz/item/CS_URS_2024_01/997013501"/>
    <hyperlink ref="F232" r:id="rId40" display="https://podminky.urs.cz/item/CS_URS_2024_01/997013509"/>
    <hyperlink ref="F235" r:id="rId41" display="https://podminky.urs.cz/item/CS_URS_2024_01/997013631"/>
    <hyperlink ref="F238" r:id="rId42" display="https://podminky.urs.cz/item/CS_URS_2024_01/998011002"/>
    <hyperlink ref="F242" r:id="rId43" display="https://podminky.urs.cz/item/CS_URS_2024_01/763131821"/>
    <hyperlink ref="F245" r:id="rId44" display="https://podminky.urs.cz/item/CS_URS_2024_01/763135101"/>
    <hyperlink ref="F257" r:id="rId45" display="https://podminky.urs.cz/item/CS_URS_2024_01/998763402"/>
    <hyperlink ref="F260" r:id="rId46" display="https://podminky.urs.cz/item/CS_URS_2024_01/764002851"/>
    <hyperlink ref="F262" r:id="rId47" display="https://podminky.urs.cz/item/CS_URS_2024_01/764226444"/>
    <hyperlink ref="F265" r:id="rId48" display="https://podminky.urs.cz/item/CS_URS_2024_01/764226465"/>
    <hyperlink ref="F267" r:id="rId49" display="https://podminky.urs.cz/item/CS_URS_2024_01/998764202"/>
    <hyperlink ref="F270" r:id="rId50" display="https://podminky.urs.cz/item/CS_URS_2024_01/766411811"/>
    <hyperlink ref="F277" r:id="rId51" display="https://podminky.urs.cz/item/CS_URS_2024_01/766411822"/>
    <hyperlink ref="F279" r:id="rId52" display="https://podminky.urs.cz/item/CS_URS_2024_01/766691914"/>
    <hyperlink ref="F282" r:id="rId53" display="https://podminky.urs.cz/item/CS_URS_2024_01/766694116"/>
    <hyperlink ref="F286" r:id="rId54" display="https://podminky.urs.cz/item/CS_URS_2024_01/766825811"/>
    <hyperlink ref="F289" r:id="rId55" display="https://podminky.urs.cz/item/CS_URS_2024_01/766825821"/>
    <hyperlink ref="F300" r:id="rId56" display="https://podminky.urs.cz/item/CS_URS_2024_01/998766202"/>
    <hyperlink ref="F303" r:id="rId57" display="https://podminky.urs.cz/item/CS_URS_2024_01/767581801"/>
    <hyperlink ref="F306" r:id="rId58" display="https://podminky.urs.cz/item/CS_URS_2024_01/767582800"/>
    <hyperlink ref="F308" r:id="rId59" display="https://podminky.urs.cz/item/CS_URS_2024_01/767661811"/>
    <hyperlink ref="F322" r:id="rId60" display="https://podminky.urs.cz/item/CS_URS_2024_01/998767202"/>
    <hyperlink ref="F325" r:id="rId61" display="https://podminky.urs.cz/item/CS_URS_2024_01/776111115"/>
    <hyperlink ref="F330" r:id="rId62" display="https://podminky.urs.cz/item/CS_URS_2024_01/776111116"/>
    <hyperlink ref="F333" r:id="rId63" display="https://podminky.urs.cz/item/CS_URS_2024_01/776111117"/>
    <hyperlink ref="F336" r:id="rId64" display="https://podminky.urs.cz/item/CS_URS_2024_01/776121321"/>
    <hyperlink ref="F339" r:id="rId65" display="https://podminky.urs.cz/item/CS_URS_2024_01/776141122"/>
    <hyperlink ref="F342" r:id="rId66" display="https://podminky.urs.cz/item/CS_URS_2024_01/776201811"/>
    <hyperlink ref="F345" r:id="rId67" display="https://podminky.urs.cz/item/CS_URS_2024_01/776221121"/>
    <hyperlink ref="F350" r:id="rId68" display="https://podminky.urs.cz/item/CS_URS_2024_01/776411111"/>
    <hyperlink ref="F357" r:id="rId69" display="https://podminky.urs.cz/item/CS_URS_2024_01/998776202"/>
    <hyperlink ref="F360" r:id="rId70" display="https://podminky.urs.cz/item/CS_URS_2024_01/777131111"/>
    <hyperlink ref="F366" r:id="rId71" display="https://podminky.urs.cz/item/CS_URS_2024_01/777511103"/>
    <hyperlink ref="F368" r:id="rId72" display="https://podminky.urs.cz/item/CS_URS_2024_01/777611101"/>
    <hyperlink ref="F370" r:id="rId73" display="https://podminky.urs.cz/item/CS_URS_2024_01/998777202"/>
    <hyperlink ref="F373" r:id="rId74" display="https://podminky.urs.cz/item/CS_URS_2024_01/781121011"/>
    <hyperlink ref="F376" r:id="rId75" display="https://podminky.urs.cz/item/CS_URS_2024_01/781474113"/>
    <hyperlink ref="F380" r:id="rId76" display="https://podminky.urs.cz/item/CS_URS_2024_01/781492211"/>
    <hyperlink ref="F385" r:id="rId77" display="https://podminky.urs.cz/item/CS_URS_2024_01/781492251"/>
    <hyperlink ref="F390" r:id="rId78" display="https://podminky.urs.cz/item/CS_URS_2024_01/998781202"/>
    <hyperlink ref="F393" r:id="rId79" display="https://podminky.urs.cz/item/CS_URS_2024_01/783301303"/>
    <hyperlink ref="F398" r:id="rId80" display="https://podminky.urs.cz/item/CS_URS_2024_01/783314101"/>
    <hyperlink ref="F404" r:id="rId81" display="https://podminky.urs.cz/item/CS_URS_2024_01/783317101"/>
    <hyperlink ref="F408" r:id="rId82" display="https://podminky.urs.cz/item/CS_URS_2024_01/784181121"/>
    <hyperlink ref="F413" r:id="rId83" display="https://podminky.urs.cz/item/CS_URS_2024_01/784211101"/>
    <hyperlink ref="F420" r:id="rId84" display="https://podminky.urs.cz/item/CS_URS_2024_01/784660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817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ROUND(J91,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ROUND((SUM(BE91:BE275)),  2)</f>
        <v>0</v>
      </c>
      <c r="G33" s="39"/>
      <c r="H33" s="39"/>
      <c r="I33" s="124">
        <v>0.20999999999999999</v>
      </c>
      <c r="J33" s="123">
        <f>ROUND(((SUM(BE91:BE275))*I33),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ROUND((SUM(BF91:BF275)),  2)</f>
        <v>0</v>
      </c>
      <c r="G34" s="39"/>
      <c r="H34" s="39"/>
      <c r="I34" s="124">
        <v>0.14999999999999999</v>
      </c>
      <c r="J34" s="123">
        <f>ROUND(((SUM(BF91:BF275))*I34),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ROUND((SUM(BG91:BG275)),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ROUND((SUM(BH91:BH275)),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ROUND((SUM(BI91:BI275)),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2 - Přístupová rampa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J91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106</v>
      </c>
      <c r="E60" s="136"/>
      <c r="F60" s="136"/>
      <c r="G60" s="136"/>
      <c r="H60" s="136"/>
      <c r="I60" s="136"/>
      <c r="J60" s="137">
        <f>J92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818</v>
      </c>
      <c r="E61" s="140"/>
      <c r="F61" s="140"/>
      <c r="G61" s="140"/>
      <c r="H61" s="140"/>
      <c r="I61" s="140"/>
      <c r="J61" s="141">
        <f>J93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819</v>
      </c>
      <c r="E62" s="140"/>
      <c r="F62" s="140"/>
      <c r="G62" s="140"/>
      <c r="H62" s="140"/>
      <c r="I62" s="140"/>
      <c r="J62" s="141">
        <f>J134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820</v>
      </c>
      <c r="E63" s="140"/>
      <c r="F63" s="140"/>
      <c r="G63" s="140"/>
      <c r="H63" s="140"/>
      <c r="I63" s="140"/>
      <c r="J63" s="141">
        <f>J161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821</v>
      </c>
      <c r="E64" s="140"/>
      <c r="F64" s="140"/>
      <c r="G64" s="140"/>
      <c r="H64" s="140"/>
      <c r="I64" s="140"/>
      <c r="J64" s="141">
        <f>J166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108</v>
      </c>
      <c r="E65" s="140"/>
      <c r="F65" s="140"/>
      <c r="G65" s="140"/>
      <c r="H65" s="140"/>
      <c r="I65" s="140"/>
      <c r="J65" s="141">
        <f>J179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109</v>
      </c>
      <c r="E66" s="140"/>
      <c r="F66" s="140"/>
      <c r="G66" s="140"/>
      <c r="H66" s="140"/>
      <c r="I66" s="140"/>
      <c r="J66" s="141">
        <f>J216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110</v>
      </c>
      <c r="E67" s="140"/>
      <c r="F67" s="140"/>
      <c r="G67" s="140"/>
      <c r="H67" s="140"/>
      <c r="I67" s="140"/>
      <c r="J67" s="141">
        <f>J241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111</v>
      </c>
      <c r="E68" s="140"/>
      <c r="F68" s="140"/>
      <c r="G68" s="140"/>
      <c r="H68" s="140"/>
      <c r="I68" s="140"/>
      <c r="J68" s="141">
        <f>J249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4"/>
      <c r="C69" s="9"/>
      <c r="D69" s="135" t="s">
        <v>112</v>
      </c>
      <c r="E69" s="136"/>
      <c r="F69" s="136"/>
      <c r="G69" s="136"/>
      <c r="H69" s="136"/>
      <c r="I69" s="136"/>
      <c r="J69" s="137">
        <f>J252</f>
        <v>0</v>
      </c>
      <c r="K69" s="9"/>
      <c r="L69" s="13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38"/>
      <c r="C70" s="10"/>
      <c r="D70" s="139" t="s">
        <v>116</v>
      </c>
      <c r="E70" s="140"/>
      <c r="F70" s="140"/>
      <c r="G70" s="140"/>
      <c r="H70" s="140"/>
      <c r="I70" s="140"/>
      <c r="J70" s="141">
        <f>J253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822</v>
      </c>
      <c r="E71" s="140"/>
      <c r="F71" s="140"/>
      <c r="G71" s="140"/>
      <c r="H71" s="140"/>
      <c r="I71" s="140"/>
      <c r="J71" s="141">
        <f>J260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122</v>
      </c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4.4" customHeight="1">
      <c r="A81" s="39"/>
      <c r="B81" s="40"/>
      <c r="C81" s="39"/>
      <c r="D81" s="39"/>
      <c r="E81" s="116" t="str">
        <f>E7</f>
        <v>Karlovy Vary, ZŠ J.A.Komenského - učebna IT, kabinet, přístupová rampa a vnitřní plošina</v>
      </c>
      <c r="F81" s="33"/>
      <c r="G81" s="33"/>
      <c r="H81" s="33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100</v>
      </c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6" customHeight="1">
      <c r="A83" s="39"/>
      <c r="B83" s="40"/>
      <c r="C83" s="39"/>
      <c r="D83" s="39"/>
      <c r="E83" s="63" t="str">
        <f>E9</f>
        <v>2 - Přístupová rampa</v>
      </c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39"/>
      <c r="E85" s="39"/>
      <c r="F85" s="28" t="str">
        <f>F12</f>
        <v xml:space="preserve"> </v>
      </c>
      <c r="G85" s="39"/>
      <c r="H85" s="39"/>
      <c r="I85" s="33" t="s">
        <v>23</v>
      </c>
      <c r="J85" s="65" t="str">
        <f>IF(J12="","",J12)</f>
        <v>23. 1. 2024</v>
      </c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6" customHeight="1">
      <c r="A87" s="39"/>
      <c r="B87" s="40"/>
      <c r="C87" s="33" t="s">
        <v>25</v>
      </c>
      <c r="D87" s="39"/>
      <c r="E87" s="39"/>
      <c r="F87" s="28" t="str">
        <f>E15</f>
        <v>Statutární město K.Vary</v>
      </c>
      <c r="G87" s="39"/>
      <c r="H87" s="39"/>
      <c r="I87" s="33" t="s">
        <v>31</v>
      </c>
      <c r="J87" s="37" t="str">
        <f>E21</f>
        <v>Porticus s.r.o. K.Vary</v>
      </c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6" customHeight="1">
      <c r="A88" s="39"/>
      <c r="B88" s="40"/>
      <c r="C88" s="33" t="s">
        <v>29</v>
      </c>
      <c r="D88" s="39"/>
      <c r="E88" s="39"/>
      <c r="F88" s="28" t="str">
        <f>IF(E18="","",E18)</f>
        <v>Vyplň údaj</v>
      </c>
      <c r="G88" s="39"/>
      <c r="H88" s="39"/>
      <c r="I88" s="33" t="s">
        <v>34</v>
      </c>
      <c r="J88" s="37" t="str">
        <f>E24</f>
        <v>Šimková Dita, K.Vary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42"/>
      <c r="B90" s="143"/>
      <c r="C90" s="144" t="s">
        <v>123</v>
      </c>
      <c r="D90" s="145" t="s">
        <v>57</v>
      </c>
      <c r="E90" s="145" t="s">
        <v>53</v>
      </c>
      <c r="F90" s="145" t="s">
        <v>54</v>
      </c>
      <c r="G90" s="145" t="s">
        <v>124</v>
      </c>
      <c r="H90" s="145" t="s">
        <v>125</v>
      </c>
      <c r="I90" s="145" t="s">
        <v>126</v>
      </c>
      <c r="J90" s="145" t="s">
        <v>104</v>
      </c>
      <c r="K90" s="146" t="s">
        <v>127</v>
      </c>
      <c r="L90" s="147"/>
      <c r="M90" s="81" t="s">
        <v>3</v>
      </c>
      <c r="N90" s="82" t="s">
        <v>42</v>
      </c>
      <c r="O90" s="82" t="s">
        <v>128</v>
      </c>
      <c r="P90" s="82" t="s">
        <v>129</v>
      </c>
      <c r="Q90" s="82" t="s">
        <v>130</v>
      </c>
      <c r="R90" s="82" t="s">
        <v>131</v>
      </c>
      <c r="S90" s="82" t="s">
        <v>132</v>
      </c>
      <c r="T90" s="83" t="s">
        <v>133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="2" customFormat="1" ht="22.8" customHeight="1">
      <c r="A91" s="39"/>
      <c r="B91" s="40"/>
      <c r="C91" s="88" t="s">
        <v>134</v>
      </c>
      <c r="D91" s="39"/>
      <c r="E91" s="39"/>
      <c r="F91" s="39"/>
      <c r="G91" s="39"/>
      <c r="H91" s="39"/>
      <c r="I91" s="39"/>
      <c r="J91" s="148">
        <f>BK91</f>
        <v>0</v>
      </c>
      <c r="K91" s="39"/>
      <c r="L91" s="40"/>
      <c r="M91" s="84"/>
      <c r="N91" s="69"/>
      <c r="O91" s="85"/>
      <c r="P91" s="149">
        <f>P92+P252</f>
        <v>0</v>
      </c>
      <c r="Q91" s="85"/>
      <c r="R91" s="149">
        <f>R92+R252</f>
        <v>39.136689909999987</v>
      </c>
      <c r="S91" s="85"/>
      <c r="T91" s="150">
        <f>T92+T252</f>
        <v>22.931925999999997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71</v>
      </c>
      <c r="AU91" s="20" t="s">
        <v>105</v>
      </c>
      <c r="BK91" s="151">
        <f>BK92+BK252</f>
        <v>0</v>
      </c>
    </row>
    <row r="92" s="12" customFormat="1" ht="25.92" customHeight="1">
      <c r="A92" s="12"/>
      <c r="B92" s="152"/>
      <c r="C92" s="12"/>
      <c r="D92" s="153" t="s">
        <v>71</v>
      </c>
      <c r="E92" s="154" t="s">
        <v>135</v>
      </c>
      <c r="F92" s="154" t="s">
        <v>136</v>
      </c>
      <c r="G92" s="12"/>
      <c r="H92" s="12"/>
      <c r="I92" s="155"/>
      <c r="J92" s="156">
        <f>BK92</f>
        <v>0</v>
      </c>
      <c r="K92" s="12"/>
      <c r="L92" s="152"/>
      <c r="M92" s="157"/>
      <c r="N92" s="158"/>
      <c r="O92" s="158"/>
      <c r="P92" s="159">
        <f>P93+P134+P161+P166+P179+P216+P241+P249</f>
        <v>0</v>
      </c>
      <c r="Q92" s="158"/>
      <c r="R92" s="159">
        <f>R93+R134+R161+R166+R179+R216+R241+R249</f>
        <v>38.253513909999988</v>
      </c>
      <c r="S92" s="158"/>
      <c r="T92" s="160">
        <f>T93+T134+T161+T166+T179+T216+T241+T249</f>
        <v>22.931925999999997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77</v>
      </c>
      <c r="AT92" s="161" t="s">
        <v>71</v>
      </c>
      <c r="AU92" s="161" t="s">
        <v>72</v>
      </c>
      <c r="AY92" s="153" t="s">
        <v>137</v>
      </c>
      <c r="BK92" s="162">
        <f>BK93+BK134+BK161+BK166+BK179+BK216+BK241+BK249</f>
        <v>0</v>
      </c>
    </row>
    <row r="93" s="12" customFormat="1" ht="22.8" customHeight="1">
      <c r="A93" s="12"/>
      <c r="B93" s="152"/>
      <c r="C93" s="12"/>
      <c r="D93" s="153" t="s">
        <v>71</v>
      </c>
      <c r="E93" s="163" t="s">
        <v>77</v>
      </c>
      <c r="F93" s="163" t="s">
        <v>823</v>
      </c>
      <c r="G93" s="12"/>
      <c r="H93" s="12"/>
      <c r="I93" s="155"/>
      <c r="J93" s="164">
        <f>BK93</f>
        <v>0</v>
      </c>
      <c r="K93" s="12"/>
      <c r="L93" s="152"/>
      <c r="M93" s="157"/>
      <c r="N93" s="158"/>
      <c r="O93" s="158"/>
      <c r="P93" s="159">
        <f>SUM(P94:P133)</f>
        <v>0</v>
      </c>
      <c r="Q93" s="158"/>
      <c r="R93" s="159">
        <f>SUM(R94:R133)</f>
        <v>0</v>
      </c>
      <c r="S93" s="158"/>
      <c r="T93" s="160">
        <f>SUM(T94:T133)</f>
        <v>16.772199999999998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77</v>
      </c>
      <c r="AT93" s="161" t="s">
        <v>71</v>
      </c>
      <c r="AU93" s="161" t="s">
        <v>77</v>
      </c>
      <c r="AY93" s="153" t="s">
        <v>137</v>
      </c>
      <c r="BK93" s="162">
        <f>SUM(BK94:BK133)</f>
        <v>0</v>
      </c>
    </row>
    <row r="94" s="2" customFormat="1" ht="30" customHeight="1">
      <c r="A94" s="39"/>
      <c r="B94" s="165"/>
      <c r="C94" s="166" t="s">
        <v>77</v>
      </c>
      <c r="D94" s="166" t="s">
        <v>139</v>
      </c>
      <c r="E94" s="167" t="s">
        <v>824</v>
      </c>
      <c r="F94" s="168" t="s">
        <v>825</v>
      </c>
      <c r="G94" s="169" t="s">
        <v>162</v>
      </c>
      <c r="H94" s="170">
        <v>32.409999999999997</v>
      </c>
      <c r="I94" s="171"/>
      <c r="J94" s="172">
        <f>ROUND(I94*H94,2)</f>
        <v>0</v>
      </c>
      <c r="K94" s="168" t="s">
        <v>143</v>
      </c>
      <c r="L94" s="40"/>
      <c r="M94" s="173" t="s">
        <v>3</v>
      </c>
      <c r="N94" s="174" t="s">
        <v>43</v>
      </c>
      <c r="O94" s="73"/>
      <c r="P94" s="175">
        <f>O94*H94</f>
        <v>0</v>
      </c>
      <c r="Q94" s="175">
        <v>0</v>
      </c>
      <c r="R94" s="175">
        <f>Q94*H94</f>
        <v>0</v>
      </c>
      <c r="S94" s="175">
        <v>0.28999999999999998</v>
      </c>
      <c r="T94" s="176">
        <f>S94*H94</f>
        <v>9.3988999999999976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87</v>
      </c>
      <c r="AT94" s="177" t="s">
        <v>139</v>
      </c>
      <c r="AU94" s="177" t="s">
        <v>81</v>
      </c>
      <c r="AY94" s="20" t="s">
        <v>137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77</v>
      </c>
      <c r="BK94" s="178">
        <f>ROUND(I94*H94,2)</f>
        <v>0</v>
      </c>
      <c r="BL94" s="20" t="s">
        <v>87</v>
      </c>
      <c r="BM94" s="177" t="s">
        <v>826</v>
      </c>
    </row>
    <row r="95" s="2" customFormat="1">
      <c r="A95" s="39"/>
      <c r="B95" s="40"/>
      <c r="C95" s="39"/>
      <c r="D95" s="179" t="s">
        <v>145</v>
      </c>
      <c r="E95" s="39"/>
      <c r="F95" s="180" t="s">
        <v>827</v>
      </c>
      <c r="G95" s="39"/>
      <c r="H95" s="39"/>
      <c r="I95" s="181"/>
      <c r="J95" s="39"/>
      <c r="K95" s="39"/>
      <c r="L95" s="40"/>
      <c r="M95" s="182"/>
      <c r="N95" s="183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145</v>
      </c>
      <c r="AU95" s="20" t="s">
        <v>81</v>
      </c>
    </row>
    <row r="96" s="13" customFormat="1">
      <c r="A96" s="13"/>
      <c r="B96" s="184"/>
      <c r="C96" s="13"/>
      <c r="D96" s="185" t="s">
        <v>147</v>
      </c>
      <c r="E96" s="186" t="s">
        <v>3</v>
      </c>
      <c r="F96" s="187" t="s">
        <v>828</v>
      </c>
      <c r="G96" s="13"/>
      <c r="H96" s="188">
        <v>30.199999999999999</v>
      </c>
      <c r="I96" s="189"/>
      <c r="J96" s="13"/>
      <c r="K96" s="13"/>
      <c r="L96" s="184"/>
      <c r="M96" s="190"/>
      <c r="N96" s="191"/>
      <c r="O96" s="191"/>
      <c r="P96" s="191"/>
      <c r="Q96" s="191"/>
      <c r="R96" s="191"/>
      <c r="S96" s="191"/>
      <c r="T96" s="19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6" t="s">
        <v>147</v>
      </c>
      <c r="AU96" s="186" t="s">
        <v>81</v>
      </c>
      <c r="AV96" s="13" t="s">
        <v>81</v>
      </c>
      <c r="AW96" s="13" t="s">
        <v>33</v>
      </c>
      <c r="AX96" s="13" t="s">
        <v>72</v>
      </c>
      <c r="AY96" s="186" t="s">
        <v>137</v>
      </c>
    </row>
    <row r="97" s="13" customFormat="1">
      <c r="A97" s="13"/>
      <c r="B97" s="184"/>
      <c r="C97" s="13"/>
      <c r="D97" s="185" t="s">
        <v>147</v>
      </c>
      <c r="E97" s="186" t="s">
        <v>3</v>
      </c>
      <c r="F97" s="187" t="s">
        <v>829</v>
      </c>
      <c r="G97" s="13"/>
      <c r="H97" s="188">
        <v>2.21</v>
      </c>
      <c r="I97" s="189"/>
      <c r="J97" s="13"/>
      <c r="K97" s="13"/>
      <c r="L97" s="184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147</v>
      </c>
      <c r="AU97" s="186" t="s">
        <v>81</v>
      </c>
      <c r="AV97" s="13" t="s">
        <v>81</v>
      </c>
      <c r="AW97" s="13" t="s">
        <v>33</v>
      </c>
      <c r="AX97" s="13" t="s">
        <v>72</v>
      </c>
      <c r="AY97" s="186" t="s">
        <v>137</v>
      </c>
    </row>
    <row r="98" s="14" customFormat="1">
      <c r="A98" s="14"/>
      <c r="B98" s="203"/>
      <c r="C98" s="14"/>
      <c r="D98" s="185" t="s">
        <v>147</v>
      </c>
      <c r="E98" s="204" t="s">
        <v>3</v>
      </c>
      <c r="F98" s="205" t="s">
        <v>328</v>
      </c>
      <c r="G98" s="14"/>
      <c r="H98" s="206">
        <v>32.409999999999997</v>
      </c>
      <c r="I98" s="207"/>
      <c r="J98" s="14"/>
      <c r="K98" s="14"/>
      <c r="L98" s="203"/>
      <c r="M98" s="208"/>
      <c r="N98" s="209"/>
      <c r="O98" s="209"/>
      <c r="P98" s="209"/>
      <c r="Q98" s="209"/>
      <c r="R98" s="209"/>
      <c r="S98" s="209"/>
      <c r="T98" s="21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04" t="s">
        <v>147</v>
      </c>
      <c r="AU98" s="204" t="s">
        <v>81</v>
      </c>
      <c r="AV98" s="14" t="s">
        <v>87</v>
      </c>
      <c r="AW98" s="14" t="s">
        <v>33</v>
      </c>
      <c r="AX98" s="14" t="s">
        <v>77</v>
      </c>
      <c r="AY98" s="204" t="s">
        <v>137</v>
      </c>
    </row>
    <row r="99" s="2" customFormat="1" ht="30" customHeight="1">
      <c r="A99" s="39"/>
      <c r="B99" s="165"/>
      <c r="C99" s="166" t="s">
        <v>81</v>
      </c>
      <c r="D99" s="166" t="s">
        <v>139</v>
      </c>
      <c r="E99" s="167" t="s">
        <v>830</v>
      </c>
      <c r="F99" s="168" t="s">
        <v>831</v>
      </c>
      <c r="G99" s="169" t="s">
        <v>162</v>
      </c>
      <c r="H99" s="170">
        <v>2.21</v>
      </c>
      <c r="I99" s="171"/>
      <c r="J99" s="172">
        <f>ROUND(I99*H99,2)</f>
        <v>0</v>
      </c>
      <c r="K99" s="168" t="s">
        <v>143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0.33000000000000002</v>
      </c>
      <c r="T99" s="176">
        <f>S99*H99</f>
        <v>0.72930000000000006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87</v>
      </c>
      <c r="AT99" s="177" t="s">
        <v>139</v>
      </c>
      <c r="AU99" s="177" t="s">
        <v>81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87</v>
      </c>
      <c r="BM99" s="177" t="s">
        <v>832</v>
      </c>
    </row>
    <row r="100" s="2" customFormat="1">
      <c r="A100" s="39"/>
      <c r="B100" s="40"/>
      <c r="C100" s="39"/>
      <c r="D100" s="179" t="s">
        <v>145</v>
      </c>
      <c r="E100" s="39"/>
      <c r="F100" s="180" t="s">
        <v>833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145</v>
      </c>
      <c r="AU100" s="20" t="s">
        <v>81</v>
      </c>
    </row>
    <row r="101" s="13" customFormat="1">
      <c r="A101" s="13"/>
      <c r="B101" s="184"/>
      <c r="C101" s="13"/>
      <c r="D101" s="185" t="s">
        <v>147</v>
      </c>
      <c r="E101" s="186" t="s">
        <v>3</v>
      </c>
      <c r="F101" s="187" t="s">
        <v>834</v>
      </c>
      <c r="G101" s="13"/>
      <c r="H101" s="188">
        <v>2.21</v>
      </c>
      <c r="I101" s="189"/>
      <c r="J101" s="13"/>
      <c r="K101" s="13"/>
      <c r="L101" s="184"/>
      <c r="M101" s="190"/>
      <c r="N101" s="191"/>
      <c r="O101" s="191"/>
      <c r="P101" s="191"/>
      <c r="Q101" s="191"/>
      <c r="R101" s="191"/>
      <c r="S101" s="191"/>
      <c r="T101" s="19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6" t="s">
        <v>147</v>
      </c>
      <c r="AU101" s="186" t="s">
        <v>81</v>
      </c>
      <c r="AV101" s="13" t="s">
        <v>81</v>
      </c>
      <c r="AW101" s="13" t="s">
        <v>33</v>
      </c>
      <c r="AX101" s="13" t="s">
        <v>77</v>
      </c>
      <c r="AY101" s="186" t="s">
        <v>137</v>
      </c>
    </row>
    <row r="102" s="2" customFormat="1" ht="30" customHeight="1">
      <c r="A102" s="39"/>
      <c r="B102" s="165"/>
      <c r="C102" s="166" t="s">
        <v>84</v>
      </c>
      <c r="D102" s="166" t="s">
        <v>139</v>
      </c>
      <c r="E102" s="167" t="s">
        <v>835</v>
      </c>
      <c r="F102" s="168" t="s">
        <v>836</v>
      </c>
      <c r="G102" s="169" t="s">
        <v>162</v>
      </c>
      <c r="H102" s="170">
        <v>30.199999999999999</v>
      </c>
      <c r="I102" s="171"/>
      <c r="J102" s="172">
        <f>ROUND(I102*H102,2)</f>
        <v>0</v>
      </c>
      <c r="K102" s="168" t="s">
        <v>143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0.22</v>
      </c>
      <c r="T102" s="176">
        <f>S102*H102</f>
        <v>6.6440000000000001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87</v>
      </c>
      <c r="AT102" s="177" t="s">
        <v>139</v>
      </c>
      <c r="AU102" s="177" t="s">
        <v>81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87</v>
      </c>
      <c r="BM102" s="177" t="s">
        <v>837</v>
      </c>
    </row>
    <row r="103" s="2" customFormat="1">
      <c r="A103" s="39"/>
      <c r="B103" s="40"/>
      <c r="C103" s="39"/>
      <c r="D103" s="179" t="s">
        <v>145</v>
      </c>
      <c r="E103" s="39"/>
      <c r="F103" s="180" t="s">
        <v>838</v>
      </c>
      <c r="G103" s="39"/>
      <c r="H103" s="39"/>
      <c r="I103" s="181"/>
      <c r="J103" s="39"/>
      <c r="K103" s="39"/>
      <c r="L103" s="40"/>
      <c r="M103" s="182"/>
      <c r="N103" s="18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145</v>
      </c>
      <c r="AU103" s="20" t="s">
        <v>81</v>
      </c>
    </row>
    <row r="104" s="2" customFormat="1" ht="14.4" customHeight="1">
      <c r="A104" s="39"/>
      <c r="B104" s="165"/>
      <c r="C104" s="166" t="s">
        <v>87</v>
      </c>
      <c r="D104" s="166" t="s">
        <v>139</v>
      </c>
      <c r="E104" s="167" t="s">
        <v>839</v>
      </c>
      <c r="F104" s="168" t="s">
        <v>840</v>
      </c>
      <c r="G104" s="169" t="s">
        <v>332</v>
      </c>
      <c r="H104" s="170">
        <v>12</v>
      </c>
      <c r="I104" s="171"/>
      <c r="J104" s="172">
        <f>ROUND(I104*H104,2)</f>
        <v>0</v>
      </c>
      <c r="K104" s="168" t="s">
        <v>143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87</v>
      </c>
      <c r="AT104" s="177" t="s">
        <v>139</v>
      </c>
      <c r="AU104" s="177" t="s">
        <v>81</v>
      </c>
      <c r="AY104" s="20" t="s">
        <v>137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77</v>
      </c>
      <c r="BK104" s="178">
        <f>ROUND(I104*H104,2)</f>
        <v>0</v>
      </c>
      <c r="BL104" s="20" t="s">
        <v>87</v>
      </c>
      <c r="BM104" s="177" t="s">
        <v>841</v>
      </c>
    </row>
    <row r="105" s="2" customFormat="1">
      <c r="A105" s="39"/>
      <c r="B105" s="40"/>
      <c r="C105" s="39"/>
      <c r="D105" s="179" t="s">
        <v>145</v>
      </c>
      <c r="E105" s="39"/>
      <c r="F105" s="180" t="s">
        <v>842</v>
      </c>
      <c r="G105" s="39"/>
      <c r="H105" s="39"/>
      <c r="I105" s="181"/>
      <c r="J105" s="39"/>
      <c r="K105" s="39"/>
      <c r="L105" s="40"/>
      <c r="M105" s="182"/>
      <c r="N105" s="183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145</v>
      </c>
      <c r="AU105" s="20" t="s">
        <v>81</v>
      </c>
    </row>
    <row r="106" s="13" customFormat="1">
      <c r="A106" s="13"/>
      <c r="B106" s="184"/>
      <c r="C106" s="13"/>
      <c r="D106" s="185" t="s">
        <v>147</v>
      </c>
      <c r="E106" s="186" t="s">
        <v>3</v>
      </c>
      <c r="F106" s="187" t="s">
        <v>843</v>
      </c>
      <c r="G106" s="13"/>
      <c r="H106" s="188">
        <v>12</v>
      </c>
      <c r="I106" s="189"/>
      <c r="J106" s="13"/>
      <c r="K106" s="13"/>
      <c r="L106" s="184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6" t="s">
        <v>147</v>
      </c>
      <c r="AU106" s="186" t="s">
        <v>81</v>
      </c>
      <c r="AV106" s="13" t="s">
        <v>81</v>
      </c>
      <c r="AW106" s="13" t="s">
        <v>33</v>
      </c>
      <c r="AX106" s="13" t="s">
        <v>77</v>
      </c>
      <c r="AY106" s="186" t="s">
        <v>137</v>
      </c>
    </row>
    <row r="107" s="2" customFormat="1" ht="19.8" customHeight="1">
      <c r="A107" s="39"/>
      <c r="B107" s="165"/>
      <c r="C107" s="166" t="s">
        <v>90</v>
      </c>
      <c r="D107" s="166" t="s">
        <v>139</v>
      </c>
      <c r="E107" s="167" t="s">
        <v>844</v>
      </c>
      <c r="F107" s="168" t="s">
        <v>845</v>
      </c>
      <c r="G107" s="169" t="s">
        <v>332</v>
      </c>
      <c r="H107" s="170">
        <v>12</v>
      </c>
      <c r="I107" s="171"/>
      <c r="J107" s="172">
        <f>ROUND(I107*H107,2)</f>
        <v>0</v>
      </c>
      <c r="K107" s="168" t="s">
        <v>143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87</v>
      </c>
      <c r="AT107" s="177" t="s">
        <v>139</v>
      </c>
      <c r="AU107" s="177" t="s">
        <v>81</v>
      </c>
      <c r="AY107" s="20" t="s">
        <v>137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77</v>
      </c>
      <c r="BK107" s="178">
        <f>ROUND(I107*H107,2)</f>
        <v>0</v>
      </c>
      <c r="BL107" s="20" t="s">
        <v>87</v>
      </c>
      <c r="BM107" s="177" t="s">
        <v>846</v>
      </c>
    </row>
    <row r="108" s="2" customFormat="1">
      <c r="A108" s="39"/>
      <c r="B108" s="40"/>
      <c r="C108" s="39"/>
      <c r="D108" s="179" t="s">
        <v>145</v>
      </c>
      <c r="E108" s="39"/>
      <c r="F108" s="180" t="s">
        <v>847</v>
      </c>
      <c r="G108" s="39"/>
      <c r="H108" s="39"/>
      <c r="I108" s="181"/>
      <c r="J108" s="39"/>
      <c r="K108" s="39"/>
      <c r="L108" s="40"/>
      <c r="M108" s="182"/>
      <c r="N108" s="18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145</v>
      </c>
      <c r="AU108" s="20" t="s">
        <v>81</v>
      </c>
    </row>
    <row r="109" s="13" customFormat="1">
      <c r="A109" s="13"/>
      <c r="B109" s="184"/>
      <c r="C109" s="13"/>
      <c r="D109" s="185" t="s">
        <v>147</v>
      </c>
      <c r="E109" s="186" t="s">
        <v>3</v>
      </c>
      <c r="F109" s="187" t="s">
        <v>848</v>
      </c>
      <c r="G109" s="13"/>
      <c r="H109" s="188">
        <v>12</v>
      </c>
      <c r="I109" s="189"/>
      <c r="J109" s="13"/>
      <c r="K109" s="13"/>
      <c r="L109" s="184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147</v>
      </c>
      <c r="AU109" s="186" t="s">
        <v>81</v>
      </c>
      <c r="AV109" s="13" t="s">
        <v>81</v>
      </c>
      <c r="AW109" s="13" t="s">
        <v>33</v>
      </c>
      <c r="AX109" s="13" t="s">
        <v>77</v>
      </c>
      <c r="AY109" s="186" t="s">
        <v>137</v>
      </c>
    </row>
    <row r="110" s="2" customFormat="1" ht="30" customHeight="1">
      <c r="A110" s="39"/>
      <c r="B110" s="165"/>
      <c r="C110" s="166" t="s">
        <v>93</v>
      </c>
      <c r="D110" s="166" t="s">
        <v>139</v>
      </c>
      <c r="E110" s="167" t="s">
        <v>849</v>
      </c>
      <c r="F110" s="168" t="s">
        <v>850</v>
      </c>
      <c r="G110" s="169" t="s">
        <v>332</v>
      </c>
      <c r="H110" s="170">
        <v>6.5</v>
      </c>
      <c r="I110" s="171"/>
      <c r="J110" s="172">
        <f>ROUND(I110*H110,2)</f>
        <v>0</v>
      </c>
      <c r="K110" s="168" t="s">
        <v>143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87</v>
      </c>
      <c r="AT110" s="177" t="s">
        <v>139</v>
      </c>
      <c r="AU110" s="177" t="s">
        <v>81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87</v>
      </c>
      <c r="BM110" s="177" t="s">
        <v>851</v>
      </c>
    </row>
    <row r="111" s="2" customFormat="1">
      <c r="A111" s="39"/>
      <c r="B111" s="40"/>
      <c r="C111" s="39"/>
      <c r="D111" s="179" t="s">
        <v>145</v>
      </c>
      <c r="E111" s="39"/>
      <c r="F111" s="180" t="s">
        <v>852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145</v>
      </c>
      <c r="AU111" s="20" t="s">
        <v>81</v>
      </c>
    </row>
    <row r="112" s="2" customFormat="1" ht="34.8" customHeight="1">
      <c r="A112" s="39"/>
      <c r="B112" s="165"/>
      <c r="C112" s="166" t="s">
        <v>96</v>
      </c>
      <c r="D112" s="166" t="s">
        <v>139</v>
      </c>
      <c r="E112" s="167" t="s">
        <v>853</v>
      </c>
      <c r="F112" s="168" t="s">
        <v>854</v>
      </c>
      <c r="G112" s="169" t="s">
        <v>332</v>
      </c>
      <c r="H112" s="170">
        <v>97.5</v>
      </c>
      <c r="I112" s="171"/>
      <c r="J112" s="172">
        <f>ROUND(I112*H112,2)</f>
        <v>0</v>
      </c>
      <c r="K112" s="168" t="s">
        <v>143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87</v>
      </c>
      <c r="AT112" s="177" t="s">
        <v>139</v>
      </c>
      <c r="AU112" s="177" t="s">
        <v>81</v>
      </c>
      <c r="AY112" s="20" t="s">
        <v>137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77</v>
      </c>
      <c r="BK112" s="178">
        <f>ROUND(I112*H112,2)</f>
        <v>0</v>
      </c>
      <c r="BL112" s="20" t="s">
        <v>87</v>
      </c>
      <c r="BM112" s="177" t="s">
        <v>855</v>
      </c>
    </row>
    <row r="113" s="2" customFormat="1">
      <c r="A113" s="39"/>
      <c r="B113" s="40"/>
      <c r="C113" s="39"/>
      <c r="D113" s="179" t="s">
        <v>145</v>
      </c>
      <c r="E113" s="39"/>
      <c r="F113" s="180" t="s">
        <v>856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145</v>
      </c>
      <c r="AU113" s="20" t="s">
        <v>81</v>
      </c>
    </row>
    <row r="114" s="13" customFormat="1">
      <c r="A114" s="13"/>
      <c r="B114" s="184"/>
      <c r="C114" s="13"/>
      <c r="D114" s="185" t="s">
        <v>147</v>
      </c>
      <c r="E114" s="186" t="s">
        <v>3</v>
      </c>
      <c r="F114" s="187" t="s">
        <v>857</v>
      </c>
      <c r="G114" s="13"/>
      <c r="H114" s="188">
        <v>97.5</v>
      </c>
      <c r="I114" s="189"/>
      <c r="J114" s="13"/>
      <c r="K114" s="13"/>
      <c r="L114" s="184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6" t="s">
        <v>147</v>
      </c>
      <c r="AU114" s="186" t="s">
        <v>81</v>
      </c>
      <c r="AV114" s="13" t="s">
        <v>81</v>
      </c>
      <c r="AW114" s="13" t="s">
        <v>33</v>
      </c>
      <c r="AX114" s="13" t="s">
        <v>77</v>
      </c>
      <c r="AY114" s="186" t="s">
        <v>137</v>
      </c>
    </row>
    <row r="115" s="2" customFormat="1" ht="22.2" customHeight="1">
      <c r="A115" s="39"/>
      <c r="B115" s="165"/>
      <c r="C115" s="166" t="s">
        <v>182</v>
      </c>
      <c r="D115" s="166" t="s">
        <v>139</v>
      </c>
      <c r="E115" s="167" t="s">
        <v>858</v>
      </c>
      <c r="F115" s="168" t="s">
        <v>859</v>
      </c>
      <c r="G115" s="169" t="s">
        <v>332</v>
      </c>
      <c r="H115" s="170">
        <v>6.5</v>
      </c>
      <c r="I115" s="171"/>
      <c r="J115" s="172">
        <f>ROUND(I115*H115,2)</f>
        <v>0</v>
      </c>
      <c r="K115" s="168" t="s">
        <v>143</v>
      </c>
      <c r="L115" s="40"/>
      <c r="M115" s="173" t="s">
        <v>3</v>
      </c>
      <c r="N115" s="174" t="s">
        <v>43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87</v>
      </c>
      <c r="AT115" s="177" t="s">
        <v>139</v>
      </c>
      <c r="AU115" s="177" t="s">
        <v>81</v>
      </c>
      <c r="AY115" s="20" t="s">
        <v>137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77</v>
      </c>
      <c r="BK115" s="178">
        <f>ROUND(I115*H115,2)</f>
        <v>0</v>
      </c>
      <c r="BL115" s="20" t="s">
        <v>87</v>
      </c>
      <c r="BM115" s="177" t="s">
        <v>860</v>
      </c>
    </row>
    <row r="116" s="2" customFormat="1">
      <c r="A116" s="39"/>
      <c r="B116" s="40"/>
      <c r="C116" s="39"/>
      <c r="D116" s="179" t="s">
        <v>145</v>
      </c>
      <c r="E116" s="39"/>
      <c r="F116" s="180" t="s">
        <v>861</v>
      </c>
      <c r="G116" s="39"/>
      <c r="H116" s="39"/>
      <c r="I116" s="181"/>
      <c r="J116" s="39"/>
      <c r="K116" s="39"/>
      <c r="L116" s="40"/>
      <c r="M116" s="182"/>
      <c r="N116" s="183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145</v>
      </c>
      <c r="AU116" s="20" t="s">
        <v>81</v>
      </c>
    </row>
    <row r="117" s="13" customFormat="1">
      <c r="A117" s="13"/>
      <c r="B117" s="184"/>
      <c r="C117" s="13"/>
      <c r="D117" s="185" t="s">
        <v>147</v>
      </c>
      <c r="E117" s="186" t="s">
        <v>3</v>
      </c>
      <c r="F117" s="187" t="s">
        <v>862</v>
      </c>
      <c r="G117" s="13"/>
      <c r="H117" s="188">
        <v>6.5</v>
      </c>
      <c r="I117" s="189"/>
      <c r="J117" s="13"/>
      <c r="K117" s="13"/>
      <c r="L117" s="184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6" t="s">
        <v>147</v>
      </c>
      <c r="AU117" s="186" t="s">
        <v>81</v>
      </c>
      <c r="AV117" s="13" t="s">
        <v>81</v>
      </c>
      <c r="AW117" s="13" t="s">
        <v>33</v>
      </c>
      <c r="AX117" s="13" t="s">
        <v>77</v>
      </c>
      <c r="AY117" s="186" t="s">
        <v>137</v>
      </c>
    </row>
    <row r="118" s="2" customFormat="1" ht="22.2" customHeight="1">
      <c r="A118" s="39"/>
      <c r="B118" s="165"/>
      <c r="C118" s="166" t="s">
        <v>189</v>
      </c>
      <c r="D118" s="166" t="s">
        <v>139</v>
      </c>
      <c r="E118" s="167" t="s">
        <v>863</v>
      </c>
      <c r="F118" s="168" t="s">
        <v>864</v>
      </c>
      <c r="G118" s="169" t="s">
        <v>156</v>
      </c>
      <c r="H118" s="170">
        <v>11.699999999999999</v>
      </c>
      <c r="I118" s="171"/>
      <c r="J118" s="172">
        <f>ROUND(I118*H118,2)</f>
        <v>0</v>
      </c>
      <c r="K118" s="168" t="s">
        <v>143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87</v>
      </c>
      <c r="AT118" s="177" t="s">
        <v>139</v>
      </c>
      <c r="AU118" s="177" t="s">
        <v>81</v>
      </c>
      <c r="AY118" s="20" t="s">
        <v>137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77</v>
      </c>
      <c r="BK118" s="178">
        <f>ROUND(I118*H118,2)</f>
        <v>0</v>
      </c>
      <c r="BL118" s="20" t="s">
        <v>87</v>
      </c>
      <c r="BM118" s="177" t="s">
        <v>865</v>
      </c>
    </row>
    <row r="119" s="2" customFormat="1">
      <c r="A119" s="39"/>
      <c r="B119" s="40"/>
      <c r="C119" s="39"/>
      <c r="D119" s="179" t="s">
        <v>145</v>
      </c>
      <c r="E119" s="39"/>
      <c r="F119" s="180" t="s">
        <v>866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145</v>
      </c>
      <c r="AU119" s="20" t="s">
        <v>81</v>
      </c>
    </row>
    <row r="120" s="13" customFormat="1">
      <c r="A120" s="13"/>
      <c r="B120" s="184"/>
      <c r="C120" s="13"/>
      <c r="D120" s="185" t="s">
        <v>147</v>
      </c>
      <c r="E120" s="186" t="s">
        <v>3</v>
      </c>
      <c r="F120" s="187" t="s">
        <v>867</v>
      </c>
      <c r="G120" s="13"/>
      <c r="H120" s="188">
        <v>11.699999999999999</v>
      </c>
      <c r="I120" s="189"/>
      <c r="J120" s="13"/>
      <c r="K120" s="13"/>
      <c r="L120" s="184"/>
      <c r="M120" s="190"/>
      <c r="N120" s="191"/>
      <c r="O120" s="191"/>
      <c r="P120" s="191"/>
      <c r="Q120" s="191"/>
      <c r="R120" s="191"/>
      <c r="S120" s="191"/>
      <c r="T120" s="19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6" t="s">
        <v>147</v>
      </c>
      <c r="AU120" s="186" t="s">
        <v>81</v>
      </c>
      <c r="AV120" s="13" t="s">
        <v>81</v>
      </c>
      <c r="AW120" s="13" t="s">
        <v>33</v>
      </c>
      <c r="AX120" s="13" t="s">
        <v>77</v>
      </c>
      <c r="AY120" s="186" t="s">
        <v>137</v>
      </c>
    </row>
    <row r="121" s="2" customFormat="1" ht="19.8" customHeight="1">
      <c r="A121" s="39"/>
      <c r="B121" s="165"/>
      <c r="C121" s="166" t="s">
        <v>195</v>
      </c>
      <c r="D121" s="166" t="s">
        <v>139</v>
      </c>
      <c r="E121" s="167" t="s">
        <v>868</v>
      </c>
      <c r="F121" s="168" t="s">
        <v>869</v>
      </c>
      <c r="G121" s="169" t="s">
        <v>332</v>
      </c>
      <c r="H121" s="170">
        <v>6.5</v>
      </c>
      <c r="I121" s="171"/>
      <c r="J121" s="172">
        <f>ROUND(I121*H121,2)</f>
        <v>0</v>
      </c>
      <c r="K121" s="168" t="s">
        <v>143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87</v>
      </c>
      <c r="AT121" s="177" t="s">
        <v>139</v>
      </c>
      <c r="AU121" s="177" t="s">
        <v>81</v>
      </c>
      <c r="AY121" s="20" t="s">
        <v>137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77</v>
      </c>
      <c r="BK121" s="178">
        <f>ROUND(I121*H121,2)</f>
        <v>0</v>
      </c>
      <c r="BL121" s="20" t="s">
        <v>87</v>
      </c>
      <c r="BM121" s="177" t="s">
        <v>870</v>
      </c>
    </row>
    <row r="122" s="2" customFormat="1">
      <c r="A122" s="39"/>
      <c r="B122" s="40"/>
      <c r="C122" s="39"/>
      <c r="D122" s="179" t="s">
        <v>145</v>
      </c>
      <c r="E122" s="39"/>
      <c r="F122" s="180" t="s">
        <v>871</v>
      </c>
      <c r="G122" s="39"/>
      <c r="H122" s="39"/>
      <c r="I122" s="181"/>
      <c r="J122" s="39"/>
      <c r="K122" s="39"/>
      <c r="L122" s="40"/>
      <c r="M122" s="182"/>
      <c r="N122" s="183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145</v>
      </c>
      <c r="AU122" s="20" t="s">
        <v>81</v>
      </c>
    </row>
    <row r="123" s="2" customFormat="1" ht="22.2" customHeight="1">
      <c r="A123" s="39"/>
      <c r="B123" s="165"/>
      <c r="C123" s="166" t="s">
        <v>201</v>
      </c>
      <c r="D123" s="166" t="s">
        <v>139</v>
      </c>
      <c r="E123" s="167" t="s">
        <v>872</v>
      </c>
      <c r="F123" s="168" t="s">
        <v>873</v>
      </c>
      <c r="G123" s="169" t="s">
        <v>332</v>
      </c>
      <c r="H123" s="170">
        <v>8.75</v>
      </c>
      <c r="I123" s="171"/>
      <c r="J123" s="172">
        <f>ROUND(I123*H123,2)</f>
        <v>0</v>
      </c>
      <c r="K123" s="168" t="s">
        <v>143</v>
      </c>
      <c r="L123" s="40"/>
      <c r="M123" s="173" t="s">
        <v>3</v>
      </c>
      <c r="N123" s="174" t="s">
        <v>43</v>
      </c>
      <c r="O123" s="73"/>
      <c r="P123" s="175">
        <f>O123*H123</f>
        <v>0</v>
      </c>
      <c r="Q123" s="175">
        <v>0</v>
      </c>
      <c r="R123" s="175">
        <f>Q123*H123</f>
        <v>0</v>
      </c>
      <c r="S123" s="175">
        <v>0</v>
      </c>
      <c r="T123" s="17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7" t="s">
        <v>87</v>
      </c>
      <c r="AT123" s="177" t="s">
        <v>139</v>
      </c>
      <c r="AU123" s="177" t="s">
        <v>81</v>
      </c>
      <c r="AY123" s="20" t="s">
        <v>137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20" t="s">
        <v>77</v>
      </c>
      <c r="BK123" s="178">
        <f>ROUND(I123*H123,2)</f>
        <v>0</v>
      </c>
      <c r="BL123" s="20" t="s">
        <v>87</v>
      </c>
      <c r="BM123" s="177" t="s">
        <v>874</v>
      </c>
    </row>
    <row r="124" s="2" customFormat="1">
      <c r="A124" s="39"/>
      <c r="B124" s="40"/>
      <c r="C124" s="39"/>
      <c r="D124" s="179" t="s">
        <v>145</v>
      </c>
      <c r="E124" s="39"/>
      <c r="F124" s="180" t="s">
        <v>875</v>
      </c>
      <c r="G124" s="39"/>
      <c r="H124" s="39"/>
      <c r="I124" s="181"/>
      <c r="J124" s="39"/>
      <c r="K124" s="39"/>
      <c r="L124" s="40"/>
      <c r="M124" s="182"/>
      <c r="N124" s="183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145</v>
      </c>
      <c r="AU124" s="20" t="s">
        <v>81</v>
      </c>
    </row>
    <row r="125" s="13" customFormat="1">
      <c r="A125" s="13"/>
      <c r="B125" s="184"/>
      <c r="C125" s="13"/>
      <c r="D125" s="185" t="s">
        <v>147</v>
      </c>
      <c r="E125" s="186" t="s">
        <v>3</v>
      </c>
      <c r="F125" s="187" t="s">
        <v>876</v>
      </c>
      <c r="G125" s="13"/>
      <c r="H125" s="188">
        <v>8.75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147</v>
      </c>
      <c r="AU125" s="186" t="s">
        <v>81</v>
      </c>
      <c r="AV125" s="13" t="s">
        <v>81</v>
      </c>
      <c r="AW125" s="13" t="s">
        <v>33</v>
      </c>
      <c r="AX125" s="13" t="s">
        <v>77</v>
      </c>
      <c r="AY125" s="186" t="s">
        <v>137</v>
      </c>
    </row>
    <row r="126" s="2" customFormat="1" ht="22.2" customHeight="1">
      <c r="A126" s="39"/>
      <c r="B126" s="165"/>
      <c r="C126" s="166" t="s">
        <v>207</v>
      </c>
      <c r="D126" s="166" t="s">
        <v>139</v>
      </c>
      <c r="E126" s="167" t="s">
        <v>877</v>
      </c>
      <c r="F126" s="168" t="s">
        <v>878</v>
      </c>
      <c r="G126" s="169" t="s">
        <v>332</v>
      </c>
      <c r="H126" s="170">
        <v>8.75</v>
      </c>
      <c r="I126" s="171"/>
      <c r="J126" s="172">
        <f>ROUND(I126*H126,2)</f>
        <v>0</v>
      </c>
      <c r="K126" s="168" t="s">
        <v>143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87</v>
      </c>
      <c r="AT126" s="177" t="s">
        <v>139</v>
      </c>
      <c r="AU126" s="177" t="s">
        <v>81</v>
      </c>
      <c r="AY126" s="20" t="s">
        <v>137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77</v>
      </c>
      <c r="BK126" s="178">
        <f>ROUND(I126*H126,2)</f>
        <v>0</v>
      </c>
      <c r="BL126" s="20" t="s">
        <v>87</v>
      </c>
      <c r="BM126" s="177" t="s">
        <v>879</v>
      </c>
    </row>
    <row r="127" s="2" customFormat="1">
      <c r="A127" s="39"/>
      <c r="B127" s="40"/>
      <c r="C127" s="39"/>
      <c r="D127" s="179" t="s">
        <v>145</v>
      </c>
      <c r="E127" s="39"/>
      <c r="F127" s="180" t="s">
        <v>880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145</v>
      </c>
      <c r="AU127" s="20" t="s">
        <v>81</v>
      </c>
    </row>
    <row r="128" s="13" customFormat="1">
      <c r="A128" s="13"/>
      <c r="B128" s="184"/>
      <c r="C128" s="13"/>
      <c r="D128" s="185" t="s">
        <v>147</v>
      </c>
      <c r="E128" s="186" t="s">
        <v>3</v>
      </c>
      <c r="F128" s="187" t="s">
        <v>881</v>
      </c>
      <c r="G128" s="13"/>
      <c r="H128" s="188">
        <v>8.75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147</v>
      </c>
      <c r="AU128" s="186" t="s">
        <v>81</v>
      </c>
      <c r="AV128" s="13" t="s">
        <v>81</v>
      </c>
      <c r="AW128" s="13" t="s">
        <v>33</v>
      </c>
      <c r="AX128" s="13" t="s">
        <v>77</v>
      </c>
      <c r="AY128" s="186" t="s">
        <v>137</v>
      </c>
    </row>
    <row r="129" s="2" customFormat="1" ht="19.8" customHeight="1">
      <c r="A129" s="39"/>
      <c r="B129" s="165"/>
      <c r="C129" s="166" t="s">
        <v>213</v>
      </c>
      <c r="D129" s="166" t="s">
        <v>139</v>
      </c>
      <c r="E129" s="167" t="s">
        <v>882</v>
      </c>
      <c r="F129" s="168" t="s">
        <v>883</v>
      </c>
      <c r="G129" s="169" t="s">
        <v>162</v>
      </c>
      <c r="H129" s="170">
        <v>34.140000000000001</v>
      </c>
      <c r="I129" s="171"/>
      <c r="J129" s="172">
        <f>ROUND(I129*H129,2)</f>
        <v>0</v>
      </c>
      <c r="K129" s="168" t="s">
        <v>143</v>
      </c>
      <c r="L129" s="40"/>
      <c r="M129" s="173" t="s">
        <v>3</v>
      </c>
      <c r="N129" s="174" t="s">
        <v>43</v>
      </c>
      <c r="O129" s="73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87</v>
      </c>
      <c r="AT129" s="177" t="s">
        <v>139</v>
      </c>
      <c r="AU129" s="177" t="s">
        <v>81</v>
      </c>
      <c r="AY129" s="20" t="s">
        <v>137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77</v>
      </c>
      <c r="BK129" s="178">
        <f>ROUND(I129*H129,2)</f>
        <v>0</v>
      </c>
      <c r="BL129" s="20" t="s">
        <v>87</v>
      </c>
      <c r="BM129" s="177" t="s">
        <v>884</v>
      </c>
    </row>
    <row r="130" s="2" customFormat="1">
      <c r="A130" s="39"/>
      <c r="B130" s="40"/>
      <c r="C130" s="39"/>
      <c r="D130" s="179" t="s">
        <v>145</v>
      </c>
      <c r="E130" s="39"/>
      <c r="F130" s="180" t="s">
        <v>885</v>
      </c>
      <c r="G130" s="39"/>
      <c r="H130" s="39"/>
      <c r="I130" s="181"/>
      <c r="J130" s="39"/>
      <c r="K130" s="39"/>
      <c r="L130" s="40"/>
      <c r="M130" s="182"/>
      <c r="N130" s="183"/>
      <c r="O130" s="73"/>
      <c r="P130" s="73"/>
      <c r="Q130" s="73"/>
      <c r="R130" s="73"/>
      <c r="S130" s="73"/>
      <c r="T130" s="7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20" t="s">
        <v>145</v>
      </c>
      <c r="AU130" s="20" t="s">
        <v>81</v>
      </c>
    </row>
    <row r="131" s="13" customFormat="1">
      <c r="A131" s="13"/>
      <c r="B131" s="184"/>
      <c r="C131" s="13"/>
      <c r="D131" s="185" t="s">
        <v>147</v>
      </c>
      <c r="E131" s="186" t="s">
        <v>3</v>
      </c>
      <c r="F131" s="187" t="s">
        <v>886</v>
      </c>
      <c r="G131" s="13"/>
      <c r="H131" s="188">
        <v>15.6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147</v>
      </c>
      <c r="AU131" s="186" t="s">
        <v>81</v>
      </c>
      <c r="AV131" s="13" t="s">
        <v>81</v>
      </c>
      <c r="AW131" s="13" t="s">
        <v>33</v>
      </c>
      <c r="AX131" s="13" t="s">
        <v>72</v>
      </c>
      <c r="AY131" s="186" t="s">
        <v>137</v>
      </c>
    </row>
    <row r="132" s="13" customFormat="1">
      <c r="A132" s="13"/>
      <c r="B132" s="184"/>
      <c r="C132" s="13"/>
      <c r="D132" s="185" t="s">
        <v>147</v>
      </c>
      <c r="E132" s="186" t="s">
        <v>3</v>
      </c>
      <c r="F132" s="187" t="s">
        <v>887</v>
      </c>
      <c r="G132" s="13"/>
      <c r="H132" s="188">
        <v>18.539999999999999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147</v>
      </c>
      <c r="AU132" s="186" t="s">
        <v>81</v>
      </c>
      <c r="AV132" s="13" t="s">
        <v>81</v>
      </c>
      <c r="AW132" s="13" t="s">
        <v>33</v>
      </c>
      <c r="AX132" s="13" t="s">
        <v>72</v>
      </c>
      <c r="AY132" s="186" t="s">
        <v>137</v>
      </c>
    </row>
    <row r="133" s="14" customFormat="1">
      <c r="A133" s="14"/>
      <c r="B133" s="203"/>
      <c r="C133" s="14"/>
      <c r="D133" s="185" t="s">
        <v>147</v>
      </c>
      <c r="E133" s="204" t="s">
        <v>3</v>
      </c>
      <c r="F133" s="205" t="s">
        <v>328</v>
      </c>
      <c r="G133" s="14"/>
      <c r="H133" s="206">
        <v>34.140000000000001</v>
      </c>
      <c r="I133" s="207"/>
      <c r="J133" s="14"/>
      <c r="K133" s="14"/>
      <c r="L133" s="203"/>
      <c r="M133" s="208"/>
      <c r="N133" s="209"/>
      <c r="O133" s="209"/>
      <c r="P133" s="209"/>
      <c r="Q133" s="209"/>
      <c r="R133" s="209"/>
      <c r="S133" s="209"/>
      <c r="T133" s="21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4" t="s">
        <v>147</v>
      </c>
      <c r="AU133" s="204" t="s">
        <v>81</v>
      </c>
      <c r="AV133" s="14" t="s">
        <v>87</v>
      </c>
      <c r="AW133" s="14" t="s">
        <v>33</v>
      </c>
      <c r="AX133" s="14" t="s">
        <v>77</v>
      </c>
      <c r="AY133" s="204" t="s">
        <v>137</v>
      </c>
    </row>
    <row r="134" s="12" customFormat="1" ht="22.8" customHeight="1">
      <c r="A134" s="12"/>
      <c r="B134" s="152"/>
      <c r="C134" s="12"/>
      <c r="D134" s="153" t="s">
        <v>71</v>
      </c>
      <c r="E134" s="163" t="s">
        <v>81</v>
      </c>
      <c r="F134" s="163" t="s">
        <v>888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SUM(P135:P160)</f>
        <v>0</v>
      </c>
      <c r="Q134" s="158"/>
      <c r="R134" s="159">
        <f>SUM(R135:R160)</f>
        <v>37.881872109999996</v>
      </c>
      <c r="S134" s="158"/>
      <c r="T134" s="160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77</v>
      </c>
      <c r="AT134" s="161" t="s">
        <v>71</v>
      </c>
      <c r="AU134" s="161" t="s">
        <v>77</v>
      </c>
      <c r="AY134" s="153" t="s">
        <v>137</v>
      </c>
      <c r="BK134" s="162">
        <f>SUM(BK135:BK160)</f>
        <v>0</v>
      </c>
    </row>
    <row r="135" s="2" customFormat="1" ht="14.4" customHeight="1">
      <c r="A135" s="39"/>
      <c r="B135" s="165"/>
      <c r="C135" s="166" t="s">
        <v>219</v>
      </c>
      <c r="D135" s="166" t="s">
        <v>139</v>
      </c>
      <c r="E135" s="167" t="s">
        <v>889</v>
      </c>
      <c r="F135" s="168" t="s">
        <v>890</v>
      </c>
      <c r="G135" s="169" t="s">
        <v>332</v>
      </c>
      <c r="H135" s="170">
        <v>1.405</v>
      </c>
      <c r="I135" s="171"/>
      <c r="J135" s="172">
        <f>ROUND(I135*H135,2)</f>
        <v>0</v>
      </c>
      <c r="K135" s="168" t="s">
        <v>143</v>
      </c>
      <c r="L135" s="40"/>
      <c r="M135" s="173" t="s">
        <v>3</v>
      </c>
      <c r="N135" s="174" t="s">
        <v>43</v>
      </c>
      <c r="O135" s="73"/>
      <c r="P135" s="175">
        <f>O135*H135</f>
        <v>0</v>
      </c>
      <c r="Q135" s="175">
        <v>2.5018699999999998</v>
      </c>
      <c r="R135" s="175">
        <f>Q135*H135</f>
        <v>3.5151273499999998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87</v>
      </c>
      <c r="AT135" s="177" t="s">
        <v>139</v>
      </c>
      <c r="AU135" s="177" t="s">
        <v>81</v>
      </c>
      <c r="AY135" s="20" t="s">
        <v>137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77</v>
      </c>
      <c r="BK135" s="178">
        <f>ROUND(I135*H135,2)</f>
        <v>0</v>
      </c>
      <c r="BL135" s="20" t="s">
        <v>87</v>
      </c>
      <c r="BM135" s="177" t="s">
        <v>891</v>
      </c>
    </row>
    <row r="136" s="2" customFormat="1">
      <c r="A136" s="39"/>
      <c r="B136" s="40"/>
      <c r="C136" s="39"/>
      <c r="D136" s="179" t="s">
        <v>145</v>
      </c>
      <c r="E136" s="39"/>
      <c r="F136" s="180" t="s">
        <v>892</v>
      </c>
      <c r="G136" s="39"/>
      <c r="H136" s="39"/>
      <c r="I136" s="181"/>
      <c r="J136" s="39"/>
      <c r="K136" s="39"/>
      <c r="L136" s="40"/>
      <c r="M136" s="182"/>
      <c r="N136" s="18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145</v>
      </c>
      <c r="AU136" s="20" t="s">
        <v>81</v>
      </c>
    </row>
    <row r="137" s="13" customFormat="1">
      <c r="A137" s="13"/>
      <c r="B137" s="184"/>
      <c r="C137" s="13"/>
      <c r="D137" s="185" t="s">
        <v>147</v>
      </c>
      <c r="E137" s="186" t="s">
        <v>3</v>
      </c>
      <c r="F137" s="187" t="s">
        <v>893</v>
      </c>
      <c r="G137" s="13"/>
      <c r="H137" s="188">
        <v>1.405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147</v>
      </c>
      <c r="AU137" s="186" t="s">
        <v>81</v>
      </c>
      <c r="AV137" s="13" t="s">
        <v>81</v>
      </c>
      <c r="AW137" s="13" t="s">
        <v>33</v>
      </c>
      <c r="AX137" s="13" t="s">
        <v>77</v>
      </c>
      <c r="AY137" s="186" t="s">
        <v>137</v>
      </c>
    </row>
    <row r="138" s="2" customFormat="1" ht="19.8" customHeight="1">
      <c r="A138" s="39"/>
      <c r="B138" s="165"/>
      <c r="C138" s="166" t="s">
        <v>9</v>
      </c>
      <c r="D138" s="166" t="s">
        <v>139</v>
      </c>
      <c r="E138" s="167" t="s">
        <v>894</v>
      </c>
      <c r="F138" s="168" t="s">
        <v>895</v>
      </c>
      <c r="G138" s="169" t="s">
        <v>332</v>
      </c>
      <c r="H138" s="170">
        <v>3.5699999999999998</v>
      </c>
      <c r="I138" s="171"/>
      <c r="J138" s="172">
        <f>ROUND(I138*H138,2)</f>
        <v>0</v>
      </c>
      <c r="K138" s="168" t="s">
        <v>143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2.5018699999999998</v>
      </c>
      <c r="R138" s="175">
        <f>Q138*H138</f>
        <v>8.9316758999999983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87</v>
      </c>
      <c r="AT138" s="177" t="s">
        <v>139</v>
      </c>
      <c r="AU138" s="177" t="s">
        <v>81</v>
      </c>
      <c r="AY138" s="20" t="s">
        <v>137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77</v>
      </c>
      <c r="BK138" s="178">
        <f>ROUND(I138*H138,2)</f>
        <v>0</v>
      </c>
      <c r="BL138" s="20" t="s">
        <v>87</v>
      </c>
      <c r="BM138" s="177" t="s">
        <v>896</v>
      </c>
    </row>
    <row r="139" s="2" customFormat="1">
      <c r="A139" s="39"/>
      <c r="B139" s="40"/>
      <c r="C139" s="39"/>
      <c r="D139" s="179" t="s">
        <v>145</v>
      </c>
      <c r="E139" s="39"/>
      <c r="F139" s="180" t="s">
        <v>897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145</v>
      </c>
      <c r="AU139" s="20" t="s">
        <v>81</v>
      </c>
    </row>
    <row r="140" s="13" customFormat="1">
      <c r="A140" s="13"/>
      <c r="B140" s="184"/>
      <c r="C140" s="13"/>
      <c r="D140" s="185" t="s">
        <v>147</v>
      </c>
      <c r="E140" s="186" t="s">
        <v>3</v>
      </c>
      <c r="F140" s="187" t="s">
        <v>898</v>
      </c>
      <c r="G140" s="13"/>
      <c r="H140" s="188">
        <v>3.5699999999999998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147</v>
      </c>
      <c r="AU140" s="186" t="s">
        <v>81</v>
      </c>
      <c r="AV140" s="13" t="s">
        <v>81</v>
      </c>
      <c r="AW140" s="13" t="s">
        <v>33</v>
      </c>
      <c r="AX140" s="13" t="s">
        <v>77</v>
      </c>
      <c r="AY140" s="186" t="s">
        <v>137</v>
      </c>
    </row>
    <row r="141" s="2" customFormat="1" ht="14.4" customHeight="1">
      <c r="A141" s="39"/>
      <c r="B141" s="165"/>
      <c r="C141" s="166" t="s">
        <v>229</v>
      </c>
      <c r="D141" s="166" t="s">
        <v>139</v>
      </c>
      <c r="E141" s="167" t="s">
        <v>899</v>
      </c>
      <c r="F141" s="168" t="s">
        <v>900</v>
      </c>
      <c r="G141" s="169" t="s">
        <v>162</v>
      </c>
      <c r="H141" s="170">
        <v>6.5800000000000001</v>
      </c>
      <c r="I141" s="171"/>
      <c r="J141" s="172">
        <f>ROUND(I141*H141,2)</f>
        <v>0</v>
      </c>
      <c r="K141" s="168" t="s">
        <v>143</v>
      </c>
      <c r="L141" s="40"/>
      <c r="M141" s="173" t="s">
        <v>3</v>
      </c>
      <c r="N141" s="174" t="s">
        <v>43</v>
      </c>
      <c r="O141" s="73"/>
      <c r="P141" s="175">
        <f>O141*H141</f>
        <v>0</v>
      </c>
      <c r="Q141" s="175">
        <v>0.00247</v>
      </c>
      <c r="R141" s="175">
        <f>Q141*H141</f>
        <v>0.016252599999999999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87</v>
      </c>
      <c r="AT141" s="177" t="s">
        <v>139</v>
      </c>
      <c r="AU141" s="177" t="s">
        <v>81</v>
      </c>
      <c r="AY141" s="20" t="s">
        <v>137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77</v>
      </c>
      <c r="BK141" s="178">
        <f>ROUND(I141*H141,2)</f>
        <v>0</v>
      </c>
      <c r="BL141" s="20" t="s">
        <v>87</v>
      </c>
      <c r="BM141" s="177" t="s">
        <v>901</v>
      </c>
    </row>
    <row r="142" s="2" customFormat="1">
      <c r="A142" s="39"/>
      <c r="B142" s="40"/>
      <c r="C142" s="39"/>
      <c r="D142" s="179" t="s">
        <v>145</v>
      </c>
      <c r="E142" s="39"/>
      <c r="F142" s="180" t="s">
        <v>902</v>
      </c>
      <c r="G142" s="39"/>
      <c r="H142" s="39"/>
      <c r="I142" s="181"/>
      <c r="J142" s="39"/>
      <c r="K142" s="39"/>
      <c r="L142" s="40"/>
      <c r="M142" s="182"/>
      <c r="N142" s="183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145</v>
      </c>
      <c r="AU142" s="20" t="s">
        <v>81</v>
      </c>
    </row>
    <row r="143" s="13" customFormat="1">
      <c r="A143" s="13"/>
      <c r="B143" s="184"/>
      <c r="C143" s="13"/>
      <c r="D143" s="185" t="s">
        <v>147</v>
      </c>
      <c r="E143" s="186" t="s">
        <v>3</v>
      </c>
      <c r="F143" s="187" t="s">
        <v>903</v>
      </c>
      <c r="G143" s="13"/>
      <c r="H143" s="188">
        <v>6.5800000000000001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147</v>
      </c>
      <c r="AU143" s="186" t="s">
        <v>81</v>
      </c>
      <c r="AV143" s="13" t="s">
        <v>81</v>
      </c>
      <c r="AW143" s="13" t="s">
        <v>33</v>
      </c>
      <c r="AX143" s="13" t="s">
        <v>77</v>
      </c>
      <c r="AY143" s="186" t="s">
        <v>137</v>
      </c>
    </row>
    <row r="144" s="2" customFormat="1" ht="14.4" customHeight="1">
      <c r="A144" s="39"/>
      <c r="B144" s="165"/>
      <c r="C144" s="166" t="s">
        <v>235</v>
      </c>
      <c r="D144" s="166" t="s">
        <v>139</v>
      </c>
      <c r="E144" s="167" t="s">
        <v>904</v>
      </c>
      <c r="F144" s="168" t="s">
        <v>905</v>
      </c>
      <c r="G144" s="169" t="s">
        <v>162</v>
      </c>
      <c r="H144" s="170">
        <v>6.5800000000000001</v>
      </c>
      <c r="I144" s="171"/>
      <c r="J144" s="172">
        <f>ROUND(I144*H144,2)</f>
        <v>0</v>
      </c>
      <c r="K144" s="168" t="s">
        <v>143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87</v>
      </c>
      <c r="AT144" s="177" t="s">
        <v>139</v>
      </c>
      <c r="AU144" s="177" t="s">
        <v>81</v>
      </c>
      <c r="AY144" s="20" t="s">
        <v>137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77</v>
      </c>
      <c r="BK144" s="178">
        <f>ROUND(I144*H144,2)</f>
        <v>0</v>
      </c>
      <c r="BL144" s="20" t="s">
        <v>87</v>
      </c>
      <c r="BM144" s="177" t="s">
        <v>906</v>
      </c>
    </row>
    <row r="145" s="2" customFormat="1">
      <c r="A145" s="39"/>
      <c r="B145" s="40"/>
      <c r="C145" s="39"/>
      <c r="D145" s="179" t="s">
        <v>145</v>
      </c>
      <c r="E145" s="39"/>
      <c r="F145" s="180" t="s">
        <v>907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145</v>
      </c>
      <c r="AU145" s="20" t="s">
        <v>81</v>
      </c>
    </row>
    <row r="146" s="2" customFormat="1" ht="14.4" customHeight="1">
      <c r="A146" s="39"/>
      <c r="B146" s="165"/>
      <c r="C146" s="166" t="s">
        <v>241</v>
      </c>
      <c r="D146" s="166" t="s">
        <v>139</v>
      </c>
      <c r="E146" s="167" t="s">
        <v>908</v>
      </c>
      <c r="F146" s="168" t="s">
        <v>909</v>
      </c>
      <c r="G146" s="169" t="s">
        <v>156</v>
      </c>
      <c r="H146" s="170">
        <v>0.13200000000000001</v>
      </c>
      <c r="I146" s="171"/>
      <c r="J146" s="172">
        <f>ROUND(I146*H146,2)</f>
        <v>0</v>
      </c>
      <c r="K146" s="168" t="s">
        <v>143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1.0606199999999999</v>
      </c>
      <c r="R146" s="175">
        <f>Q146*H146</f>
        <v>0.14000183999999999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87</v>
      </c>
      <c r="AT146" s="177" t="s">
        <v>139</v>
      </c>
      <c r="AU146" s="177" t="s">
        <v>81</v>
      </c>
      <c r="AY146" s="20" t="s">
        <v>137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77</v>
      </c>
      <c r="BK146" s="178">
        <f>ROUND(I146*H146,2)</f>
        <v>0</v>
      </c>
      <c r="BL146" s="20" t="s">
        <v>87</v>
      </c>
      <c r="BM146" s="177" t="s">
        <v>910</v>
      </c>
    </row>
    <row r="147" s="2" customFormat="1">
      <c r="A147" s="39"/>
      <c r="B147" s="40"/>
      <c r="C147" s="39"/>
      <c r="D147" s="179" t="s">
        <v>145</v>
      </c>
      <c r="E147" s="39"/>
      <c r="F147" s="180" t="s">
        <v>911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145</v>
      </c>
      <c r="AU147" s="20" t="s">
        <v>81</v>
      </c>
    </row>
    <row r="148" s="13" customFormat="1">
      <c r="A148" s="13"/>
      <c r="B148" s="184"/>
      <c r="C148" s="13"/>
      <c r="D148" s="185" t="s">
        <v>147</v>
      </c>
      <c r="E148" s="186" t="s">
        <v>3</v>
      </c>
      <c r="F148" s="187" t="s">
        <v>912</v>
      </c>
      <c r="G148" s="13"/>
      <c r="H148" s="188">
        <v>0.13200000000000001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147</v>
      </c>
      <c r="AU148" s="186" t="s">
        <v>81</v>
      </c>
      <c r="AV148" s="13" t="s">
        <v>81</v>
      </c>
      <c r="AW148" s="13" t="s">
        <v>33</v>
      </c>
      <c r="AX148" s="13" t="s">
        <v>77</v>
      </c>
      <c r="AY148" s="186" t="s">
        <v>137</v>
      </c>
    </row>
    <row r="149" s="2" customFormat="1" ht="14.4" customHeight="1">
      <c r="A149" s="39"/>
      <c r="B149" s="165"/>
      <c r="C149" s="166" t="s">
        <v>246</v>
      </c>
      <c r="D149" s="166" t="s">
        <v>139</v>
      </c>
      <c r="E149" s="167" t="s">
        <v>913</v>
      </c>
      <c r="F149" s="168" t="s">
        <v>914</v>
      </c>
      <c r="G149" s="169" t="s">
        <v>156</v>
      </c>
      <c r="H149" s="170">
        <v>0.25900000000000001</v>
      </c>
      <c r="I149" s="171"/>
      <c r="J149" s="172">
        <f>ROUND(I149*H149,2)</f>
        <v>0</v>
      </c>
      <c r="K149" s="168" t="s">
        <v>143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1.06277</v>
      </c>
      <c r="R149" s="175">
        <f>Q149*H149</f>
        <v>0.27525743000000003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87</v>
      </c>
      <c r="AT149" s="177" t="s">
        <v>139</v>
      </c>
      <c r="AU149" s="177" t="s">
        <v>81</v>
      </c>
      <c r="AY149" s="20" t="s">
        <v>137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77</v>
      </c>
      <c r="BK149" s="178">
        <f>ROUND(I149*H149,2)</f>
        <v>0</v>
      </c>
      <c r="BL149" s="20" t="s">
        <v>87</v>
      </c>
      <c r="BM149" s="177" t="s">
        <v>915</v>
      </c>
    </row>
    <row r="150" s="2" customFormat="1">
      <c r="A150" s="39"/>
      <c r="B150" s="40"/>
      <c r="C150" s="39"/>
      <c r="D150" s="179" t="s">
        <v>145</v>
      </c>
      <c r="E150" s="39"/>
      <c r="F150" s="180" t="s">
        <v>916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145</v>
      </c>
      <c r="AU150" s="20" t="s">
        <v>81</v>
      </c>
    </row>
    <row r="151" s="13" customFormat="1">
      <c r="A151" s="13"/>
      <c r="B151" s="184"/>
      <c r="C151" s="13"/>
      <c r="D151" s="185" t="s">
        <v>147</v>
      </c>
      <c r="E151" s="186" t="s">
        <v>3</v>
      </c>
      <c r="F151" s="187" t="s">
        <v>917</v>
      </c>
      <c r="G151" s="13"/>
      <c r="H151" s="188">
        <v>0.25900000000000001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147</v>
      </c>
      <c r="AU151" s="186" t="s">
        <v>81</v>
      </c>
      <c r="AV151" s="13" t="s">
        <v>81</v>
      </c>
      <c r="AW151" s="13" t="s">
        <v>33</v>
      </c>
      <c r="AX151" s="13" t="s">
        <v>77</v>
      </c>
      <c r="AY151" s="186" t="s">
        <v>137</v>
      </c>
    </row>
    <row r="152" s="2" customFormat="1" ht="14.4" customHeight="1">
      <c r="A152" s="39"/>
      <c r="B152" s="165"/>
      <c r="C152" s="166" t="s">
        <v>252</v>
      </c>
      <c r="D152" s="166" t="s">
        <v>139</v>
      </c>
      <c r="E152" s="167" t="s">
        <v>918</v>
      </c>
      <c r="F152" s="168" t="s">
        <v>919</v>
      </c>
      <c r="G152" s="169" t="s">
        <v>332</v>
      </c>
      <c r="H152" s="170">
        <v>9.9570000000000007</v>
      </c>
      <c r="I152" s="171"/>
      <c r="J152" s="172">
        <f>ROUND(I152*H152,2)</f>
        <v>0</v>
      </c>
      <c r="K152" s="168" t="s">
        <v>143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2.5018699999999998</v>
      </c>
      <c r="R152" s="175">
        <f>Q152*H152</f>
        <v>24.911119589999998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87</v>
      </c>
      <c r="AT152" s="177" t="s">
        <v>139</v>
      </c>
      <c r="AU152" s="177" t="s">
        <v>81</v>
      </c>
      <c r="AY152" s="20" t="s">
        <v>137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77</v>
      </c>
      <c r="BK152" s="178">
        <f>ROUND(I152*H152,2)</f>
        <v>0</v>
      </c>
      <c r="BL152" s="20" t="s">
        <v>87</v>
      </c>
      <c r="BM152" s="177" t="s">
        <v>920</v>
      </c>
    </row>
    <row r="153" s="2" customFormat="1">
      <c r="A153" s="39"/>
      <c r="B153" s="40"/>
      <c r="C153" s="39"/>
      <c r="D153" s="179" t="s">
        <v>145</v>
      </c>
      <c r="E153" s="39"/>
      <c r="F153" s="180" t="s">
        <v>921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145</v>
      </c>
      <c r="AU153" s="20" t="s">
        <v>81</v>
      </c>
    </row>
    <row r="154" s="13" customFormat="1">
      <c r="A154" s="13"/>
      <c r="B154" s="184"/>
      <c r="C154" s="13"/>
      <c r="D154" s="185" t="s">
        <v>147</v>
      </c>
      <c r="E154" s="186" t="s">
        <v>3</v>
      </c>
      <c r="F154" s="187" t="s">
        <v>922</v>
      </c>
      <c r="G154" s="13"/>
      <c r="H154" s="188">
        <v>9.9570000000000007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147</v>
      </c>
      <c r="AU154" s="186" t="s">
        <v>81</v>
      </c>
      <c r="AV154" s="13" t="s">
        <v>81</v>
      </c>
      <c r="AW154" s="13" t="s">
        <v>33</v>
      </c>
      <c r="AX154" s="13" t="s">
        <v>77</v>
      </c>
      <c r="AY154" s="186" t="s">
        <v>137</v>
      </c>
    </row>
    <row r="155" s="2" customFormat="1" ht="14.4" customHeight="1">
      <c r="A155" s="39"/>
      <c r="B155" s="165"/>
      <c r="C155" s="166" t="s">
        <v>8</v>
      </c>
      <c r="D155" s="166" t="s">
        <v>139</v>
      </c>
      <c r="E155" s="167" t="s">
        <v>923</v>
      </c>
      <c r="F155" s="168" t="s">
        <v>924</v>
      </c>
      <c r="G155" s="169" t="s">
        <v>162</v>
      </c>
      <c r="H155" s="170">
        <v>33.460000000000001</v>
      </c>
      <c r="I155" s="171"/>
      <c r="J155" s="172">
        <f>ROUND(I155*H155,2)</f>
        <v>0</v>
      </c>
      <c r="K155" s="168" t="s">
        <v>143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0.0026900000000000001</v>
      </c>
      <c r="R155" s="175">
        <f>Q155*H155</f>
        <v>0.090007400000000001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87</v>
      </c>
      <c r="AT155" s="177" t="s">
        <v>139</v>
      </c>
      <c r="AU155" s="177" t="s">
        <v>81</v>
      </c>
      <c r="AY155" s="20" t="s">
        <v>137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77</v>
      </c>
      <c r="BK155" s="178">
        <f>ROUND(I155*H155,2)</f>
        <v>0</v>
      </c>
      <c r="BL155" s="20" t="s">
        <v>87</v>
      </c>
      <c r="BM155" s="177" t="s">
        <v>925</v>
      </c>
    </row>
    <row r="156" s="2" customFormat="1">
      <c r="A156" s="39"/>
      <c r="B156" s="40"/>
      <c r="C156" s="39"/>
      <c r="D156" s="179" t="s">
        <v>145</v>
      </c>
      <c r="E156" s="39"/>
      <c r="F156" s="180" t="s">
        <v>926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145</v>
      </c>
      <c r="AU156" s="20" t="s">
        <v>81</v>
      </c>
    </row>
    <row r="157" s="13" customFormat="1">
      <c r="A157" s="13"/>
      <c r="B157" s="184"/>
      <c r="C157" s="13"/>
      <c r="D157" s="185" t="s">
        <v>147</v>
      </c>
      <c r="E157" s="186" t="s">
        <v>3</v>
      </c>
      <c r="F157" s="187" t="s">
        <v>927</v>
      </c>
      <c r="G157" s="13"/>
      <c r="H157" s="188">
        <v>33.460000000000001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147</v>
      </c>
      <c r="AU157" s="186" t="s">
        <v>81</v>
      </c>
      <c r="AV157" s="13" t="s">
        <v>81</v>
      </c>
      <c r="AW157" s="13" t="s">
        <v>33</v>
      </c>
      <c r="AX157" s="13" t="s">
        <v>77</v>
      </c>
      <c r="AY157" s="186" t="s">
        <v>137</v>
      </c>
    </row>
    <row r="158" s="2" customFormat="1" ht="14.4" customHeight="1">
      <c r="A158" s="39"/>
      <c r="B158" s="165"/>
      <c r="C158" s="166" t="s">
        <v>262</v>
      </c>
      <c r="D158" s="166" t="s">
        <v>139</v>
      </c>
      <c r="E158" s="167" t="s">
        <v>928</v>
      </c>
      <c r="F158" s="168" t="s">
        <v>929</v>
      </c>
      <c r="G158" s="169" t="s">
        <v>162</v>
      </c>
      <c r="H158" s="170">
        <v>33.460000000000001</v>
      </c>
      <c r="I158" s="171"/>
      <c r="J158" s="172">
        <f>ROUND(I158*H158,2)</f>
        <v>0</v>
      </c>
      <c r="K158" s="168" t="s">
        <v>143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87</v>
      </c>
      <c r="AT158" s="177" t="s">
        <v>139</v>
      </c>
      <c r="AU158" s="177" t="s">
        <v>81</v>
      </c>
      <c r="AY158" s="20" t="s">
        <v>137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77</v>
      </c>
      <c r="BK158" s="178">
        <f>ROUND(I158*H158,2)</f>
        <v>0</v>
      </c>
      <c r="BL158" s="20" t="s">
        <v>87</v>
      </c>
      <c r="BM158" s="177" t="s">
        <v>930</v>
      </c>
    </row>
    <row r="159" s="2" customFormat="1">
      <c r="A159" s="39"/>
      <c r="B159" s="40"/>
      <c r="C159" s="39"/>
      <c r="D159" s="179" t="s">
        <v>145</v>
      </c>
      <c r="E159" s="39"/>
      <c r="F159" s="180" t="s">
        <v>931</v>
      </c>
      <c r="G159" s="39"/>
      <c r="H159" s="39"/>
      <c r="I159" s="181"/>
      <c r="J159" s="39"/>
      <c r="K159" s="39"/>
      <c r="L159" s="40"/>
      <c r="M159" s="182"/>
      <c r="N159" s="18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145</v>
      </c>
      <c r="AU159" s="20" t="s">
        <v>81</v>
      </c>
    </row>
    <row r="160" s="2" customFormat="1" ht="14.4" customHeight="1">
      <c r="A160" s="39"/>
      <c r="B160" s="165"/>
      <c r="C160" s="166" t="s">
        <v>266</v>
      </c>
      <c r="D160" s="166" t="s">
        <v>139</v>
      </c>
      <c r="E160" s="167" t="s">
        <v>932</v>
      </c>
      <c r="F160" s="168" t="s">
        <v>933</v>
      </c>
      <c r="G160" s="169" t="s">
        <v>173</v>
      </c>
      <c r="H160" s="170">
        <v>3</v>
      </c>
      <c r="I160" s="171"/>
      <c r="J160" s="172">
        <f>ROUND(I160*H160,2)</f>
        <v>0</v>
      </c>
      <c r="K160" s="168" t="s">
        <v>3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0.00080999999999999996</v>
      </c>
      <c r="R160" s="175">
        <f>Q160*H160</f>
        <v>0.0024299999999999999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87</v>
      </c>
      <c r="AT160" s="177" t="s">
        <v>139</v>
      </c>
      <c r="AU160" s="177" t="s">
        <v>81</v>
      </c>
      <c r="AY160" s="20" t="s">
        <v>137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77</v>
      </c>
      <c r="BK160" s="178">
        <f>ROUND(I160*H160,2)</f>
        <v>0</v>
      </c>
      <c r="BL160" s="20" t="s">
        <v>87</v>
      </c>
      <c r="BM160" s="177" t="s">
        <v>934</v>
      </c>
    </row>
    <row r="161" s="12" customFormat="1" ht="22.8" customHeight="1">
      <c r="A161" s="12"/>
      <c r="B161" s="152"/>
      <c r="C161" s="12"/>
      <c r="D161" s="153" t="s">
        <v>71</v>
      </c>
      <c r="E161" s="163" t="s">
        <v>87</v>
      </c>
      <c r="F161" s="163" t="s">
        <v>935</v>
      </c>
      <c r="G161" s="12"/>
      <c r="H161" s="12"/>
      <c r="I161" s="155"/>
      <c r="J161" s="164">
        <f>BK161</f>
        <v>0</v>
      </c>
      <c r="K161" s="12"/>
      <c r="L161" s="152"/>
      <c r="M161" s="157"/>
      <c r="N161" s="158"/>
      <c r="O161" s="158"/>
      <c r="P161" s="159">
        <f>SUM(P162:P165)</f>
        <v>0</v>
      </c>
      <c r="Q161" s="158"/>
      <c r="R161" s="159">
        <f>SUM(R162:R165)</f>
        <v>0.20096999999999998</v>
      </c>
      <c r="S161" s="158"/>
      <c r="T161" s="16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3" t="s">
        <v>77</v>
      </c>
      <c r="AT161" s="161" t="s">
        <v>71</v>
      </c>
      <c r="AU161" s="161" t="s">
        <v>77</v>
      </c>
      <c r="AY161" s="153" t="s">
        <v>137</v>
      </c>
      <c r="BK161" s="162">
        <f>SUM(BK162:BK165)</f>
        <v>0</v>
      </c>
    </row>
    <row r="162" s="2" customFormat="1" ht="22.2" customHeight="1">
      <c r="A162" s="39"/>
      <c r="B162" s="165"/>
      <c r="C162" s="166" t="s">
        <v>271</v>
      </c>
      <c r="D162" s="166" t="s">
        <v>139</v>
      </c>
      <c r="E162" s="167" t="s">
        <v>936</v>
      </c>
      <c r="F162" s="168" t="s">
        <v>937</v>
      </c>
      <c r="G162" s="169" t="s">
        <v>173</v>
      </c>
      <c r="H162" s="170">
        <v>5.7999999999999998</v>
      </c>
      <c r="I162" s="171"/>
      <c r="J162" s="172">
        <f>ROUND(I162*H162,2)</f>
        <v>0</v>
      </c>
      <c r="K162" s="168" t="s">
        <v>143</v>
      </c>
      <c r="L162" s="40"/>
      <c r="M162" s="173" t="s">
        <v>3</v>
      </c>
      <c r="N162" s="174" t="s">
        <v>43</v>
      </c>
      <c r="O162" s="73"/>
      <c r="P162" s="175">
        <f>O162*H162</f>
        <v>0</v>
      </c>
      <c r="Q162" s="175">
        <v>0.03465</v>
      </c>
      <c r="R162" s="175">
        <f>Q162*H162</f>
        <v>0.20096999999999998</v>
      </c>
      <c r="S162" s="175">
        <v>0</v>
      </c>
      <c r="T162" s="17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7" t="s">
        <v>87</v>
      </c>
      <c r="AT162" s="177" t="s">
        <v>139</v>
      </c>
      <c r="AU162" s="177" t="s">
        <v>81</v>
      </c>
      <c r="AY162" s="20" t="s">
        <v>137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20" t="s">
        <v>77</v>
      </c>
      <c r="BK162" s="178">
        <f>ROUND(I162*H162,2)</f>
        <v>0</v>
      </c>
      <c r="BL162" s="20" t="s">
        <v>87</v>
      </c>
      <c r="BM162" s="177" t="s">
        <v>938</v>
      </c>
    </row>
    <row r="163" s="2" customFormat="1">
      <c r="A163" s="39"/>
      <c r="B163" s="40"/>
      <c r="C163" s="39"/>
      <c r="D163" s="179" t="s">
        <v>145</v>
      </c>
      <c r="E163" s="39"/>
      <c r="F163" s="180" t="s">
        <v>939</v>
      </c>
      <c r="G163" s="39"/>
      <c r="H163" s="39"/>
      <c r="I163" s="181"/>
      <c r="J163" s="39"/>
      <c r="K163" s="39"/>
      <c r="L163" s="40"/>
      <c r="M163" s="182"/>
      <c r="N163" s="183"/>
      <c r="O163" s="73"/>
      <c r="P163" s="73"/>
      <c r="Q163" s="73"/>
      <c r="R163" s="73"/>
      <c r="S163" s="73"/>
      <c r="T163" s="7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0" t="s">
        <v>145</v>
      </c>
      <c r="AU163" s="20" t="s">
        <v>81</v>
      </c>
    </row>
    <row r="164" s="13" customFormat="1">
      <c r="A164" s="13"/>
      <c r="B164" s="184"/>
      <c r="C164" s="13"/>
      <c r="D164" s="185" t="s">
        <v>147</v>
      </c>
      <c r="E164" s="186" t="s">
        <v>3</v>
      </c>
      <c r="F164" s="187" t="s">
        <v>940</v>
      </c>
      <c r="G164" s="13"/>
      <c r="H164" s="188">
        <v>5.7999999999999998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147</v>
      </c>
      <c r="AU164" s="186" t="s">
        <v>81</v>
      </c>
      <c r="AV164" s="13" t="s">
        <v>81</v>
      </c>
      <c r="AW164" s="13" t="s">
        <v>33</v>
      </c>
      <c r="AX164" s="13" t="s">
        <v>77</v>
      </c>
      <c r="AY164" s="186" t="s">
        <v>137</v>
      </c>
    </row>
    <row r="165" s="2" customFormat="1" ht="14.4" customHeight="1">
      <c r="A165" s="39"/>
      <c r="B165" s="165"/>
      <c r="C165" s="166" t="s">
        <v>276</v>
      </c>
      <c r="D165" s="166" t="s">
        <v>139</v>
      </c>
      <c r="E165" s="167" t="s">
        <v>941</v>
      </c>
      <c r="F165" s="168" t="s">
        <v>942</v>
      </c>
      <c r="G165" s="169" t="s">
        <v>173</v>
      </c>
      <c r="H165" s="170">
        <v>5.7999999999999998</v>
      </c>
      <c r="I165" s="171"/>
      <c r="J165" s="172">
        <f>ROUND(I165*H165,2)</f>
        <v>0</v>
      </c>
      <c r="K165" s="168" t="s">
        <v>3</v>
      </c>
      <c r="L165" s="40"/>
      <c r="M165" s="173" t="s">
        <v>3</v>
      </c>
      <c r="N165" s="174" t="s">
        <v>43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87</v>
      </c>
      <c r="AT165" s="177" t="s">
        <v>139</v>
      </c>
      <c r="AU165" s="177" t="s">
        <v>81</v>
      </c>
      <c r="AY165" s="20" t="s">
        <v>137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77</v>
      </c>
      <c r="BK165" s="178">
        <f>ROUND(I165*H165,2)</f>
        <v>0</v>
      </c>
      <c r="BL165" s="20" t="s">
        <v>87</v>
      </c>
      <c r="BM165" s="177" t="s">
        <v>943</v>
      </c>
    </row>
    <row r="166" s="12" customFormat="1" ht="22.8" customHeight="1">
      <c r="A166" s="12"/>
      <c r="B166" s="152"/>
      <c r="C166" s="12"/>
      <c r="D166" s="153" t="s">
        <v>71</v>
      </c>
      <c r="E166" s="163" t="s">
        <v>90</v>
      </c>
      <c r="F166" s="163" t="s">
        <v>944</v>
      </c>
      <c r="G166" s="12"/>
      <c r="H166" s="12"/>
      <c r="I166" s="155"/>
      <c r="J166" s="164">
        <f>BK166</f>
        <v>0</v>
      </c>
      <c r="K166" s="12"/>
      <c r="L166" s="152"/>
      <c r="M166" s="157"/>
      <c r="N166" s="158"/>
      <c r="O166" s="158"/>
      <c r="P166" s="159">
        <f>SUM(P167:P178)</f>
        <v>0</v>
      </c>
      <c r="Q166" s="158"/>
      <c r="R166" s="159">
        <f>SUM(R167:R178)</f>
        <v>0.046980000000000001</v>
      </c>
      <c r="S166" s="158"/>
      <c r="T166" s="16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3" t="s">
        <v>77</v>
      </c>
      <c r="AT166" s="161" t="s">
        <v>71</v>
      </c>
      <c r="AU166" s="161" t="s">
        <v>77</v>
      </c>
      <c r="AY166" s="153" t="s">
        <v>137</v>
      </c>
      <c r="BK166" s="162">
        <f>SUM(BK167:BK178)</f>
        <v>0</v>
      </c>
    </row>
    <row r="167" s="2" customFormat="1" ht="19.8" customHeight="1">
      <c r="A167" s="39"/>
      <c r="B167" s="165"/>
      <c r="C167" s="166" t="s">
        <v>281</v>
      </c>
      <c r="D167" s="166" t="s">
        <v>139</v>
      </c>
      <c r="E167" s="167" t="s">
        <v>945</v>
      </c>
      <c r="F167" s="168" t="s">
        <v>946</v>
      </c>
      <c r="G167" s="169" t="s">
        <v>162</v>
      </c>
      <c r="H167" s="170">
        <v>15.6</v>
      </c>
      <c r="I167" s="171"/>
      <c r="J167" s="172">
        <f>ROUND(I167*H167,2)</f>
        <v>0</v>
      </c>
      <c r="K167" s="168" t="s">
        <v>143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87</v>
      </c>
      <c r="AT167" s="177" t="s">
        <v>139</v>
      </c>
      <c r="AU167" s="177" t="s">
        <v>81</v>
      </c>
      <c r="AY167" s="20" t="s">
        <v>137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77</v>
      </c>
      <c r="BK167" s="178">
        <f>ROUND(I167*H167,2)</f>
        <v>0</v>
      </c>
      <c r="BL167" s="20" t="s">
        <v>87</v>
      </c>
      <c r="BM167" s="177" t="s">
        <v>947</v>
      </c>
    </row>
    <row r="168" s="2" customFormat="1">
      <c r="A168" s="39"/>
      <c r="B168" s="40"/>
      <c r="C168" s="39"/>
      <c r="D168" s="179" t="s">
        <v>145</v>
      </c>
      <c r="E168" s="39"/>
      <c r="F168" s="180" t="s">
        <v>948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145</v>
      </c>
      <c r="AU168" s="20" t="s">
        <v>81</v>
      </c>
    </row>
    <row r="169" s="13" customFormat="1">
      <c r="A169" s="13"/>
      <c r="B169" s="184"/>
      <c r="C169" s="13"/>
      <c r="D169" s="185" t="s">
        <v>147</v>
      </c>
      <c r="E169" s="186" t="s">
        <v>3</v>
      </c>
      <c r="F169" s="187" t="s">
        <v>886</v>
      </c>
      <c r="G169" s="13"/>
      <c r="H169" s="188">
        <v>15.6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147</v>
      </c>
      <c r="AU169" s="186" t="s">
        <v>81</v>
      </c>
      <c r="AV169" s="13" t="s">
        <v>81</v>
      </c>
      <c r="AW169" s="13" t="s">
        <v>33</v>
      </c>
      <c r="AX169" s="13" t="s">
        <v>77</v>
      </c>
      <c r="AY169" s="186" t="s">
        <v>137</v>
      </c>
    </row>
    <row r="170" s="2" customFormat="1" ht="22.2" customHeight="1">
      <c r="A170" s="39"/>
      <c r="B170" s="165"/>
      <c r="C170" s="166" t="s">
        <v>286</v>
      </c>
      <c r="D170" s="166" t="s">
        <v>139</v>
      </c>
      <c r="E170" s="167" t="s">
        <v>949</v>
      </c>
      <c r="F170" s="168" t="s">
        <v>950</v>
      </c>
      <c r="G170" s="169" t="s">
        <v>162</v>
      </c>
      <c r="H170" s="170">
        <v>15.6</v>
      </c>
      <c r="I170" s="171"/>
      <c r="J170" s="172">
        <f>ROUND(I170*H170,2)</f>
        <v>0</v>
      </c>
      <c r="K170" s="168" t="s">
        <v>143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87</v>
      </c>
      <c r="AT170" s="177" t="s">
        <v>139</v>
      </c>
      <c r="AU170" s="177" t="s">
        <v>81</v>
      </c>
      <c r="AY170" s="20" t="s">
        <v>137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77</v>
      </c>
      <c r="BK170" s="178">
        <f>ROUND(I170*H170,2)</f>
        <v>0</v>
      </c>
      <c r="BL170" s="20" t="s">
        <v>87</v>
      </c>
      <c r="BM170" s="177" t="s">
        <v>951</v>
      </c>
    </row>
    <row r="171" s="2" customFormat="1">
      <c r="A171" s="39"/>
      <c r="B171" s="40"/>
      <c r="C171" s="39"/>
      <c r="D171" s="179" t="s">
        <v>145</v>
      </c>
      <c r="E171" s="39"/>
      <c r="F171" s="180" t="s">
        <v>952</v>
      </c>
      <c r="G171" s="39"/>
      <c r="H171" s="39"/>
      <c r="I171" s="181"/>
      <c r="J171" s="39"/>
      <c r="K171" s="39"/>
      <c r="L171" s="40"/>
      <c r="M171" s="182"/>
      <c r="N171" s="183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145</v>
      </c>
      <c r="AU171" s="20" t="s">
        <v>81</v>
      </c>
    </row>
    <row r="172" s="13" customFormat="1">
      <c r="A172" s="13"/>
      <c r="B172" s="184"/>
      <c r="C172" s="13"/>
      <c r="D172" s="185" t="s">
        <v>147</v>
      </c>
      <c r="E172" s="186" t="s">
        <v>3</v>
      </c>
      <c r="F172" s="187" t="s">
        <v>886</v>
      </c>
      <c r="G172" s="13"/>
      <c r="H172" s="188">
        <v>15.6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147</v>
      </c>
      <c r="AU172" s="186" t="s">
        <v>81</v>
      </c>
      <c r="AV172" s="13" t="s">
        <v>81</v>
      </c>
      <c r="AW172" s="13" t="s">
        <v>33</v>
      </c>
      <c r="AX172" s="13" t="s">
        <v>77</v>
      </c>
      <c r="AY172" s="186" t="s">
        <v>137</v>
      </c>
    </row>
    <row r="173" s="2" customFormat="1" ht="22.2" customHeight="1">
      <c r="A173" s="39"/>
      <c r="B173" s="165"/>
      <c r="C173" s="166" t="s">
        <v>292</v>
      </c>
      <c r="D173" s="166" t="s">
        <v>139</v>
      </c>
      <c r="E173" s="167" t="s">
        <v>953</v>
      </c>
      <c r="F173" s="168" t="s">
        <v>954</v>
      </c>
      <c r="G173" s="169" t="s">
        <v>162</v>
      </c>
      <c r="H173" s="170">
        <v>15.6</v>
      </c>
      <c r="I173" s="171"/>
      <c r="J173" s="172">
        <f>ROUND(I173*H173,2)</f>
        <v>0</v>
      </c>
      <c r="K173" s="168" t="s">
        <v>143</v>
      </c>
      <c r="L173" s="40"/>
      <c r="M173" s="173" t="s">
        <v>3</v>
      </c>
      <c r="N173" s="174" t="s">
        <v>43</v>
      </c>
      <c r="O173" s="73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7" t="s">
        <v>87</v>
      </c>
      <c r="AT173" s="177" t="s">
        <v>139</v>
      </c>
      <c r="AU173" s="177" t="s">
        <v>81</v>
      </c>
      <c r="AY173" s="20" t="s">
        <v>137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20" t="s">
        <v>77</v>
      </c>
      <c r="BK173" s="178">
        <f>ROUND(I173*H173,2)</f>
        <v>0</v>
      </c>
      <c r="BL173" s="20" t="s">
        <v>87</v>
      </c>
      <c r="BM173" s="177" t="s">
        <v>955</v>
      </c>
    </row>
    <row r="174" s="2" customFormat="1">
      <c r="A174" s="39"/>
      <c r="B174" s="40"/>
      <c r="C174" s="39"/>
      <c r="D174" s="179" t="s">
        <v>145</v>
      </c>
      <c r="E174" s="39"/>
      <c r="F174" s="180" t="s">
        <v>956</v>
      </c>
      <c r="G174" s="39"/>
      <c r="H174" s="39"/>
      <c r="I174" s="181"/>
      <c r="J174" s="39"/>
      <c r="K174" s="39"/>
      <c r="L174" s="40"/>
      <c r="M174" s="182"/>
      <c r="N174" s="183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145</v>
      </c>
      <c r="AU174" s="20" t="s">
        <v>81</v>
      </c>
    </row>
    <row r="175" s="13" customFormat="1">
      <c r="A175" s="13"/>
      <c r="B175" s="184"/>
      <c r="C175" s="13"/>
      <c r="D175" s="185" t="s">
        <v>147</v>
      </c>
      <c r="E175" s="186" t="s">
        <v>3</v>
      </c>
      <c r="F175" s="187" t="s">
        <v>886</v>
      </c>
      <c r="G175" s="13"/>
      <c r="H175" s="188">
        <v>15.6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147</v>
      </c>
      <c r="AU175" s="186" t="s">
        <v>81</v>
      </c>
      <c r="AV175" s="13" t="s">
        <v>81</v>
      </c>
      <c r="AW175" s="13" t="s">
        <v>33</v>
      </c>
      <c r="AX175" s="13" t="s">
        <v>77</v>
      </c>
      <c r="AY175" s="186" t="s">
        <v>137</v>
      </c>
    </row>
    <row r="176" s="2" customFormat="1" ht="14.4" customHeight="1">
      <c r="A176" s="39"/>
      <c r="B176" s="165"/>
      <c r="C176" s="166" t="s">
        <v>298</v>
      </c>
      <c r="D176" s="166" t="s">
        <v>139</v>
      </c>
      <c r="E176" s="167" t="s">
        <v>957</v>
      </c>
      <c r="F176" s="168" t="s">
        <v>958</v>
      </c>
      <c r="G176" s="169" t="s">
        <v>173</v>
      </c>
      <c r="H176" s="170">
        <v>13.050000000000001</v>
      </c>
      <c r="I176" s="171"/>
      <c r="J176" s="172">
        <f>ROUND(I176*H176,2)</f>
        <v>0</v>
      </c>
      <c r="K176" s="168" t="s">
        <v>143</v>
      </c>
      <c r="L176" s="40"/>
      <c r="M176" s="173" t="s">
        <v>3</v>
      </c>
      <c r="N176" s="174" t="s">
        <v>43</v>
      </c>
      <c r="O176" s="73"/>
      <c r="P176" s="175">
        <f>O176*H176</f>
        <v>0</v>
      </c>
      <c r="Q176" s="175">
        <v>0.0035999999999999999</v>
      </c>
      <c r="R176" s="175">
        <f>Q176*H176</f>
        <v>0.046980000000000001</v>
      </c>
      <c r="S176" s="175">
        <v>0</v>
      </c>
      <c r="T176" s="17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7" t="s">
        <v>87</v>
      </c>
      <c r="AT176" s="177" t="s">
        <v>139</v>
      </c>
      <c r="AU176" s="177" t="s">
        <v>81</v>
      </c>
      <c r="AY176" s="20" t="s">
        <v>137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20" t="s">
        <v>77</v>
      </c>
      <c r="BK176" s="178">
        <f>ROUND(I176*H176,2)</f>
        <v>0</v>
      </c>
      <c r="BL176" s="20" t="s">
        <v>87</v>
      </c>
      <c r="BM176" s="177" t="s">
        <v>959</v>
      </c>
    </row>
    <row r="177" s="2" customFormat="1">
      <c r="A177" s="39"/>
      <c r="B177" s="40"/>
      <c r="C177" s="39"/>
      <c r="D177" s="179" t="s">
        <v>145</v>
      </c>
      <c r="E177" s="39"/>
      <c r="F177" s="180" t="s">
        <v>960</v>
      </c>
      <c r="G177" s="39"/>
      <c r="H177" s="39"/>
      <c r="I177" s="181"/>
      <c r="J177" s="39"/>
      <c r="K177" s="39"/>
      <c r="L177" s="40"/>
      <c r="M177" s="182"/>
      <c r="N177" s="183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145</v>
      </c>
      <c r="AU177" s="20" t="s">
        <v>81</v>
      </c>
    </row>
    <row r="178" s="13" customFormat="1">
      <c r="A178" s="13"/>
      <c r="B178" s="184"/>
      <c r="C178" s="13"/>
      <c r="D178" s="185" t="s">
        <v>147</v>
      </c>
      <c r="E178" s="186" t="s">
        <v>3</v>
      </c>
      <c r="F178" s="187" t="s">
        <v>961</v>
      </c>
      <c r="G178" s="13"/>
      <c r="H178" s="188">
        <v>13.050000000000001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147</v>
      </c>
      <c r="AU178" s="186" t="s">
        <v>81</v>
      </c>
      <c r="AV178" s="13" t="s">
        <v>81</v>
      </c>
      <c r="AW178" s="13" t="s">
        <v>33</v>
      </c>
      <c r="AX178" s="13" t="s">
        <v>77</v>
      </c>
      <c r="AY178" s="186" t="s">
        <v>137</v>
      </c>
    </row>
    <row r="179" s="12" customFormat="1" ht="22.8" customHeight="1">
      <c r="A179" s="12"/>
      <c r="B179" s="152"/>
      <c r="C179" s="12"/>
      <c r="D179" s="153" t="s">
        <v>71</v>
      </c>
      <c r="E179" s="163" t="s">
        <v>93</v>
      </c>
      <c r="F179" s="163" t="s">
        <v>188</v>
      </c>
      <c r="G179" s="12"/>
      <c r="H179" s="12"/>
      <c r="I179" s="155"/>
      <c r="J179" s="164">
        <f>BK179</f>
        <v>0</v>
      </c>
      <c r="K179" s="12"/>
      <c r="L179" s="152"/>
      <c r="M179" s="157"/>
      <c r="N179" s="158"/>
      <c r="O179" s="158"/>
      <c r="P179" s="159">
        <f>SUM(P180:P215)</f>
        <v>0</v>
      </c>
      <c r="Q179" s="158"/>
      <c r="R179" s="159">
        <f>SUM(R180:R215)</f>
        <v>0.11351180000000001</v>
      </c>
      <c r="S179" s="158"/>
      <c r="T179" s="16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3" t="s">
        <v>77</v>
      </c>
      <c r="AT179" s="161" t="s">
        <v>71</v>
      </c>
      <c r="AU179" s="161" t="s">
        <v>77</v>
      </c>
      <c r="AY179" s="153" t="s">
        <v>137</v>
      </c>
      <c r="BK179" s="162">
        <f>SUM(BK180:BK215)</f>
        <v>0</v>
      </c>
    </row>
    <row r="180" s="2" customFormat="1" ht="19.8" customHeight="1">
      <c r="A180" s="39"/>
      <c r="B180" s="165"/>
      <c r="C180" s="166" t="s">
        <v>303</v>
      </c>
      <c r="D180" s="166" t="s">
        <v>139</v>
      </c>
      <c r="E180" s="167" t="s">
        <v>962</v>
      </c>
      <c r="F180" s="168" t="s">
        <v>963</v>
      </c>
      <c r="G180" s="169" t="s">
        <v>162</v>
      </c>
      <c r="H180" s="170">
        <v>2.5499999999999998</v>
      </c>
      <c r="I180" s="171"/>
      <c r="J180" s="172">
        <f>ROUND(I180*H180,2)</f>
        <v>0</v>
      </c>
      <c r="K180" s="168" t="s">
        <v>143</v>
      </c>
      <c r="L180" s="40"/>
      <c r="M180" s="173" t="s">
        <v>3</v>
      </c>
      <c r="N180" s="174" t="s">
        <v>43</v>
      </c>
      <c r="O180" s="73"/>
      <c r="P180" s="175">
        <f>O180*H180</f>
        <v>0</v>
      </c>
      <c r="Q180" s="175">
        <v>0.0043800000000000002</v>
      </c>
      <c r="R180" s="175">
        <f>Q180*H180</f>
        <v>0.011169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87</v>
      </c>
      <c r="AT180" s="177" t="s">
        <v>139</v>
      </c>
      <c r="AU180" s="177" t="s">
        <v>81</v>
      </c>
      <c r="AY180" s="20" t="s">
        <v>137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77</v>
      </c>
      <c r="BK180" s="178">
        <f>ROUND(I180*H180,2)</f>
        <v>0</v>
      </c>
      <c r="BL180" s="20" t="s">
        <v>87</v>
      </c>
      <c r="BM180" s="177" t="s">
        <v>964</v>
      </c>
    </row>
    <row r="181" s="2" customFormat="1">
      <c r="A181" s="39"/>
      <c r="B181" s="40"/>
      <c r="C181" s="39"/>
      <c r="D181" s="179" t="s">
        <v>145</v>
      </c>
      <c r="E181" s="39"/>
      <c r="F181" s="180" t="s">
        <v>965</v>
      </c>
      <c r="G181" s="39"/>
      <c r="H181" s="39"/>
      <c r="I181" s="181"/>
      <c r="J181" s="39"/>
      <c r="K181" s="39"/>
      <c r="L181" s="40"/>
      <c r="M181" s="182"/>
      <c r="N181" s="183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145</v>
      </c>
      <c r="AU181" s="20" t="s">
        <v>81</v>
      </c>
    </row>
    <row r="182" s="13" customFormat="1">
      <c r="A182" s="13"/>
      <c r="B182" s="184"/>
      <c r="C182" s="13"/>
      <c r="D182" s="185" t="s">
        <v>147</v>
      </c>
      <c r="E182" s="186" t="s">
        <v>3</v>
      </c>
      <c r="F182" s="187" t="s">
        <v>966</v>
      </c>
      <c r="G182" s="13"/>
      <c r="H182" s="188">
        <v>2.5499999999999998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147</v>
      </c>
      <c r="AU182" s="186" t="s">
        <v>81</v>
      </c>
      <c r="AV182" s="13" t="s">
        <v>81</v>
      </c>
      <c r="AW182" s="13" t="s">
        <v>33</v>
      </c>
      <c r="AX182" s="13" t="s">
        <v>77</v>
      </c>
      <c r="AY182" s="186" t="s">
        <v>137</v>
      </c>
    </row>
    <row r="183" s="2" customFormat="1" ht="14.4" customHeight="1">
      <c r="A183" s="39"/>
      <c r="B183" s="165"/>
      <c r="C183" s="166" t="s">
        <v>309</v>
      </c>
      <c r="D183" s="166" t="s">
        <v>139</v>
      </c>
      <c r="E183" s="167" t="s">
        <v>236</v>
      </c>
      <c r="F183" s="168" t="s">
        <v>237</v>
      </c>
      <c r="G183" s="169" t="s">
        <v>162</v>
      </c>
      <c r="H183" s="170">
        <v>2.5</v>
      </c>
      <c r="I183" s="171"/>
      <c r="J183" s="172">
        <f>ROUND(I183*H183,2)</f>
        <v>0</v>
      </c>
      <c r="K183" s="168" t="s">
        <v>143</v>
      </c>
      <c r="L183" s="40"/>
      <c r="M183" s="173" t="s">
        <v>3</v>
      </c>
      <c r="N183" s="174" t="s">
        <v>43</v>
      </c>
      <c r="O183" s="73"/>
      <c r="P183" s="175">
        <f>O183*H183</f>
        <v>0</v>
      </c>
      <c r="Q183" s="175">
        <v>0.00020000000000000001</v>
      </c>
      <c r="R183" s="175">
        <f>Q183*H183</f>
        <v>0.00050000000000000001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87</v>
      </c>
      <c r="AT183" s="177" t="s">
        <v>139</v>
      </c>
      <c r="AU183" s="177" t="s">
        <v>81</v>
      </c>
      <c r="AY183" s="20" t="s">
        <v>137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77</v>
      </c>
      <c r="BK183" s="178">
        <f>ROUND(I183*H183,2)</f>
        <v>0</v>
      </c>
      <c r="BL183" s="20" t="s">
        <v>87</v>
      </c>
      <c r="BM183" s="177" t="s">
        <v>967</v>
      </c>
    </row>
    <row r="184" s="2" customFormat="1">
      <c r="A184" s="39"/>
      <c r="B184" s="40"/>
      <c r="C184" s="39"/>
      <c r="D184" s="179" t="s">
        <v>145</v>
      </c>
      <c r="E184" s="39"/>
      <c r="F184" s="180" t="s">
        <v>239</v>
      </c>
      <c r="G184" s="39"/>
      <c r="H184" s="39"/>
      <c r="I184" s="181"/>
      <c r="J184" s="39"/>
      <c r="K184" s="39"/>
      <c r="L184" s="40"/>
      <c r="M184" s="182"/>
      <c r="N184" s="18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145</v>
      </c>
      <c r="AU184" s="20" t="s">
        <v>81</v>
      </c>
    </row>
    <row r="185" s="13" customFormat="1">
      <c r="A185" s="13"/>
      <c r="B185" s="184"/>
      <c r="C185" s="13"/>
      <c r="D185" s="185" t="s">
        <v>147</v>
      </c>
      <c r="E185" s="186" t="s">
        <v>3</v>
      </c>
      <c r="F185" s="187" t="s">
        <v>968</v>
      </c>
      <c r="G185" s="13"/>
      <c r="H185" s="188">
        <v>2.5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147</v>
      </c>
      <c r="AU185" s="186" t="s">
        <v>81</v>
      </c>
      <c r="AV185" s="13" t="s">
        <v>81</v>
      </c>
      <c r="AW185" s="13" t="s">
        <v>33</v>
      </c>
      <c r="AX185" s="13" t="s">
        <v>77</v>
      </c>
      <c r="AY185" s="186" t="s">
        <v>137</v>
      </c>
    </row>
    <row r="186" s="2" customFormat="1" ht="14.4" customHeight="1">
      <c r="A186" s="39"/>
      <c r="B186" s="165"/>
      <c r="C186" s="166" t="s">
        <v>314</v>
      </c>
      <c r="D186" s="166" t="s">
        <v>139</v>
      </c>
      <c r="E186" s="167" t="s">
        <v>969</v>
      </c>
      <c r="F186" s="168" t="s">
        <v>970</v>
      </c>
      <c r="G186" s="169" t="s">
        <v>162</v>
      </c>
      <c r="H186" s="170">
        <v>4.5</v>
      </c>
      <c r="I186" s="171"/>
      <c r="J186" s="172">
        <f>ROUND(I186*H186,2)</f>
        <v>0</v>
      </c>
      <c r="K186" s="168" t="s">
        <v>143</v>
      </c>
      <c r="L186" s="40"/>
      <c r="M186" s="173" t="s">
        <v>3</v>
      </c>
      <c r="N186" s="174" t="s">
        <v>43</v>
      </c>
      <c r="O186" s="73"/>
      <c r="P186" s="175">
        <f>O186*H186</f>
        <v>0</v>
      </c>
      <c r="Q186" s="175">
        <v>0.00018000000000000001</v>
      </c>
      <c r="R186" s="175">
        <f>Q186*H186</f>
        <v>0.00081000000000000006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87</v>
      </c>
      <c r="AT186" s="177" t="s">
        <v>139</v>
      </c>
      <c r="AU186" s="177" t="s">
        <v>81</v>
      </c>
      <c r="AY186" s="20" t="s">
        <v>137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77</v>
      </c>
      <c r="BK186" s="178">
        <f>ROUND(I186*H186,2)</f>
        <v>0</v>
      </c>
      <c r="BL186" s="20" t="s">
        <v>87</v>
      </c>
      <c r="BM186" s="177" t="s">
        <v>971</v>
      </c>
    </row>
    <row r="187" s="2" customFormat="1">
      <c r="A187" s="39"/>
      <c r="B187" s="40"/>
      <c r="C187" s="39"/>
      <c r="D187" s="179" t="s">
        <v>145</v>
      </c>
      <c r="E187" s="39"/>
      <c r="F187" s="180" t="s">
        <v>972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145</v>
      </c>
      <c r="AU187" s="20" t="s">
        <v>81</v>
      </c>
    </row>
    <row r="188" s="13" customFormat="1">
      <c r="A188" s="13"/>
      <c r="B188" s="184"/>
      <c r="C188" s="13"/>
      <c r="D188" s="185" t="s">
        <v>147</v>
      </c>
      <c r="E188" s="186" t="s">
        <v>3</v>
      </c>
      <c r="F188" s="187" t="s">
        <v>973</v>
      </c>
      <c r="G188" s="13"/>
      <c r="H188" s="188">
        <v>1.75</v>
      </c>
      <c r="I188" s="189"/>
      <c r="J188" s="13"/>
      <c r="K188" s="13"/>
      <c r="L188" s="184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147</v>
      </c>
      <c r="AU188" s="186" t="s">
        <v>81</v>
      </c>
      <c r="AV188" s="13" t="s">
        <v>81</v>
      </c>
      <c r="AW188" s="13" t="s">
        <v>33</v>
      </c>
      <c r="AX188" s="13" t="s">
        <v>72</v>
      </c>
      <c r="AY188" s="186" t="s">
        <v>137</v>
      </c>
    </row>
    <row r="189" s="13" customFormat="1">
      <c r="A189" s="13"/>
      <c r="B189" s="184"/>
      <c r="C189" s="13"/>
      <c r="D189" s="185" t="s">
        <v>147</v>
      </c>
      <c r="E189" s="186" t="s">
        <v>3</v>
      </c>
      <c r="F189" s="187" t="s">
        <v>974</v>
      </c>
      <c r="G189" s="13"/>
      <c r="H189" s="188">
        <v>0.20000000000000001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147</v>
      </c>
      <c r="AU189" s="186" t="s">
        <v>81</v>
      </c>
      <c r="AV189" s="13" t="s">
        <v>81</v>
      </c>
      <c r="AW189" s="13" t="s">
        <v>33</v>
      </c>
      <c r="AX189" s="13" t="s">
        <v>72</v>
      </c>
      <c r="AY189" s="186" t="s">
        <v>137</v>
      </c>
    </row>
    <row r="190" s="13" customFormat="1">
      <c r="A190" s="13"/>
      <c r="B190" s="184"/>
      <c r="C190" s="13"/>
      <c r="D190" s="185" t="s">
        <v>147</v>
      </c>
      <c r="E190" s="186" t="s">
        <v>3</v>
      </c>
      <c r="F190" s="187" t="s">
        <v>966</v>
      </c>
      <c r="G190" s="13"/>
      <c r="H190" s="188">
        <v>2.5499999999999998</v>
      </c>
      <c r="I190" s="189"/>
      <c r="J190" s="13"/>
      <c r="K190" s="13"/>
      <c r="L190" s="184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147</v>
      </c>
      <c r="AU190" s="186" t="s">
        <v>81</v>
      </c>
      <c r="AV190" s="13" t="s">
        <v>81</v>
      </c>
      <c r="AW190" s="13" t="s">
        <v>33</v>
      </c>
      <c r="AX190" s="13" t="s">
        <v>72</v>
      </c>
      <c r="AY190" s="186" t="s">
        <v>137</v>
      </c>
    </row>
    <row r="191" s="14" customFormat="1">
      <c r="A191" s="14"/>
      <c r="B191" s="203"/>
      <c r="C191" s="14"/>
      <c r="D191" s="185" t="s">
        <v>147</v>
      </c>
      <c r="E191" s="204" t="s">
        <v>3</v>
      </c>
      <c r="F191" s="205" t="s">
        <v>328</v>
      </c>
      <c r="G191" s="14"/>
      <c r="H191" s="206">
        <v>4.5</v>
      </c>
      <c r="I191" s="207"/>
      <c r="J191" s="14"/>
      <c r="K191" s="14"/>
      <c r="L191" s="203"/>
      <c r="M191" s="208"/>
      <c r="N191" s="209"/>
      <c r="O191" s="209"/>
      <c r="P191" s="209"/>
      <c r="Q191" s="209"/>
      <c r="R191" s="209"/>
      <c r="S191" s="209"/>
      <c r="T191" s="21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4" t="s">
        <v>147</v>
      </c>
      <c r="AU191" s="204" t="s">
        <v>81</v>
      </c>
      <c r="AV191" s="14" t="s">
        <v>87</v>
      </c>
      <c r="AW191" s="14" t="s">
        <v>33</v>
      </c>
      <c r="AX191" s="14" t="s">
        <v>77</v>
      </c>
      <c r="AY191" s="204" t="s">
        <v>137</v>
      </c>
    </row>
    <row r="192" s="2" customFormat="1" ht="30" customHeight="1">
      <c r="A192" s="39"/>
      <c r="B192" s="165"/>
      <c r="C192" s="166" t="s">
        <v>320</v>
      </c>
      <c r="D192" s="166" t="s">
        <v>139</v>
      </c>
      <c r="E192" s="167" t="s">
        <v>975</v>
      </c>
      <c r="F192" s="168" t="s">
        <v>976</v>
      </c>
      <c r="G192" s="169" t="s">
        <v>162</v>
      </c>
      <c r="H192" s="170">
        <v>0.20000000000000001</v>
      </c>
      <c r="I192" s="171"/>
      <c r="J192" s="172">
        <f>ROUND(I192*H192,2)</f>
        <v>0</v>
      </c>
      <c r="K192" s="168" t="s">
        <v>143</v>
      </c>
      <c r="L192" s="40"/>
      <c r="M192" s="173" t="s">
        <v>3</v>
      </c>
      <c r="N192" s="174" t="s">
        <v>43</v>
      </c>
      <c r="O192" s="73"/>
      <c r="P192" s="175">
        <f>O192*H192</f>
        <v>0</v>
      </c>
      <c r="Q192" s="175">
        <v>0.0083499999999999998</v>
      </c>
      <c r="R192" s="175">
        <f>Q192*H192</f>
        <v>0.00167</v>
      </c>
      <c r="S192" s="175">
        <v>0</v>
      </c>
      <c r="T192" s="17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77" t="s">
        <v>87</v>
      </c>
      <c r="AT192" s="177" t="s">
        <v>139</v>
      </c>
      <c r="AU192" s="177" t="s">
        <v>81</v>
      </c>
      <c r="AY192" s="20" t="s">
        <v>137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20" t="s">
        <v>77</v>
      </c>
      <c r="BK192" s="178">
        <f>ROUND(I192*H192,2)</f>
        <v>0</v>
      </c>
      <c r="BL192" s="20" t="s">
        <v>87</v>
      </c>
      <c r="BM192" s="177" t="s">
        <v>977</v>
      </c>
    </row>
    <row r="193" s="2" customFormat="1">
      <c r="A193" s="39"/>
      <c r="B193" s="40"/>
      <c r="C193" s="39"/>
      <c r="D193" s="179" t="s">
        <v>145</v>
      </c>
      <c r="E193" s="39"/>
      <c r="F193" s="180" t="s">
        <v>978</v>
      </c>
      <c r="G193" s="39"/>
      <c r="H193" s="39"/>
      <c r="I193" s="181"/>
      <c r="J193" s="39"/>
      <c r="K193" s="39"/>
      <c r="L193" s="40"/>
      <c r="M193" s="182"/>
      <c r="N193" s="18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145</v>
      </c>
      <c r="AU193" s="20" t="s">
        <v>81</v>
      </c>
    </row>
    <row r="194" s="13" customFormat="1">
      <c r="A194" s="13"/>
      <c r="B194" s="184"/>
      <c r="C194" s="13"/>
      <c r="D194" s="185" t="s">
        <v>147</v>
      </c>
      <c r="E194" s="186" t="s">
        <v>3</v>
      </c>
      <c r="F194" s="187" t="s">
        <v>974</v>
      </c>
      <c r="G194" s="13"/>
      <c r="H194" s="188">
        <v>0.20000000000000001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147</v>
      </c>
      <c r="AU194" s="186" t="s">
        <v>81</v>
      </c>
      <c r="AV194" s="13" t="s">
        <v>81</v>
      </c>
      <c r="AW194" s="13" t="s">
        <v>33</v>
      </c>
      <c r="AX194" s="13" t="s">
        <v>77</v>
      </c>
      <c r="AY194" s="186" t="s">
        <v>137</v>
      </c>
    </row>
    <row r="195" s="2" customFormat="1" ht="14.4" customHeight="1">
      <c r="A195" s="39"/>
      <c r="B195" s="165"/>
      <c r="C195" s="193" t="s">
        <v>329</v>
      </c>
      <c r="D195" s="193" t="s">
        <v>247</v>
      </c>
      <c r="E195" s="194" t="s">
        <v>979</v>
      </c>
      <c r="F195" s="195" t="s">
        <v>980</v>
      </c>
      <c r="G195" s="196" t="s">
        <v>162</v>
      </c>
      <c r="H195" s="197">
        <v>0.20999999999999999</v>
      </c>
      <c r="I195" s="198"/>
      <c r="J195" s="199">
        <f>ROUND(I195*H195,2)</f>
        <v>0</v>
      </c>
      <c r="K195" s="195" t="s">
        <v>143</v>
      </c>
      <c r="L195" s="200"/>
      <c r="M195" s="201" t="s">
        <v>3</v>
      </c>
      <c r="N195" s="202" t="s">
        <v>43</v>
      </c>
      <c r="O195" s="73"/>
      <c r="P195" s="175">
        <f>O195*H195</f>
        <v>0</v>
      </c>
      <c r="Q195" s="175">
        <v>0.0011999999999999999</v>
      </c>
      <c r="R195" s="175">
        <f>Q195*H195</f>
        <v>0.00025199999999999995</v>
      </c>
      <c r="S195" s="175">
        <v>0</v>
      </c>
      <c r="T195" s="17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182</v>
      </c>
      <c r="AT195" s="177" t="s">
        <v>247</v>
      </c>
      <c r="AU195" s="177" t="s">
        <v>81</v>
      </c>
      <c r="AY195" s="20" t="s">
        <v>137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77</v>
      </c>
      <c r="BK195" s="178">
        <f>ROUND(I195*H195,2)</f>
        <v>0</v>
      </c>
      <c r="BL195" s="20" t="s">
        <v>87</v>
      </c>
      <c r="BM195" s="177" t="s">
        <v>981</v>
      </c>
    </row>
    <row r="196" s="13" customFormat="1">
      <c r="A196" s="13"/>
      <c r="B196" s="184"/>
      <c r="C196" s="13"/>
      <c r="D196" s="185" t="s">
        <v>147</v>
      </c>
      <c r="E196" s="13"/>
      <c r="F196" s="187" t="s">
        <v>982</v>
      </c>
      <c r="G196" s="13"/>
      <c r="H196" s="188">
        <v>0.20999999999999999</v>
      </c>
      <c r="I196" s="189"/>
      <c r="J196" s="13"/>
      <c r="K196" s="13"/>
      <c r="L196" s="184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147</v>
      </c>
      <c r="AU196" s="186" t="s">
        <v>81</v>
      </c>
      <c r="AV196" s="13" t="s">
        <v>81</v>
      </c>
      <c r="AW196" s="13" t="s">
        <v>4</v>
      </c>
      <c r="AX196" s="13" t="s">
        <v>77</v>
      </c>
      <c r="AY196" s="186" t="s">
        <v>137</v>
      </c>
    </row>
    <row r="197" s="2" customFormat="1" ht="34.8" customHeight="1">
      <c r="A197" s="39"/>
      <c r="B197" s="165"/>
      <c r="C197" s="166" t="s">
        <v>336</v>
      </c>
      <c r="D197" s="166" t="s">
        <v>139</v>
      </c>
      <c r="E197" s="167" t="s">
        <v>983</v>
      </c>
      <c r="F197" s="168" t="s">
        <v>984</v>
      </c>
      <c r="G197" s="169" t="s">
        <v>162</v>
      </c>
      <c r="H197" s="170">
        <v>1.75</v>
      </c>
      <c r="I197" s="171"/>
      <c r="J197" s="172">
        <f>ROUND(I197*H197,2)</f>
        <v>0</v>
      </c>
      <c r="K197" s="168" t="s">
        <v>143</v>
      </c>
      <c r="L197" s="40"/>
      <c r="M197" s="173" t="s">
        <v>3</v>
      </c>
      <c r="N197" s="174" t="s">
        <v>43</v>
      </c>
      <c r="O197" s="73"/>
      <c r="P197" s="175">
        <f>O197*H197</f>
        <v>0</v>
      </c>
      <c r="Q197" s="175">
        <v>0.0086</v>
      </c>
      <c r="R197" s="175">
        <f>Q197*H197</f>
        <v>0.015050000000000001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87</v>
      </c>
      <c r="AT197" s="177" t="s">
        <v>139</v>
      </c>
      <c r="AU197" s="177" t="s">
        <v>81</v>
      </c>
      <c r="AY197" s="20" t="s">
        <v>137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77</v>
      </c>
      <c r="BK197" s="178">
        <f>ROUND(I197*H197,2)</f>
        <v>0</v>
      </c>
      <c r="BL197" s="20" t="s">
        <v>87</v>
      </c>
      <c r="BM197" s="177" t="s">
        <v>985</v>
      </c>
    </row>
    <row r="198" s="2" customFormat="1">
      <c r="A198" s="39"/>
      <c r="B198" s="40"/>
      <c r="C198" s="39"/>
      <c r="D198" s="179" t="s">
        <v>145</v>
      </c>
      <c r="E198" s="39"/>
      <c r="F198" s="180" t="s">
        <v>986</v>
      </c>
      <c r="G198" s="39"/>
      <c r="H198" s="39"/>
      <c r="I198" s="181"/>
      <c r="J198" s="39"/>
      <c r="K198" s="39"/>
      <c r="L198" s="40"/>
      <c r="M198" s="182"/>
      <c r="N198" s="183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145</v>
      </c>
      <c r="AU198" s="20" t="s">
        <v>81</v>
      </c>
    </row>
    <row r="199" s="13" customFormat="1">
      <c r="A199" s="13"/>
      <c r="B199" s="184"/>
      <c r="C199" s="13"/>
      <c r="D199" s="185" t="s">
        <v>147</v>
      </c>
      <c r="E199" s="186" t="s">
        <v>3</v>
      </c>
      <c r="F199" s="187" t="s">
        <v>973</v>
      </c>
      <c r="G199" s="13"/>
      <c r="H199" s="188">
        <v>1.75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147</v>
      </c>
      <c r="AU199" s="186" t="s">
        <v>81</v>
      </c>
      <c r="AV199" s="13" t="s">
        <v>81</v>
      </c>
      <c r="AW199" s="13" t="s">
        <v>33</v>
      </c>
      <c r="AX199" s="13" t="s">
        <v>77</v>
      </c>
      <c r="AY199" s="186" t="s">
        <v>137</v>
      </c>
    </row>
    <row r="200" s="2" customFormat="1" ht="14.4" customHeight="1">
      <c r="A200" s="39"/>
      <c r="B200" s="165"/>
      <c r="C200" s="193" t="s">
        <v>342</v>
      </c>
      <c r="D200" s="193" t="s">
        <v>247</v>
      </c>
      <c r="E200" s="194" t="s">
        <v>987</v>
      </c>
      <c r="F200" s="195" t="s">
        <v>988</v>
      </c>
      <c r="G200" s="196" t="s">
        <v>162</v>
      </c>
      <c r="H200" s="197">
        <v>1.8380000000000001</v>
      </c>
      <c r="I200" s="198"/>
      <c r="J200" s="199">
        <f>ROUND(I200*H200,2)</f>
        <v>0</v>
      </c>
      <c r="K200" s="195" t="s">
        <v>143</v>
      </c>
      <c r="L200" s="200"/>
      <c r="M200" s="201" t="s">
        <v>3</v>
      </c>
      <c r="N200" s="202" t="s">
        <v>43</v>
      </c>
      <c r="O200" s="73"/>
      <c r="P200" s="175">
        <f>O200*H200</f>
        <v>0</v>
      </c>
      <c r="Q200" s="175">
        <v>0.0041000000000000003</v>
      </c>
      <c r="R200" s="175">
        <f>Q200*H200</f>
        <v>0.0075358000000000014</v>
      </c>
      <c r="S200" s="175">
        <v>0</v>
      </c>
      <c r="T200" s="17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7" t="s">
        <v>182</v>
      </c>
      <c r="AT200" s="177" t="s">
        <v>247</v>
      </c>
      <c r="AU200" s="177" t="s">
        <v>81</v>
      </c>
      <c r="AY200" s="20" t="s">
        <v>137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20" t="s">
        <v>77</v>
      </c>
      <c r="BK200" s="178">
        <f>ROUND(I200*H200,2)</f>
        <v>0</v>
      </c>
      <c r="BL200" s="20" t="s">
        <v>87</v>
      </c>
      <c r="BM200" s="177" t="s">
        <v>989</v>
      </c>
    </row>
    <row r="201" s="13" customFormat="1">
      <c r="A201" s="13"/>
      <c r="B201" s="184"/>
      <c r="C201" s="13"/>
      <c r="D201" s="185" t="s">
        <v>147</v>
      </c>
      <c r="E201" s="13"/>
      <c r="F201" s="187" t="s">
        <v>990</v>
      </c>
      <c r="G201" s="13"/>
      <c r="H201" s="188">
        <v>1.8380000000000001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147</v>
      </c>
      <c r="AU201" s="186" t="s">
        <v>81</v>
      </c>
      <c r="AV201" s="13" t="s">
        <v>81</v>
      </c>
      <c r="AW201" s="13" t="s">
        <v>4</v>
      </c>
      <c r="AX201" s="13" t="s">
        <v>77</v>
      </c>
      <c r="AY201" s="186" t="s">
        <v>137</v>
      </c>
    </row>
    <row r="202" s="2" customFormat="1" ht="34.8" customHeight="1">
      <c r="A202" s="39"/>
      <c r="B202" s="165"/>
      <c r="C202" s="166" t="s">
        <v>348</v>
      </c>
      <c r="D202" s="166" t="s">
        <v>139</v>
      </c>
      <c r="E202" s="167" t="s">
        <v>242</v>
      </c>
      <c r="F202" s="168" t="s">
        <v>243</v>
      </c>
      <c r="G202" s="169" t="s">
        <v>162</v>
      </c>
      <c r="H202" s="170">
        <v>2.5</v>
      </c>
      <c r="I202" s="171"/>
      <c r="J202" s="172">
        <f>ROUND(I202*H202,2)</f>
        <v>0</v>
      </c>
      <c r="K202" s="168" t="s">
        <v>143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0.011350000000000001</v>
      </c>
      <c r="R202" s="175">
        <f>Q202*H202</f>
        <v>0.028375000000000001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87</v>
      </c>
      <c r="AT202" s="177" t="s">
        <v>139</v>
      </c>
      <c r="AU202" s="177" t="s">
        <v>81</v>
      </c>
      <c r="AY202" s="20" t="s">
        <v>137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77</v>
      </c>
      <c r="BK202" s="178">
        <f>ROUND(I202*H202,2)</f>
        <v>0</v>
      </c>
      <c r="BL202" s="20" t="s">
        <v>87</v>
      </c>
      <c r="BM202" s="177" t="s">
        <v>991</v>
      </c>
    </row>
    <row r="203" s="2" customFormat="1">
      <c r="A203" s="39"/>
      <c r="B203" s="40"/>
      <c r="C203" s="39"/>
      <c r="D203" s="179" t="s">
        <v>145</v>
      </c>
      <c r="E203" s="39"/>
      <c r="F203" s="180" t="s">
        <v>245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145</v>
      </c>
      <c r="AU203" s="20" t="s">
        <v>81</v>
      </c>
    </row>
    <row r="204" s="13" customFormat="1">
      <c r="A204" s="13"/>
      <c r="B204" s="184"/>
      <c r="C204" s="13"/>
      <c r="D204" s="185" t="s">
        <v>147</v>
      </c>
      <c r="E204" s="186" t="s">
        <v>3</v>
      </c>
      <c r="F204" s="187" t="s">
        <v>968</v>
      </c>
      <c r="G204" s="13"/>
      <c r="H204" s="188">
        <v>2.5</v>
      </c>
      <c r="I204" s="189"/>
      <c r="J204" s="13"/>
      <c r="K204" s="13"/>
      <c r="L204" s="184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147</v>
      </c>
      <c r="AU204" s="186" t="s">
        <v>81</v>
      </c>
      <c r="AV204" s="13" t="s">
        <v>81</v>
      </c>
      <c r="AW204" s="13" t="s">
        <v>33</v>
      </c>
      <c r="AX204" s="13" t="s">
        <v>77</v>
      </c>
      <c r="AY204" s="186" t="s">
        <v>137</v>
      </c>
    </row>
    <row r="205" s="2" customFormat="1" ht="14.4" customHeight="1">
      <c r="A205" s="39"/>
      <c r="B205" s="165"/>
      <c r="C205" s="193" t="s">
        <v>354</v>
      </c>
      <c r="D205" s="193" t="s">
        <v>247</v>
      </c>
      <c r="E205" s="194" t="s">
        <v>248</v>
      </c>
      <c r="F205" s="195" t="s">
        <v>249</v>
      </c>
      <c r="G205" s="196" t="s">
        <v>162</v>
      </c>
      <c r="H205" s="197">
        <v>2.625</v>
      </c>
      <c r="I205" s="198"/>
      <c r="J205" s="199">
        <f>ROUND(I205*H205,2)</f>
        <v>0</v>
      </c>
      <c r="K205" s="195" t="s">
        <v>143</v>
      </c>
      <c r="L205" s="200"/>
      <c r="M205" s="201" t="s">
        <v>3</v>
      </c>
      <c r="N205" s="202" t="s">
        <v>43</v>
      </c>
      <c r="O205" s="73"/>
      <c r="P205" s="175">
        <f>O205*H205</f>
        <v>0</v>
      </c>
      <c r="Q205" s="175">
        <v>0.0060000000000000001</v>
      </c>
      <c r="R205" s="175">
        <f>Q205*H205</f>
        <v>0.01575</v>
      </c>
      <c r="S205" s="175">
        <v>0</v>
      </c>
      <c r="T205" s="17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7" t="s">
        <v>182</v>
      </c>
      <c r="AT205" s="177" t="s">
        <v>247</v>
      </c>
      <c r="AU205" s="177" t="s">
        <v>81</v>
      </c>
      <c r="AY205" s="20" t="s">
        <v>137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20" t="s">
        <v>77</v>
      </c>
      <c r="BK205" s="178">
        <f>ROUND(I205*H205,2)</f>
        <v>0</v>
      </c>
      <c r="BL205" s="20" t="s">
        <v>87</v>
      </c>
      <c r="BM205" s="177" t="s">
        <v>992</v>
      </c>
    </row>
    <row r="206" s="13" customFormat="1">
      <c r="A206" s="13"/>
      <c r="B206" s="184"/>
      <c r="C206" s="13"/>
      <c r="D206" s="185" t="s">
        <v>147</v>
      </c>
      <c r="E206" s="13"/>
      <c r="F206" s="187" t="s">
        <v>993</v>
      </c>
      <c r="G206" s="13"/>
      <c r="H206" s="188">
        <v>2.625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147</v>
      </c>
      <c r="AU206" s="186" t="s">
        <v>81</v>
      </c>
      <c r="AV206" s="13" t="s">
        <v>81</v>
      </c>
      <c r="AW206" s="13" t="s">
        <v>4</v>
      </c>
      <c r="AX206" s="13" t="s">
        <v>77</v>
      </c>
      <c r="AY206" s="186" t="s">
        <v>137</v>
      </c>
    </row>
    <row r="207" s="2" customFormat="1" ht="14.4" customHeight="1">
      <c r="A207" s="39"/>
      <c r="B207" s="165"/>
      <c r="C207" s="166" t="s">
        <v>360</v>
      </c>
      <c r="D207" s="166" t="s">
        <v>139</v>
      </c>
      <c r="E207" s="167" t="s">
        <v>994</v>
      </c>
      <c r="F207" s="168" t="s">
        <v>995</v>
      </c>
      <c r="G207" s="169" t="s">
        <v>162</v>
      </c>
      <c r="H207" s="170">
        <v>4.5</v>
      </c>
      <c r="I207" s="171"/>
      <c r="J207" s="172">
        <f>ROUND(I207*H207,2)</f>
        <v>0</v>
      </c>
      <c r="K207" s="168" t="s">
        <v>143</v>
      </c>
      <c r="L207" s="40"/>
      <c r="M207" s="173" t="s">
        <v>3</v>
      </c>
      <c r="N207" s="174" t="s">
        <v>43</v>
      </c>
      <c r="O207" s="73"/>
      <c r="P207" s="175">
        <f>O207*H207</f>
        <v>0</v>
      </c>
      <c r="Q207" s="175">
        <v>0.0057000000000000002</v>
      </c>
      <c r="R207" s="175">
        <f>Q207*H207</f>
        <v>0.025649999999999999</v>
      </c>
      <c r="S207" s="175">
        <v>0</v>
      </c>
      <c r="T207" s="17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77" t="s">
        <v>87</v>
      </c>
      <c r="AT207" s="177" t="s">
        <v>139</v>
      </c>
      <c r="AU207" s="177" t="s">
        <v>81</v>
      </c>
      <c r="AY207" s="20" t="s">
        <v>137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20" t="s">
        <v>77</v>
      </c>
      <c r="BK207" s="178">
        <f>ROUND(I207*H207,2)</f>
        <v>0</v>
      </c>
      <c r="BL207" s="20" t="s">
        <v>87</v>
      </c>
      <c r="BM207" s="177" t="s">
        <v>996</v>
      </c>
    </row>
    <row r="208" s="2" customFormat="1">
      <c r="A208" s="39"/>
      <c r="B208" s="40"/>
      <c r="C208" s="39"/>
      <c r="D208" s="179" t="s">
        <v>145</v>
      </c>
      <c r="E208" s="39"/>
      <c r="F208" s="180" t="s">
        <v>997</v>
      </c>
      <c r="G208" s="39"/>
      <c r="H208" s="39"/>
      <c r="I208" s="181"/>
      <c r="J208" s="39"/>
      <c r="K208" s="39"/>
      <c r="L208" s="40"/>
      <c r="M208" s="182"/>
      <c r="N208" s="183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145</v>
      </c>
      <c r="AU208" s="20" t="s">
        <v>81</v>
      </c>
    </row>
    <row r="209" s="13" customFormat="1">
      <c r="A209" s="13"/>
      <c r="B209" s="184"/>
      <c r="C209" s="13"/>
      <c r="D209" s="185" t="s">
        <v>147</v>
      </c>
      <c r="E209" s="186" t="s">
        <v>3</v>
      </c>
      <c r="F209" s="187" t="s">
        <v>973</v>
      </c>
      <c r="G209" s="13"/>
      <c r="H209" s="188">
        <v>1.75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147</v>
      </c>
      <c r="AU209" s="186" t="s">
        <v>81</v>
      </c>
      <c r="AV209" s="13" t="s">
        <v>81</v>
      </c>
      <c r="AW209" s="13" t="s">
        <v>33</v>
      </c>
      <c r="AX209" s="13" t="s">
        <v>72</v>
      </c>
      <c r="AY209" s="186" t="s">
        <v>137</v>
      </c>
    </row>
    <row r="210" s="13" customFormat="1">
      <c r="A210" s="13"/>
      <c r="B210" s="184"/>
      <c r="C210" s="13"/>
      <c r="D210" s="185" t="s">
        <v>147</v>
      </c>
      <c r="E210" s="186" t="s">
        <v>3</v>
      </c>
      <c r="F210" s="187" t="s">
        <v>974</v>
      </c>
      <c r="G210" s="13"/>
      <c r="H210" s="188">
        <v>0.20000000000000001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147</v>
      </c>
      <c r="AU210" s="186" t="s">
        <v>81</v>
      </c>
      <c r="AV210" s="13" t="s">
        <v>81</v>
      </c>
      <c r="AW210" s="13" t="s">
        <v>33</v>
      </c>
      <c r="AX210" s="13" t="s">
        <v>72</v>
      </c>
      <c r="AY210" s="186" t="s">
        <v>137</v>
      </c>
    </row>
    <row r="211" s="13" customFormat="1">
      <c r="A211" s="13"/>
      <c r="B211" s="184"/>
      <c r="C211" s="13"/>
      <c r="D211" s="185" t="s">
        <v>147</v>
      </c>
      <c r="E211" s="186" t="s">
        <v>3</v>
      </c>
      <c r="F211" s="187" t="s">
        <v>966</v>
      </c>
      <c r="G211" s="13"/>
      <c r="H211" s="188">
        <v>2.5499999999999998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147</v>
      </c>
      <c r="AU211" s="186" t="s">
        <v>81</v>
      </c>
      <c r="AV211" s="13" t="s">
        <v>81</v>
      </c>
      <c r="AW211" s="13" t="s">
        <v>33</v>
      </c>
      <c r="AX211" s="13" t="s">
        <v>72</v>
      </c>
      <c r="AY211" s="186" t="s">
        <v>137</v>
      </c>
    </row>
    <row r="212" s="14" customFormat="1">
      <c r="A212" s="14"/>
      <c r="B212" s="203"/>
      <c r="C212" s="14"/>
      <c r="D212" s="185" t="s">
        <v>147</v>
      </c>
      <c r="E212" s="204" t="s">
        <v>3</v>
      </c>
      <c r="F212" s="205" t="s">
        <v>328</v>
      </c>
      <c r="G212" s="14"/>
      <c r="H212" s="206">
        <v>4.5</v>
      </c>
      <c r="I212" s="207"/>
      <c r="J212" s="14"/>
      <c r="K212" s="14"/>
      <c r="L212" s="203"/>
      <c r="M212" s="208"/>
      <c r="N212" s="209"/>
      <c r="O212" s="209"/>
      <c r="P212" s="209"/>
      <c r="Q212" s="209"/>
      <c r="R212" s="209"/>
      <c r="S212" s="209"/>
      <c r="T212" s="2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4" t="s">
        <v>147</v>
      </c>
      <c r="AU212" s="204" t="s">
        <v>81</v>
      </c>
      <c r="AV212" s="14" t="s">
        <v>87</v>
      </c>
      <c r="AW212" s="14" t="s">
        <v>33</v>
      </c>
      <c r="AX212" s="14" t="s">
        <v>77</v>
      </c>
      <c r="AY212" s="204" t="s">
        <v>137</v>
      </c>
    </row>
    <row r="213" s="2" customFormat="1" ht="19.8" customHeight="1">
      <c r="A213" s="39"/>
      <c r="B213" s="165"/>
      <c r="C213" s="166" t="s">
        <v>366</v>
      </c>
      <c r="D213" s="166" t="s">
        <v>139</v>
      </c>
      <c r="E213" s="167" t="s">
        <v>253</v>
      </c>
      <c r="F213" s="168" t="s">
        <v>254</v>
      </c>
      <c r="G213" s="169" t="s">
        <v>162</v>
      </c>
      <c r="H213" s="170">
        <v>2.5</v>
      </c>
      <c r="I213" s="171"/>
      <c r="J213" s="172">
        <f>ROUND(I213*H213,2)</f>
        <v>0</v>
      </c>
      <c r="K213" s="168" t="s">
        <v>143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0.0027000000000000001</v>
      </c>
      <c r="R213" s="175">
        <f>Q213*H213</f>
        <v>0.0067500000000000008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87</v>
      </c>
      <c r="AT213" s="177" t="s">
        <v>139</v>
      </c>
      <c r="AU213" s="177" t="s">
        <v>81</v>
      </c>
      <c r="AY213" s="20" t="s">
        <v>137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77</v>
      </c>
      <c r="BK213" s="178">
        <f>ROUND(I213*H213,2)</f>
        <v>0</v>
      </c>
      <c r="BL213" s="20" t="s">
        <v>87</v>
      </c>
      <c r="BM213" s="177" t="s">
        <v>998</v>
      </c>
    </row>
    <row r="214" s="2" customFormat="1">
      <c r="A214" s="39"/>
      <c r="B214" s="40"/>
      <c r="C214" s="39"/>
      <c r="D214" s="179" t="s">
        <v>145</v>
      </c>
      <c r="E214" s="39"/>
      <c r="F214" s="180" t="s">
        <v>256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145</v>
      </c>
      <c r="AU214" s="20" t="s">
        <v>81</v>
      </c>
    </row>
    <row r="215" s="13" customFormat="1">
      <c r="A215" s="13"/>
      <c r="B215" s="184"/>
      <c r="C215" s="13"/>
      <c r="D215" s="185" t="s">
        <v>147</v>
      </c>
      <c r="E215" s="186" t="s">
        <v>3</v>
      </c>
      <c r="F215" s="187" t="s">
        <v>968</v>
      </c>
      <c r="G215" s="13"/>
      <c r="H215" s="188">
        <v>2.5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147</v>
      </c>
      <c r="AU215" s="186" t="s">
        <v>81</v>
      </c>
      <c r="AV215" s="13" t="s">
        <v>81</v>
      </c>
      <c r="AW215" s="13" t="s">
        <v>33</v>
      </c>
      <c r="AX215" s="13" t="s">
        <v>77</v>
      </c>
      <c r="AY215" s="186" t="s">
        <v>137</v>
      </c>
    </row>
    <row r="216" s="12" customFormat="1" ht="22.8" customHeight="1">
      <c r="A216" s="12"/>
      <c r="B216" s="152"/>
      <c r="C216" s="12"/>
      <c r="D216" s="153" t="s">
        <v>71</v>
      </c>
      <c r="E216" s="163" t="s">
        <v>189</v>
      </c>
      <c r="F216" s="163" t="s">
        <v>257</v>
      </c>
      <c r="G216" s="12"/>
      <c r="H216" s="12"/>
      <c r="I216" s="155"/>
      <c r="J216" s="164">
        <f>BK216</f>
        <v>0</v>
      </c>
      <c r="K216" s="12"/>
      <c r="L216" s="152"/>
      <c r="M216" s="157"/>
      <c r="N216" s="158"/>
      <c r="O216" s="158"/>
      <c r="P216" s="159">
        <f>SUM(P217:P240)</f>
        <v>0</v>
      </c>
      <c r="Q216" s="158"/>
      <c r="R216" s="159">
        <f>SUM(R217:R240)</f>
        <v>0.01018</v>
      </c>
      <c r="S216" s="158"/>
      <c r="T216" s="160">
        <f>SUM(T217:T240)</f>
        <v>6.1597260000000009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3" t="s">
        <v>77</v>
      </c>
      <c r="AT216" s="161" t="s">
        <v>71</v>
      </c>
      <c r="AU216" s="161" t="s">
        <v>77</v>
      </c>
      <c r="AY216" s="153" t="s">
        <v>137</v>
      </c>
      <c r="BK216" s="162">
        <f>SUM(BK217:BK240)</f>
        <v>0</v>
      </c>
    </row>
    <row r="217" s="2" customFormat="1" ht="14.4" customHeight="1">
      <c r="A217" s="39"/>
      <c r="B217" s="165"/>
      <c r="C217" s="166" t="s">
        <v>372</v>
      </c>
      <c r="D217" s="166" t="s">
        <v>139</v>
      </c>
      <c r="E217" s="167" t="s">
        <v>999</v>
      </c>
      <c r="F217" s="168" t="s">
        <v>1000</v>
      </c>
      <c r="G217" s="169" t="s">
        <v>173</v>
      </c>
      <c r="H217" s="170">
        <v>13.050000000000001</v>
      </c>
      <c r="I217" s="171"/>
      <c r="J217" s="172">
        <f>ROUND(I217*H217,2)</f>
        <v>0</v>
      </c>
      <c r="K217" s="168" t="s">
        <v>143</v>
      </c>
      <c r="L217" s="40"/>
      <c r="M217" s="173" t="s">
        <v>3</v>
      </c>
      <c r="N217" s="174" t="s">
        <v>43</v>
      </c>
      <c r="O217" s="73"/>
      <c r="P217" s="175">
        <f>O217*H217</f>
        <v>0</v>
      </c>
      <c r="Q217" s="175">
        <v>0</v>
      </c>
      <c r="R217" s="175">
        <f>Q217*H217</f>
        <v>0</v>
      </c>
      <c r="S217" s="175">
        <v>0</v>
      </c>
      <c r="T217" s="17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7" t="s">
        <v>87</v>
      </c>
      <c r="AT217" s="177" t="s">
        <v>139</v>
      </c>
      <c r="AU217" s="177" t="s">
        <v>81</v>
      </c>
      <c r="AY217" s="20" t="s">
        <v>137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20" t="s">
        <v>77</v>
      </c>
      <c r="BK217" s="178">
        <f>ROUND(I217*H217,2)</f>
        <v>0</v>
      </c>
      <c r="BL217" s="20" t="s">
        <v>87</v>
      </c>
      <c r="BM217" s="177" t="s">
        <v>1001</v>
      </c>
    </row>
    <row r="218" s="2" customFormat="1">
      <c r="A218" s="39"/>
      <c r="B218" s="40"/>
      <c r="C218" s="39"/>
      <c r="D218" s="179" t="s">
        <v>145</v>
      </c>
      <c r="E218" s="39"/>
      <c r="F218" s="180" t="s">
        <v>1002</v>
      </c>
      <c r="G218" s="39"/>
      <c r="H218" s="39"/>
      <c r="I218" s="181"/>
      <c r="J218" s="39"/>
      <c r="K218" s="39"/>
      <c r="L218" s="40"/>
      <c r="M218" s="182"/>
      <c r="N218" s="183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145</v>
      </c>
      <c r="AU218" s="20" t="s">
        <v>81</v>
      </c>
    </row>
    <row r="219" s="13" customFormat="1">
      <c r="A219" s="13"/>
      <c r="B219" s="184"/>
      <c r="C219" s="13"/>
      <c r="D219" s="185" t="s">
        <v>147</v>
      </c>
      <c r="E219" s="186" t="s">
        <v>3</v>
      </c>
      <c r="F219" s="187" t="s">
        <v>961</v>
      </c>
      <c r="G219" s="13"/>
      <c r="H219" s="188">
        <v>13.050000000000001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147</v>
      </c>
      <c r="AU219" s="186" t="s">
        <v>81</v>
      </c>
      <c r="AV219" s="13" t="s">
        <v>81</v>
      </c>
      <c r="AW219" s="13" t="s">
        <v>33</v>
      </c>
      <c r="AX219" s="13" t="s">
        <v>77</v>
      </c>
      <c r="AY219" s="186" t="s">
        <v>137</v>
      </c>
    </row>
    <row r="220" s="2" customFormat="1" ht="22.2" customHeight="1">
      <c r="A220" s="39"/>
      <c r="B220" s="165"/>
      <c r="C220" s="166" t="s">
        <v>376</v>
      </c>
      <c r="D220" s="166" t="s">
        <v>139</v>
      </c>
      <c r="E220" s="167" t="s">
        <v>1003</v>
      </c>
      <c r="F220" s="168" t="s">
        <v>1004</v>
      </c>
      <c r="G220" s="169" t="s">
        <v>162</v>
      </c>
      <c r="H220" s="170">
        <v>2.2000000000000002</v>
      </c>
      <c r="I220" s="171"/>
      <c r="J220" s="172">
        <f>ROUND(I220*H220,2)</f>
        <v>0</v>
      </c>
      <c r="K220" s="168" t="s">
        <v>143</v>
      </c>
      <c r="L220" s="40"/>
      <c r="M220" s="173" t="s">
        <v>3</v>
      </c>
      <c r="N220" s="174" t="s">
        <v>43</v>
      </c>
      <c r="O220" s="73"/>
      <c r="P220" s="175">
        <f>O220*H220</f>
        <v>0</v>
      </c>
      <c r="Q220" s="175">
        <v>0.0012099999999999999</v>
      </c>
      <c r="R220" s="175">
        <f>Q220*H220</f>
        <v>0.0026619999999999999</v>
      </c>
      <c r="S220" s="175">
        <v>0</v>
      </c>
      <c r="T220" s="17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77" t="s">
        <v>87</v>
      </c>
      <c r="AT220" s="177" t="s">
        <v>139</v>
      </c>
      <c r="AU220" s="177" t="s">
        <v>81</v>
      </c>
      <c r="AY220" s="20" t="s">
        <v>137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20" t="s">
        <v>77</v>
      </c>
      <c r="BK220" s="178">
        <f>ROUND(I220*H220,2)</f>
        <v>0</v>
      </c>
      <c r="BL220" s="20" t="s">
        <v>87</v>
      </c>
      <c r="BM220" s="177" t="s">
        <v>1005</v>
      </c>
    </row>
    <row r="221" s="2" customFormat="1">
      <c r="A221" s="39"/>
      <c r="B221" s="40"/>
      <c r="C221" s="39"/>
      <c r="D221" s="179" t="s">
        <v>145</v>
      </c>
      <c r="E221" s="39"/>
      <c r="F221" s="180" t="s">
        <v>1006</v>
      </c>
      <c r="G221" s="39"/>
      <c r="H221" s="39"/>
      <c r="I221" s="181"/>
      <c r="J221" s="39"/>
      <c r="K221" s="39"/>
      <c r="L221" s="40"/>
      <c r="M221" s="182"/>
      <c r="N221" s="183"/>
      <c r="O221" s="73"/>
      <c r="P221" s="73"/>
      <c r="Q221" s="73"/>
      <c r="R221" s="73"/>
      <c r="S221" s="73"/>
      <c r="T221" s="7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20" t="s">
        <v>145</v>
      </c>
      <c r="AU221" s="20" t="s">
        <v>81</v>
      </c>
    </row>
    <row r="222" s="13" customFormat="1">
      <c r="A222" s="13"/>
      <c r="B222" s="184"/>
      <c r="C222" s="13"/>
      <c r="D222" s="185" t="s">
        <v>147</v>
      </c>
      <c r="E222" s="186" t="s">
        <v>3</v>
      </c>
      <c r="F222" s="187" t="s">
        <v>1007</v>
      </c>
      <c r="G222" s="13"/>
      <c r="H222" s="188">
        <v>2.2000000000000002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147</v>
      </c>
      <c r="AU222" s="186" t="s">
        <v>81</v>
      </c>
      <c r="AV222" s="13" t="s">
        <v>81</v>
      </c>
      <c r="AW222" s="13" t="s">
        <v>33</v>
      </c>
      <c r="AX222" s="13" t="s">
        <v>77</v>
      </c>
      <c r="AY222" s="186" t="s">
        <v>137</v>
      </c>
    </row>
    <row r="223" s="2" customFormat="1" ht="19.8" customHeight="1">
      <c r="A223" s="39"/>
      <c r="B223" s="165"/>
      <c r="C223" s="166" t="s">
        <v>380</v>
      </c>
      <c r="D223" s="166" t="s">
        <v>139</v>
      </c>
      <c r="E223" s="167" t="s">
        <v>1008</v>
      </c>
      <c r="F223" s="168" t="s">
        <v>1009</v>
      </c>
      <c r="G223" s="169" t="s">
        <v>162</v>
      </c>
      <c r="H223" s="170">
        <v>4.2000000000000002</v>
      </c>
      <c r="I223" s="171"/>
      <c r="J223" s="172">
        <f>ROUND(I223*H223,2)</f>
        <v>0</v>
      </c>
      <c r="K223" s="168" t="s">
        <v>143</v>
      </c>
      <c r="L223" s="40"/>
      <c r="M223" s="173" t="s">
        <v>3</v>
      </c>
      <c r="N223" s="174" t="s">
        <v>43</v>
      </c>
      <c r="O223" s="73"/>
      <c r="P223" s="175">
        <f>O223*H223</f>
        <v>0</v>
      </c>
      <c r="Q223" s="175">
        <v>0.0017899999999999999</v>
      </c>
      <c r="R223" s="175">
        <f>Q223*H223</f>
        <v>0.0075180000000000004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87</v>
      </c>
      <c r="AT223" s="177" t="s">
        <v>139</v>
      </c>
      <c r="AU223" s="177" t="s">
        <v>81</v>
      </c>
      <c r="AY223" s="20" t="s">
        <v>137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77</v>
      </c>
      <c r="BK223" s="178">
        <f>ROUND(I223*H223,2)</f>
        <v>0</v>
      </c>
      <c r="BL223" s="20" t="s">
        <v>87</v>
      </c>
      <c r="BM223" s="177" t="s">
        <v>1010</v>
      </c>
    </row>
    <row r="224" s="2" customFormat="1">
      <c r="A224" s="39"/>
      <c r="B224" s="40"/>
      <c r="C224" s="39"/>
      <c r="D224" s="179" t="s">
        <v>145</v>
      </c>
      <c r="E224" s="39"/>
      <c r="F224" s="180" t="s">
        <v>1011</v>
      </c>
      <c r="G224" s="39"/>
      <c r="H224" s="39"/>
      <c r="I224" s="181"/>
      <c r="J224" s="39"/>
      <c r="K224" s="39"/>
      <c r="L224" s="40"/>
      <c r="M224" s="182"/>
      <c r="N224" s="18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145</v>
      </c>
      <c r="AU224" s="20" t="s">
        <v>81</v>
      </c>
    </row>
    <row r="225" s="13" customFormat="1">
      <c r="A225" s="13"/>
      <c r="B225" s="184"/>
      <c r="C225" s="13"/>
      <c r="D225" s="185" t="s">
        <v>147</v>
      </c>
      <c r="E225" s="186" t="s">
        <v>3</v>
      </c>
      <c r="F225" s="187" t="s">
        <v>1012</v>
      </c>
      <c r="G225" s="13"/>
      <c r="H225" s="188">
        <v>4.2000000000000002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147</v>
      </c>
      <c r="AU225" s="186" t="s">
        <v>81</v>
      </c>
      <c r="AV225" s="13" t="s">
        <v>81</v>
      </c>
      <c r="AW225" s="13" t="s">
        <v>33</v>
      </c>
      <c r="AX225" s="13" t="s">
        <v>77</v>
      </c>
      <c r="AY225" s="186" t="s">
        <v>137</v>
      </c>
    </row>
    <row r="226" s="2" customFormat="1" ht="14.4" customHeight="1">
      <c r="A226" s="39"/>
      <c r="B226" s="165"/>
      <c r="C226" s="166" t="s">
        <v>386</v>
      </c>
      <c r="D226" s="166" t="s">
        <v>139</v>
      </c>
      <c r="E226" s="167" t="s">
        <v>1013</v>
      </c>
      <c r="F226" s="168" t="s">
        <v>1014</v>
      </c>
      <c r="G226" s="169" t="s">
        <v>332</v>
      </c>
      <c r="H226" s="170">
        <v>2.4300000000000002</v>
      </c>
      <c r="I226" s="171"/>
      <c r="J226" s="172">
        <f>ROUND(I226*H226,2)</f>
        <v>0</v>
      </c>
      <c r="K226" s="168" t="s">
        <v>143</v>
      </c>
      <c r="L226" s="40"/>
      <c r="M226" s="173" t="s">
        <v>3</v>
      </c>
      <c r="N226" s="174" t="s">
        <v>43</v>
      </c>
      <c r="O226" s="73"/>
      <c r="P226" s="175">
        <f>O226*H226</f>
        <v>0</v>
      </c>
      <c r="Q226" s="175">
        <v>0</v>
      </c>
      <c r="R226" s="175">
        <f>Q226*H226</f>
        <v>0</v>
      </c>
      <c r="S226" s="175">
        <v>2</v>
      </c>
      <c r="T226" s="176">
        <f>S226*H226</f>
        <v>4.8600000000000003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77" t="s">
        <v>87</v>
      </c>
      <c r="AT226" s="177" t="s">
        <v>139</v>
      </c>
      <c r="AU226" s="177" t="s">
        <v>81</v>
      </c>
      <c r="AY226" s="20" t="s">
        <v>137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20" t="s">
        <v>77</v>
      </c>
      <c r="BK226" s="178">
        <f>ROUND(I226*H226,2)</f>
        <v>0</v>
      </c>
      <c r="BL226" s="20" t="s">
        <v>87</v>
      </c>
      <c r="BM226" s="177" t="s">
        <v>1015</v>
      </c>
    </row>
    <row r="227" s="2" customFormat="1">
      <c r="A227" s="39"/>
      <c r="B227" s="40"/>
      <c r="C227" s="39"/>
      <c r="D227" s="179" t="s">
        <v>145</v>
      </c>
      <c r="E227" s="39"/>
      <c r="F227" s="180" t="s">
        <v>1016</v>
      </c>
      <c r="G227" s="39"/>
      <c r="H227" s="39"/>
      <c r="I227" s="181"/>
      <c r="J227" s="39"/>
      <c r="K227" s="39"/>
      <c r="L227" s="40"/>
      <c r="M227" s="182"/>
      <c r="N227" s="18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145</v>
      </c>
      <c r="AU227" s="20" t="s">
        <v>81</v>
      </c>
    </row>
    <row r="228" s="13" customFormat="1">
      <c r="A228" s="13"/>
      <c r="B228" s="184"/>
      <c r="C228" s="13"/>
      <c r="D228" s="185" t="s">
        <v>147</v>
      </c>
      <c r="E228" s="186" t="s">
        <v>3</v>
      </c>
      <c r="F228" s="187" t="s">
        <v>1017</v>
      </c>
      <c r="G228" s="13"/>
      <c r="H228" s="188">
        <v>2.4300000000000002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147</v>
      </c>
      <c r="AU228" s="186" t="s">
        <v>81</v>
      </c>
      <c r="AV228" s="13" t="s">
        <v>81</v>
      </c>
      <c r="AW228" s="13" t="s">
        <v>33</v>
      </c>
      <c r="AX228" s="13" t="s">
        <v>77</v>
      </c>
      <c r="AY228" s="186" t="s">
        <v>137</v>
      </c>
    </row>
    <row r="229" s="2" customFormat="1" ht="14.4" customHeight="1">
      <c r="A229" s="39"/>
      <c r="B229" s="165"/>
      <c r="C229" s="166" t="s">
        <v>391</v>
      </c>
      <c r="D229" s="166" t="s">
        <v>139</v>
      </c>
      <c r="E229" s="167" t="s">
        <v>1018</v>
      </c>
      <c r="F229" s="168" t="s">
        <v>1019</v>
      </c>
      <c r="G229" s="169" t="s">
        <v>173</v>
      </c>
      <c r="H229" s="170">
        <v>8.0999999999999996</v>
      </c>
      <c r="I229" s="171"/>
      <c r="J229" s="172">
        <f>ROUND(I229*H229,2)</f>
        <v>0</v>
      </c>
      <c r="K229" s="168" t="s">
        <v>143</v>
      </c>
      <c r="L229" s="40"/>
      <c r="M229" s="173" t="s">
        <v>3</v>
      </c>
      <c r="N229" s="174" t="s">
        <v>43</v>
      </c>
      <c r="O229" s="73"/>
      <c r="P229" s="175">
        <f>O229*H229</f>
        <v>0</v>
      </c>
      <c r="Q229" s="175">
        <v>0</v>
      </c>
      <c r="R229" s="175">
        <f>Q229*H229</f>
        <v>0</v>
      </c>
      <c r="S229" s="175">
        <v>0.112</v>
      </c>
      <c r="T229" s="176">
        <f>S229*H229</f>
        <v>0.90720000000000001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77" t="s">
        <v>87</v>
      </c>
      <c r="AT229" s="177" t="s">
        <v>139</v>
      </c>
      <c r="AU229" s="177" t="s">
        <v>81</v>
      </c>
      <c r="AY229" s="20" t="s">
        <v>137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20" t="s">
        <v>77</v>
      </c>
      <c r="BK229" s="178">
        <f>ROUND(I229*H229,2)</f>
        <v>0</v>
      </c>
      <c r="BL229" s="20" t="s">
        <v>87</v>
      </c>
      <c r="BM229" s="177" t="s">
        <v>1020</v>
      </c>
    </row>
    <row r="230" s="2" customFormat="1">
      <c r="A230" s="39"/>
      <c r="B230" s="40"/>
      <c r="C230" s="39"/>
      <c r="D230" s="179" t="s">
        <v>145</v>
      </c>
      <c r="E230" s="39"/>
      <c r="F230" s="180" t="s">
        <v>1021</v>
      </c>
      <c r="G230" s="39"/>
      <c r="H230" s="39"/>
      <c r="I230" s="181"/>
      <c r="J230" s="39"/>
      <c r="K230" s="39"/>
      <c r="L230" s="40"/>
      <c r="M230" s="182"/>
      <c r="N230" s="183"/>
      <c r="O230" s="73"/>
      <c r="P230" s="73"/>
      <c r="Q230" s="73"/>
      <c r="R230" s="73"/>
      <c r="S230" s="73"/>
      <c r="T230" s="74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20" t="s">
        <v>145</v>
      </c>
      <c r="AU230" s="20" t="s">
        <v>81</v>
      </c>
    </row>
    <row r="231" s="13" customFormat="1">
      <c r="A231" s="13"/>
      <c r="B231" s="184"/>
      <c r="C231" s="13"/>
      <c r="D231" s="185" t="s">
        <v>147</v>
      </c>
      <c r="E231" s="186" t="s">
        <v>3</v>
      </c>
      <c r="F231" s="187" t="s">
        <v>1022</v>
      </c>
      <c r="G231" s="13"/>
      <c r="H231" s="188">
        <v>8.0999999999999996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147</v>
      </c>
      <c r="AU231" s="186" t="s">
        <v>81</v>
      </c>
      <c r="AV231" s="13" t="s">
        <v>81</v>
      </c>
      <c r="AW231" s="13" t="s">
        <v>33</v>
      </c>
      <c r="AX231" s="13" t="s">
        <v>77</v>
      </c>
      <c r="AY231" s="186" t="s">
        <v>137</v>
      </c>
    </row>
    <row r="232" s="2" customFormat="1" ht="22.2" customHeight="1">
      <c r="A232" s="39"/>
      <c r="B232" s="165"/>
      <c r="C232" s="166" t="s">
        <v>397</v>
      </c>
      <c r="D232" s="166" t="s">
        <v>139</v>
      </c>
      <c r="E232" s="167" t="s">
        <v>1023</v>
      </c>
      <c r="F232" s="168" t="s">
        <v>1024</v>
      </c>
      <c r="G232" s="169" t="s">
        <v>162</v>
      </c>
      <c r="H232" s="170">
        <v>2.21</v>
      </c>
      <c r="I232" s="171"/>
      <c r="J232" s="172">
        <f>ROUND(I232*H232,2)</f>
        <v>0</v>
      </c>
      <c r="K232" s="168" t="s">
        <v>143</v>
      </c>
      <c r="L232" s="40"/>
      <c r="M232" s="173" t="s">
        <v>3</v>
      </c>
      <c r="N232" s="174" t="s">
        <v>43</v>
      </c>
      <c r="O232" s="73"/>
      <c r="P232" s="175">
        <f>O232*H232</f>
        <v>0</v>
      </c>
      <c r="Q232" s="175">
        <v>0</v>
      </c>
      <c r="R232" s="175">
        <f>Q232*H232</f>
        <v>0</v>
      </c>
      <c r="S232" s="175">
        <v>0.057000000000000002</v>
      </c>
      <c r="T232" s="176">
        <f>S232*H232</f>
        <v>0.12597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77" t="s">
        <v>87</v>
      </c>
      <c r="AT232" s="177" t="s">
        <v>139</v>
      </c>
      <c r="AU232" s="177" t="s">
        <v>81</v>
      </c>
      <c r="AY232" s="20" t="s">
        <v>137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20" t="s">
        <v>77</v>
      </c>
      <c r="BK232" s="178">
        <f>ROUND(I232*H232,2)</f>
        <v>0</v>
      </c>
      <c r="BL232" s="20" t="s">
        <v>87</v>
      </c>
      <c r="BM232" s="177" t="s">
        <v>1025</v>
      </c>
    </row>
    <row r="233" s="2" customFormat="1">
      <c r="A233" s="39"/>
      <c r="B233" s="40"/>
      <c r="C233" s="39"/>
      <c r="D233" s="179" t="s">
        <v>145</v>
      </c>
      <c r="E233" s="39"/>
      <c r="F233" s="180" t="s">
        <v>1026</v>
      </c>
      <c r="G233" s="39"/>
      <c r="H233" s="39"/>
      <c r="I233" s="181"/>
      <c r="J233" s="39"/>
      <c r="K233" s="39"/>
      <c r="L233" s="40"/>
      <c r="M233" s="182"/>
      <c r="N233" s="183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145</v>
      </c>
      <c r="AU233" s="20" t="s">
        <v>81</v>
      </c>
    </row>
    <row r="234" s="13" customFormat="1">
      <c r="A234" s="13"/>
      <c r="B234" s="184"/>
      <c r="C234" s="13"/>
      <c r="D234" s="185" t="s">
        <v>147</v>
      </c>
      <c r="E234" s="186" t="s">
        <v>3</v>
      </c>
      <c r="F234" s="187" t="s">
        <v>1027</v>
      </c>
      <c r="G234" s="13"/>
      <c r="H234" s="188">
        <v>2.21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147</v>
      </c>
      <c r="AU234" s="186" t="s">
        <v>81</v>
      </c>
      <c r="AV234" s="13" t="s">
        <v>81</v>
      </c>
      <c r="AW234" s="13" t="s">
        <v>33</v>
      </c>
      <c r="AX234" s="13" t="s">
        <v>77</v>
      </c>
      <c r="AY234" s="186" t="s">
        <v>137</v>
      </c>
    </row>
    <row r="235" s="2" customFormat="1" ht="22.2" customHeight="1">
      <c r="A235" s="39"/>
      <c r="B235" s="165"/>
      <c r="C235" s="166" t="s">
        <v>405</v>
      </c>
      <c r="D235" s="166" t="s">
        <v>139</v>
      </c>
      <c r="E235" s="167" t="s">
        <v>1028</v>
      </c>
      <c r="F235" s="168" t="s">
        <v>1029</v>
      </c>
      <c r="G235" s="169" t="s">
        <v>162</v>
      </c>
      <c r="H235" s="170">
        <v>2.3980000000000001</v>
      </c>
      <c r="I235" s="171"/>
      <c r="J235" s="172">
        <f>ROUND(I235*H235,2)</f>
        <v>0</v>
      </c>
      <c r="K235" s="168" t="s">
        <v>143</v>
      </c>
      <c r="L235" s="40"/>
      <c r="M235" s="173" t="s">
        <v>3</v>
      </c>
      <c r="N235" s="174" t="s">
        <v>43</v>
      </c>
      <c r="O235" s="73"/>
      <c r="P235" s="175">
        <f>O235*H235</f>
        <v>0</v>
      </c>
      <c r="Q235" s="175">
        <v>0</v>
      </c>
      <c r="R235" s="175">
        <f>Q235*H235</f>
        <v>0</v>
      </c>
      <c r="S235" s="175">
        <v>0.10199999999999999</v>
      </c>
      <c r="T235" s="176">
        <f>S235*H235</f>
        <v>0.24459600000000001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87</v>
      </c>
      <c r="AT235" s="177" t="s">
        <v>139</v>
      </c>
      <c r="AU235" s="177" t="s">
        <v>81</v>
      </c>
      <c r="AY235" s="20" t="s">
        <v>137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77</v>
      </c>
      <c r="BK235" s="178">
        <f>ROUND(I235*H235,2)</f>
        <v>0</v>
      </c>
      <c r="BL235" s="20" t="s">
        <v>87</v>
      </c>
      <c r="BM235" s="177" t="s">
        <v>1030</v>
      </c>
    </row>
    <row r="236" s="2" customFormat="1">
      <c r="A236" s="39"/>
      <c r="B236" s="40"/>
      <c r="C236" s="39"/>
      <c r="D236" s="179" t="s">
        <v>145</v>
      </c>
      <c r="E236" s="39"/>
      <c r="F236" s="180" t="s">
        <v>1031</v>
      </c>
      <c r="G236" s="39"/>
      <c r="H236" s="39"/>
      <c r="I236" s="181"/>
      <c r="J236" s="39"/>
      <c r="K236" s="39"/>
      <c r="L236" s="40"/>
      <c r="M236" s="182"/>
      <c r="N236" s="183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145</v>
      </c>
      <c r="AU236" s="20" t="s">
        <v>81</v>
      </c>
    </row>
    <row r="237" s="13" customFormat="1">
      <c r="A237" s="13"/>
      <c r="B237" s="184"/>
      <c r="C237" s="13"/>
      <c r="D237" s="185" t="s">
        <v>147</v>
      </c>
      <c r="E237" s="186" t="s">
        <v>3</v>
      </c>
      <c r="F237" s="187" t="s">
        <v>1032</v>
      </c>
      <c r="G237" s="13"/>
      <c r="H237" s="188">
        <v>2.3980000000000001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147</v>
      </c>
      <c r="AU237" s="186" t="s">
        <v>81</v>
      </c>
      <c r="AV237" s="13" t="s">
        <v>81</v>
      </c>
      <c r="AW237" s="13" t="s">
        <v>33</v>
      </c>
      <c r="AX237" s="13" t="s">
        <v>77</v>
      </c>
      <c r="AY237" s="186" t="s">
        <v>137</v>
      </c>
    </row>
    <row r="238" s="2" customFormat="1" ht="22.2" customHeight="1">
      <c r="A238" s="39"/>
      <c r="B238" s="165"/>
      <c r="C238" s="166" t="s">
        <v>410</v>
      </c>
      <c r="D238" s="166" t="s">
        <v>139</v>
      </c>
      <c r="E238" s="167" t="s">
        <v>398</v>
      </c>
      <c r="F238" s="168" t="s">
        <v>399</v>
      </c>
      <c r="G238" s="169" t="s">
        <v>162</v>
      </c>
      <c r="H238" s="170">
        <v>0.17999999999999999</v>
      </c>
      <c r="I238" s="171"/>
      <c r="J238" s="172">
        <f>ROUND(I238*H238,2)</f>
        <v>0</v>
      </c>
      <c r="K238" s="168" t="s">
        <v>143</v>
      </c>
      <c r="L238" s="40"/>
      <c r="M238" s="173" t="s">
        <v>3</v>
      </c>
      <c r="N238" s="174" t="s">
        <v>43</v>
      </c>
      <c r="O238" s="73"/>
      <c r="P238" s="175">
        <f>O238*H238</f>
        <v>0</v>
      </c>
      <c r="Q238" s="175">
        <v>0</v>
      </c>
      <c r="R238" s="175">
        <f>Q238*H238</f>
        <v>0</v>
      </c>
      <c r="S238" s="175">
        <v>0.122</v>
      </c>
      <c r="T238" s="176">
        <f>S238*H238</f>
        <v>0.02196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7" t="s">
        <v>87</v>
      </c>
      <c r="AT238" s="177" t="s">
        <v>139</v>
      </c>
      <c r="AU238" s="177" t="s">
        <v>81</v>
      </c>
      <c r="AY238" s="20" t="s">
        <v>137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0" t="s">
        <v>77</v>
      </c>
      <c r="BK238" s="178">
        <f>ROUND(I238*H238,2)</f>
        <v>0</v>
      </c>
      <c r="BL238" s="20" t="s">
        <v>87</v>
      </c>
      <c r="BM238" s="177" t="s">
        <v>1033</v>
      </c>
    </row>
    <row r="239" s="2" customFormat="1">
      <c r="A239" s="39"/>
      <c r="B239" s="40"/>
      <c r="C239" s="39"/>
      <c r="D239" s="179" t="s">
        <v>145</v>
      </c>
      <c r="E239" s="39"/>
      <c r="F239" s="180" t="s">
        <v>401</v>
      </c>
      <c r="G239" s="39"/>
      <c r="H239" s="39"/>
      <c r="I239" s="181"/>
      <c r="J239" s="39"/>
      <c r="K239" s="39"/>
      <c r="L239" s="40"/>
      <c r="M239" s="182"/>
      <c r="N239" s="183"/>
      <c r="O239" s="73"/>
      <c r="P239" s="73"/>
      <c r="Q239" s="73"/>
      <c r="R239" s="73"/>
      <c r="S239" s="73"/>
      <c r="T239" s="7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20" t="s">
        <v>145</v>
      </c>
      <c r="AU239" s="20" t="s">
        <v>81</v>
      </c>
    </row>
    <row r="240" s="13" customFormat="1">
      <c r="A240" s="13"/>
      <c r="B240" s="184"/>
      <c r="C240" s="13"/>
      <c r="D240" s="185" t="s">
        <v>147</v>
      </c>
      <c r="E240" s="186" t="s">
        <v>3</v>
      </c>
      <c r="F240" s="187" t="s">
        <v>1034</v>
      </c>
      <c r="G240" s="13"/>
      <c r="H240" s="188">
        <v>0.17999999999999999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147</v>
      </c>
      <c r="AU240" s="186" t="s">
        <v>81</v>
      </c>
      <c r="AV240" s="13" t="s">
        <v>81</v>
      </c>
      <c r="AW240" s="13" t="s">
        <v>33</v>
      </c>
      <c r="AX240" s="13" t="s">
        <v>77</v>
      </c>
      <c r="AY240" s="186" t="s">
        <v>137</v>
      </c>
    </row>
    <row r="241" s="12" customFormat="1" ht="22.8" customHeight="1">
      <c r="A241" s="12"/>
      <c r="B241" s="152"/>
      <c r="C241" s="12"/>
      <c r="D241" s="153" t="s">
        <v>71</v>
      </c>
      <c r="E241" s="163" t="s">
        <v>403</v>
      </c>
      <c r="F241" s="163" t="s">
        <v>404</v>
      </c>
      <c r="G241" s="12"/>
      <c r="H241" s="12"/>
      <c r="I241" s="155"/>
      <c r="J241" s="164">
        <f>BK241</f>
        <v>0</v>
      </c>
      <c r="K241" s="12"/>
      <c r="L241" s="152"/>
      <c r="M241" s="157"/>
      <c r="N241" s="158"/>
      <c r="O241" s="158"/>
      <c r="P241" s="159">
        <f>SUM(P242:P248)</f>
        <v>0</v>
      </c>
      <c r="Q241" s="158"/>
      <c r="R241" s="159">
        <f>SUM(R242:R248)</f>
        <v>0</v>
      </c>
      <c r="S241" s="158"/>
      <c r="T241" s="160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3" t="s">
        <v>77</v>
      </c>
      <c r="AT241" s="161" t="s">
        <v>71</v>
      </c>
      <c r="AU241" s="161" t="s">
        <v>77</v>
      </c>
      <c r="AY241" s="153" t="s">
        <v>137</v>
      </c>
      <c r="BK241" s="162">
        <f>SUM(BK242:BK248)</f>
        <v>0</v>
      </c>
    </row>
    <row r="242" s="2" customFormat="1" ht="22.2" customHeight="1">
      <c r="A242" s="39"/>
      <c r="B242" s="165"/>
      <c r="C242" s="166" t="s">
        <v>415</v>
      </c>
      <c r="D242" s="166" t="s">
        <v>139</v>
      </c>
      <c r="E242" s="167" t="s">
        <v>422</v>
      </c>
      <c r="F242" s="168" t="s">
        <v>423</v>
      </c>
      <c r="G242" s="169" t="s">
        <v>156</v>
      </c>
      <c r="H242" s="170">
        <v>22.931999999999999</v>
      </c>
      <c r="I242" s="171"/>
      <c r="J242" s="172">
        <f>ROUND(I242*H242,2)</f>
        <v>0</v>
      </c>
      <c r="K242" s="168" t="s">
        <v>143</v>
      </c>
      <c r="L242" s="40"/>
      <c r="M242" s="173" t="s">
        <v>3</v>
      </c>
      <c r="N242" s="174" t="s">
        <v>43</v>
      </c>
      <c r="O242" s="73"/>
      <c r="P242" s="175">
        <f>O242*H242</f>
        <v>0</v>
      </c>
      <c r="Q242" s="175">
        <v>0</v>
      </c>
      <c r="R242" s="175">
        <f>Q242*H242</f>
        <v>0</v>
      </c>
      <c r="S242" s="175">
        <v>0</v>
      </c>
      <c r="T242" s="17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77" t="s">
        <v>87</v>
      </c>
      <c r="AT242" s="177" t="s">
        <v>139</v>
      </c>
      <c r="AU242" s="177" t="s">
        <v>81</v>
      </c>
      <c r="AY242" s="20" t="s">
        <v>137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20" t="s">
        <v>77</v>
      </c>
      <c r="BK242" s="178">
        <f>ROUND(I242*H242,2)</f>
        <v>0</v>
      </c>
      <c r="BL242" s="20" t="s">
        <v>87</v>
      </c>
      <c r="BM242" s="177" t="s">
        <v>1035</v>
      </c>
    </row>
    <row r="243" s="2" customFormat="1">
      <c r="A243" s="39"/>
      <c r="B243" s="40"/>
      <c r="C243" s="39"/>
      <c r="D243" s="179" t="s">
        <v>145</v>
      </c>
      <c r="E243" s="39"/>
      <c r="F243" s="180" t="s">
        <v>425</v>
      </c>
      <c r="G243" s="39"/>
      <c r="H243" s="39"/>
      <c r="I243" s="181"/>
      <c r="J243" s="39"/>
      <c r="K243" s="39"/>
      <c r="L243" s="40"/>
      <c r="M243" s="182"/>
      <c r="N243" s="183"/>
      <c r="O243" s="73"/>
      <c r="P243" s="73"/>
      <c r="Q243" s="73"/>
      <c r="R243" s="73"/>
      <c r="S243" s="73"/>
      <c r="T243" s="74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20" t="s">
        <v>145</v>
      </c>
      <c r="AU243" s="20" t="s">
        <v>81</v>
      </c>
    </row>
    <row r="244" s="2" customFormat="1" ht="22.2" customHeight="1">
      <c r="A244" s="39"/>
      <c r="B244" s="165"/>
      <c r="C244" s="166" t="s">
        <v>421</v>
      </c>
      <c r="D244" s="166" t="s">
        <v>139</v>
      </c>
      <c r="E244" s="167" t="s">
        <v>1036</v>
      </c>
      <c r="F244" s="168" t="s">
        <v>1037</v>
      </c>
      <c r="G244" s="169" t="s">
        <v>156</v>
      </c>
      <c r="H244" s="170">
        <v>22.931999999999999</v>
      </c>
      <c r="I244" s="171"/>
      <c r="J244" s="172">
        <f>ROUND(I244*H244,2)</f>
        <v>0</v>
      </c>
      <c r="K244" s="168" t="s">
        <v>143</v>
      </c>
      <c r="L244" s="40"/>
      <c r="M244" s="173" t="s">
        <v>3</v>
      </c>
      <c r="N244" s="174" t="s">
        <v>43</v>
      </c>
      <c r="O244" s="73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77" t="s">
        <v>87</v>
      </c>
      <c r="AT244" s="177" t="s">
        <v>139</v>
      </c>
      <c r="AU244" s="177" t="s">
        <v>81</v>
      </c>
      <c r="AY244" s="20" t="s">
        <v>137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20" t="s">
        <v>77</v>
      </c>
      <c r="BK244" s="178">
        <f>ROUND(I244*H244,2)</f>
        <v>0</v>
      </c>
      <c r="BL244" s="20" t="s">
        <v>87</v>
      </c>
      <c r="BM244" s="177" t="s">
        <v>1038</v>
      </c>
    </row>
    <row r="245" s="2" customFormat="1">
      <c r="A245" s="39"/>
      <c r="B245" s="40"/>
      <c r="C245" s="39"/>
      <c r="D245" s="179" t="s">
        <v>145</v>
      </c>
      <c r="E245" s="39"/>
      <c r="F245" s="180" t="s">
        <v>1039</v>
      </c>
      <c r="G245" s="39"/>
      <c r="H245" s="39"/>
      <c r="I245" s="181"/>
      <c r="J245" s="39"/>
      <c r="K245" s="39"/>
      <c r="L245" s="40"/>
      <c r="M245" s="182"/>
      <c r="N245" s="183"/>
      <c r="O245" s="73"/>
      <c r="P245" s="73"/>
      <c r="Q245" s="73"/>
      <c r="R245" s="73"/>
      <c r="S245" s="73"/>
      <c r="T245" s="7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20" t="s">
        <v>145</v>
      </c>
      <c r="AU245" s="20" t="s">
        <v>81</v>
      </c>
    </row>
    <row r="246" s="2" customFormat="1" ht="22.2" customHeight="1">
      <c r="A246" s="39"/>
      <c r="B246" s="165"/>
      <c r="C246" s="166" t="s">
        <v>428</v>
      </c>
      <c r="D246" s="166" t="s">
        <v>139</v>
      </c>
      <c r="E246" s="167" t="s">
        <v>1040</v>
      </c>
      <c r="F246" s="168" t="s">
        <v>1041</v>
      </c>
      <c r="G246" s="169" t="s">
        <v>156</v>
      </c>
      <c r="H246" s="170">
        <v>550.36800000000005</v>
      </c>
      <c r="I246" s="171"/>
      <c r="J246" s="172">
        <f>ROUND(I246*H246,2)</f>
        <v>0</v>
      </c>
      <c r="K246" s="168" t="s">
        <v>143</v>
      </c>
      <c r="L246" s="40"/>
      <c r="M246" s="173" t="s">
        <v>3</v>
      </c>
      <c r="N246" s="174" t="s">
        <v>43</v>
      </c>
      <c r="O246" s="73"/>
      <c r="P246" s="175">
        <f>O246*H246</f>
        <v>0</v>
      </c>
      <c r="Q246" s="175">
        <v>0</v>
      </c>
      <c r="R246" s="175">
        <f>Q246*H246</f>
        <v>0</v>
      </c>
      <c r="S246" s="175">
        <v>0</v>
      </c>
      <c r="T246" s="17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7" t="s">
        <v>87</v>
      </c>
      <c r="AT246" s="177" t="s">
        <v>139</v>
      </c>
      <c r="AU246" s="177" t="s">
        <v>81</v>
      </c>
      <c r="AY246" s="20" t="s">
        <v>137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20" t="s">
        <v>77</v>
      </c>
      <c r="BK246" s="178">
        <f>ROUND(I246*H246,2)</f>
        <v>0</v>
      </c>
      <c r="BL246" s="20" t="s">
        <v>87</v>
      </c>
      <c r="BM246" s="177" t="s">
        <v>1042</v>
      </c>
    </row>
    <row r="247" s="2" customFormat="1">
      <c r="A247" s="39"/>
      <c r="B247" s="40"/>
      <c r="C247" s="39"/>
      <c r="D247" s="179" t="s">
        <v>145</v>
      </c>
      <c r="E247" s="39"/>
      <c r="F247" s="180" t="s">
        <v>1043</v>
      </c>
      <c r="G247" s="39"/>
      <c r="H247" s="39"/>
      <c r="I247" s="181"/>
      <c r="J247" s="39"/>
      <c r="K247" s="39"/>
      <c r="L247" s="40"/>
      <c r="M247" s="182"/>
      <c r="N247" s="183"/>
      <c r="O247" s="73"/>
      <c r="P247" s="73"/>
      <c r="Q247" s="73"/>
      <c r="R247" s="73"/>
      <c r="S247" s="73"/>
      <c r="T247" s="74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0" t="s">
        <v>145</v>
      </c>
      <c r="AU247" s="20" t="s">
        <v>81</v>
      </c>
    </row>
    <row r="248" s="13" customFormat="1">
      <c r="A248" s="13"/>
      <c r="B248" s="184"/>
      <c r="C248" s="13"/>
      <c r="D248" s="185" t="s">
        <v>147</v>
      </c>
      <c r="E248" s="186" t="s">
        <v>3</v>
      </c>
      <c r="F248" s="187" t="s">
        <v>1044</v>
      </c>
      <c r="G248" s="13"/>
      <c r="H248" s="188">
        <v>550.36800000000005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147</v>
      </c>
      <c r="AU248" s="186" t="s">
        <v>81</v>
      </c>
      <c r="AV248" s="13" t="s">
        <v>81</v>
      </c>
      <c r="AW248" s="13" t="s">
        <v>33</v>
      </c>
      <c r="AX248" s="13" t="s">
        <v>77</v>
      </c>
      <c r="AY248" s="186" t="s">
        <v>137</v>
      </c>
    </row>
    <row r="249" s="12" customFormat="1" ht="22.8" customHeight="1">
      <c r="A249" s="12"/>
      <c r="B249" s="152"/>
      <c r="C249" s="12"/>
      <c r="D249" s="153" t="s">
        <v>71</v>
      </c>
      <c r="E249" s="163" t="s">
        <v>426</v>
      </c>
      <c r="F249" s="163" t="s">
        <v>427</v>
      </c>
      <c r="G249" s="12"/>
      <c r="H249" s="12"/>
      <c r="I249" s="155"/>
      <c r="J249" s="164">
        <f>BK249</f>
        <v>0</v>
      </c>
      <c r="K249" s="12"/>
      <c r="L249" s="152"/>
      <c r="M249" s="157"/>
      <c r="N249" s="158"/>
      <c r="O249" s="158"/>
      <c r="P249" s="159">
        <f>SUM(P250:P251)</f>
        <v>0</v>
      </c>
      <c r="Q249" s="158"/>
      <c r="R249" s="159">
        <f>SUM(R250:R251)</f>
        <v>0</v>
      </c>
      <c r="S249" s="158"/>
      <c r="T249" s="16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3" t="s">
        <v>77</v>
      </c>
      <c r="AT249" s="161" t="s">
        <v>71</v>
      </c>
      <c r="AU249" s="161" t="s">
        <v>77</v>
      </c>
      <c r="AY249" s="153" t="s">
        <v>137</v>
      </c>
      <c r="BK249" s="162">
        <f>SUM(BK250:BK251)</f>
        <v>0</v>
      </c>
    </row>
    <row r="250" s="2" customFormat="1" ht="19.8" customHeight="1">
      <c r="A250" s="39"/>
      <c r="B250" s="165"/>
      <c r="C250" s="166" t="s">
        <v>437</v>
      </c>
      <c r="D250" s="166" t="s">
        <v>139</v>
      </c>
      <c r="E250" s="167" t="s">
        <v>1045</v>
      </c>
      <c r="F250" s="168" t="s">
        <v>1046</v>
      </c>
      <c r="G250" s="169" t="s">
        <v>156</v>
      </c>
      <c r="H250" s="170">
        <v>38.253999999999998</v>
      </c>
      <c r="I250" s="171"/>
      <c r="J250" s="172">
        <f>ROUND(I250*H250,2)</f>
        <v>0</v>
      </c>
      <c r="K250" s="168" t="s">
        <v>143</v>
      </c>
      <c r="L250" s="40"/>
      <c r="M250" s="173" t="s">
        <v>3</v>
      </c>
      <c r="N250" s="174" t="s">
        <v>43</v>
      </c>
      <c r="O250" s="73"/>
      <c r="P250" s="175">
        <f>O250*H250</f>
        <v>0</v>
      </c>
      <c r="Q250" s="175">
        <v>0</v>
      </c>
      <c r="R250" s="175">
        <f>Q250*H250</f>
        <v>0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87</v>
      </c>
      <c r="AT250" s="177" t="s">
        <v>139</v>
      </c>
      <c r="AU250" s="177" t="s">
        <v>81</v>
      </c>
      <c r="AY250" s="20" t="s">
        <v>137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77</v>
      </c>
      <c r="BK250" s="178">
        <f>ROUND(I250*H250,2)</f>
        <v>0</v>
      </c>
      <c r="BL250" s="20" t="s">
        <v>87</v>
      </c>
      <c r="BM250" s="177" t="s">
        <v>1047</v>
      </c>
    </row>
    <row r="251" s="2" customFormat="1">
      <c r="A251" s="39"/>
      <c r="B251" s="40"/>
      <c r="C251" s="39"/>
      <c r="D251" s="179" t="s">
        <v>145</v>
      </c>
      <c r="E251" s="39"/>
      <c r="F251" s="180" t="s">
        <v>1048</v>
      </c>
      <c r="G251" s="39"/>
      <c r="H251" s="39"/>
      <c r="I251" s="181"/>
      <c r="J251" s="39"/>
      <c r="K251" s="39"/>
      <c r="L251" s="40"/>
      <c r="M251" s="182"/>
      <c r="N251" s="183"/>
      <c r="O251" s="73"/>
      <c r="P251" s="73"/>
      <c r="Q251" s="73"/>
      <c r="R251" s="73"/>
      <c r="S251" s="73"/>
      <c r="T251" s="74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20" t="s">
        <v>145</v>
      </c>
      <c r="AU251" s="20" t="s">
        <v>81</v>
      </c>
    </row>
    <row r="252" s="12" customFormat="1" ht="25.92" customHeight="1">
      <c r="A252" s="12"/>
      <c r="B252" s="152"/>
      <c r="C252" s="12"/>
      <c r="D252" s="153" t="s">
        <v>71</v>
      </c>
      <c r="E252" s="154" t="s">
        <v>433</v>
      </c>
      <c r="F252" s="154" t="s">
        <v>434</v>
      </c>
      <c r="G252" s="12"/>
      <c r="H252" s="12"/>
      <c r="I252" s="155"/>
      <c r="J252" s="156">
        <f>BK252</f>
        <v>0</v>
      </c>
      <c r="K252" s="12"/>
      <c r="L252" s="152"/>
      <c r="M252" s="157"/>
      <c r="N252" s="158"/>
      <c r="O252" s="158"/>
      <c r="P252" s="159">
        <f>P253+P260</f>
        <v>0</v>
      </c>
      <c r="Q252" s="158"/>
      <c r="R252" s="159">
        <f>R253+R260</f>
        <v>0.88317599999999985</v>
      </c>
      <c r="S252" s="158"/>
      <c r="T252" s="160">
        <f>T253+T260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3" t="s">
        <v>81</v>
      </c>
      <c r="AT252" s="161" t="s">
        <v>71</v>
      </c>
      <c r="AU252" s="161" t="s">
        <v>72</v>
      </c>
      <c r="AY252" s="153" t="s">
        <v>137</v>
      </c>
      <c r="BK252" s="162">
        <f>BK253+BK260</f>
        <v>0</v>
      </c>
    </row>
    <row r="253" s="12" customFormat="1" ht="22.8" customHeight="1">
      <c r="A253" s="12"/>
      <c r="B253" s="152"/>
      <c r="C253" s="12"/>
      <c r="D253" s="153" t="s">
        <v>71</v>
      </c>
      <c r="E253" s="163" t="s">
        <v>572</v>
      </c>
      <c r="F253" s="163" t="s">
        <v>573</v>
      </c>
      <c r="G253" s="12"/>
      <c r="H253" s="12"/>
      <c r="I253" s="155"/>
      <c r="J253" s="164">
        <f>BK253</f>
        <v>0</v>
      </c>
      <c r="K253" s="12"/>
      <c r="L253" s="152"/>
      <c r="M253" s="157"/>
      <c r="N253" s="158"/>
      <c r="O253" s="158"/>
      <c r="P253" s="159">
        <f>SUM(P254:P259)</f>
        <v>0</v>
      </c>
      <c r="Q253" s="158"/>
      <c r="R253" s="159">
        <f>SUM(R254:R259)</f>
        <v>0</v>
      </c>
      <c r="S253" s="158"/>
      <c r="T253" s="160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3" t="s">
        <v>81</v>
      </c>
      <c r="AT253" s="161" t="s">
        <v>71</v>
      </c>
      <c r="AU253" s="161" t="s">
        <v>77</v>
      </c>
      <c r="AY253" s="153" t="s">
        <v>137</v>
      </c>
      <c r="BK253" s="162">
        <f>SUM(BK254:BK259)</f>
        <v>0</v>
      </c>
    </row>
    <row r="254" s="2" customFormat="1" ht="14.4" customHeight="1">
      <c r="A254" s="39"/>
      <c r="B254" s="165"/>
      <c r="C254" s="166" t="s">
        <v>443</v>
      </c>
      <c r="D254" s="166" t="s">
        <v>139</v>
      </c>
      <c r="E254" s="167" t="s">
        <v>1049</v>
      </c>
      <c r="F254" s="168" t="s">
        <v>1050</v>
      </c>
      <c r="G254" s="169" t="s">
        <v>1051</v>
      </c>
      <c r="H254" s="170">
        <v>80.400000000000006</v>
      </c>
      <c r="I254" s="171"/>
      <c r="J254" s="172">
        <f>ROUND(I254*H254,2)</f>
        <v>0</v>
      </c>
      <c r="K254" s="168" t="s">
        <v>3</v>
      </c>
      <c r="L254" s="40"/>
      <c r="M254" s="173" t="s">
        <v>3</v>
      </c>
      <c r="N254" s="174" t="s">
        <v>43</v>
      </c>
      <c r="O254" s="73"/>
      <c r="P254" s="175">
        <f>O254*H254</f>
        <v>0</v>
      </c>
      <c r="Q254" s="175">
        <v>0</v>
      </c>
      <c r="R254" s="175">
        <f>Q254*H254</f>
        <v>0</v>
      </c>
      <c r="S254" s="175">
        <v>0</v>
      </c>
      <c r="T254" s="17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77" t="s">
        <v>229</v>
      </c>
      <c r="AT254" s="177" t="s">
        <v>139</v>
      </c>
      <c r="AU254" s="177" t="s">
        <v>81</v>
      </c>
      <c r="AY254" s="20" t="s">
        <v>137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20" t="s">
        <v>77</v>
      </c>
      <c r="BK254" s="178">
        <f>ROUND(I254*H254,2)</f>
        <v>0</v>
      </c>
      <c r="BL254" s="20" t="s">
        <v>229</v>
      </c>
      <c r="BM254" s="177" t="s">
        <v>1052</v>
      </c>
    </row>
    <row r="255" s="13" customFormat="1">
      <c r="A255" s="13"/>
      <c r="B255" s="184"/>
      <c r="C255" s="13"/>
      <c r="D255" s="185" t="s">
        <v>147</v>
      </c>
      <c r="E255" s="186" t="s">
        <v>3</v>
      </c>
      <c r="F255" s="187" t="s">
        <v>1053</v>
      </c>
      <c r="G255" s="13"/>
      <c r="H255" s="188">
        <v>80.400000000000006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147</v>
      </c>
      <c r="AU255" s="186" t="s">
        <v>81</v>
      </c>
      <c r="AV255" s="13" t="s">
        <v>81</v>
      </c>
      <c r="AW255" s="13" t="s">
        <v>33</v>
      </c>
      <c r="AX255" s="13" t="s">
        <v>77</v>
      </c>
      <c r="AY255" s="186" t="s">
        <v>137</v>
      </c>
    </row>
    <row r="256" s="2" customFormat="1" ht="14.4" customHeight="1">
      <c r="A256" s="39"/>
      <c r="B256" s="165"/>
      <c r="C256" s="166" t="s">
        <v>450</v>
      </c>
      <c r="D256" s="166" t="s">
        <v>139</v>
      </c>
      <c r="E256" s="167" t="s">
        <v>1054</v>
      </c>
      <c r="F256" s="168" t="s">
        <v>1055</v>
      </c>
      <c r="G256" s="169" t="s">
        <v>1051</v>
      </c>
      <c r="H256" s="170">
        <v>170.19999999999999</v>
      </c>
      <c r="I256" s="171"/>
      <c r="J256" s="172">
        <f>ROUND(I256*H256,2)</f>
        <v>0</v>
      </c>
      <c r="K256" s="168" t="s">
        <v>3</v>
      </c>
      <c r="L256" s="40"/>
      <c r="M256" s="173" t="s">
        <v>3</v>
      </c>
      <c r="N256" s="174" t="s">
        <v>43</v>
      </c>
      <c r="O256" s="73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229</v>
      </c>
      <c r="AT256" s="177" t="s">
        <v>139</v>
      </c>
      <c r="AU256" s="177" t="s">
        <v>81</v>
      </c>
      <c r="AY256" s="20" t="s">
        <v>137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77</v>
      </c>
      <c r="BK256" s="178">
        <f>ROUND(I256*H256,2)</f>
        <v>0</v>
      </c>
      <c r="BL256" s="20" t="s">
        <v>229</v>
      </c>
      <c r="BM256" s="177" t="s">
        <v>1056</v>
      </c>
    </row>
    <row r="257" s="13" customFormat="1">
      <c r="A257" s="13"/>
      <c r="B257" s="184"/>
      <c r="C257" s="13"/>
      <c r="D257" s="185" t="s">
        <v>147</v>
      </c>
      <c r="E257" s="186" t="s">
        <v>3</v>
      </c>
      <c r="F257" s="187" t="s">
        <v>1057</v>
      </c>
      <c r="G257" s="13"/>
      <c r="H257" s="188">
        <v>170.19999999999999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147</v>
      </c>
      <c r="AU257" s="186" t="s">
        <v>81</v>
      </c>
      <c r="AV257" s="13" t="s">
        <v>81</v>
      </c>
      <c r="AW257" s="13" t="s">
        <v>33</v>
      </c>
      <c r="AX257" s="13" t="s">
        <v>77</v>
      </c>
      <c r="AY257" s="186" t="s">
        <v>137</v>
      </c>
    </row>
    <row r="258" s="2" customFormat="1" ht="22.2" customHeight="1">
      <c r="A258" s="39"/>
      <c r="B258" s="165"/>
      <c r="C258" s="166" t="s">
        <v>456</v>
      </c>
      <c r="D258" s="166" t="s">
        <v>139</v>
      </c>
      <c r="E258" s="167" t="s">
        <v>1058</v>
      </c>
      <c r="F258" s="168" t="s">
        <v>1059</v>
      </c>
      <c r="G258" s="169" t="s">
        <v>469</v>
      </c>
      <c r="H258" s="211"/>
      <c r="I258" s="171"/>
      <c r="J258" s="172">
        <f>ROUND(I258*H258,2)</f>
        <v>0</v>
      </c>
      <c r="K258" s="168" t="s">
        <v>143</v>
      </c>
      <c r="L258" s="40"/>
      <c r="M258" s="173" t="s">
        <v>3</v>
      </c>
      <c r="N258" s="174" t="s">
        <v>43</v>
      </c>
      <c r="O258" s="73"/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77" t="s">
        <v>229</v>
      </c>
      <c r="AT258" s="177" t="s">
        <v>139</v>
      </c>
      <c r="AU258" s="177" t="s">
        <v>81</v>
      </c>
      <c r="AY258" s="20" t="s">
        <v>137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20" t="s">
        <v>77</v>
      </c>
      <c r="BK258" s="178">
        <f>ROUND(I258*H258,2)</f>
        <v>0</v>
      </c>
      <c r="BL258" s="20" t="s">
        <v>229</v>
      </c>
      <c r="BM258" s="177" t="s">
        <v>1060</v>
      </c>
    </row>
    <row r="259" s="2" customFormat="1">
      <c r="A259" s="39"/>
      <c r="B259" s="40"/>
      <c r="C259" s="39"/>
      <c r="D259" s="179" t="s">
        <v>145</v>
      </c>
      <c r="E259" s="39"/>
      <c r="F259" s="180" t="s">
        <v>1061</v>
      </c>
      <c r="G259" s="39"/>
      <c r="H259" s="39"/>
      <c r="I259" s="181"/>
      <c r="J259" s="39"/>
      <c r="K259" s="39"/>
      <c r="L259" s="40"/>
      <c r="M259" s="182"/>
      <c r="N259" s="183"/>
      <c r="O259" s="73"/>
      <c r="P259" s="73"/>
      <c r="Q259" s="73"/>
      <c r="R259" s="73"/>
      <c r="S259" s="73"/>
      <c r="T259" s="74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20" t="s">
        <v>145</v>
      </c>
      <c r="AU259" s="20" t="s">
        <v>81</v>
      </c>
    </row>
    <row r="260" s="12" customFormat="1" ht="22.8" customHeight="1">
      <c r="A260" s="12"/>
      <c r="B260" s="152"/>
      <c r="C260" s="12"/>
      <c r="D260" s="153" t="s">
        <v>71</v>
      </c>
      <c r="E260" s="163" t="s">
        <v>1062</v>
      </c>
      <c r="F260" s="163" t="s">
        <v>1063</v>
      </c>
      <c r="G260" s="12"/>
      <c r="H260" s="12"/>
      <c r="I260" s="155"/>
      <c r="J260" s="164">
        <f>BK260</f>
        <v>0</v>
      </c>
      <c r="K260" s="12"/>
      <c r="L260" s="152"/>
      <c r="M260" s="157"/>
      <c r="N260" s="158"/>
      <c r="O260" s="158"/>
      <c r="P260" s="159">
        <f>SUM(P261:P275)</f>
        <v>0</v>
      </c>
      <c r="Q260" s="158"/>
      <c r="R260" s="159">
        <f>SUM(R261:R275)</f>
        <v>0.88317599999999985</v>
      </c>
      <c r="S260" s="158"/>
      <c r="T260" s="160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3" t="s">
        <v>81</v>
      </c>
      <c r="AT260" s="161" t="s">
        <v>71</v>
      </c>
      <c r="AU260" s="161" t="s">
        <v>77</v>
      </c>
      <c r="AY260" s="153" t="s">
        <v>137</v>
      </c>
      <c r="BK260" s="162">
        <f>SUM(BK261:BK275)</f>
        <v>0</v>
      </c>
    </row>
    <row r="261" s="2" customFormat="1" ht="14.4" customHeight="1">
      <c r="A261" s="39"/>
      <c r="B261" s="165"/>
      <c r="C261" s="166" t="s">
        <v>462</v>
      </c>
      <c r="D261" s="166" t="s">
        <v>139</v>
      </c>
      <c r="E261" s="167" t="s">
        <v>1064</v>
      </c>
      <c r="F261" s="168" t="s">
        <v>1065</v>
      </c>
      <c r="G261" s="169" t="s">
        <v>162</v>
      </c>
      <c r="H261" s="170">
        <v>16.859999999999999</v>
      </c>
      <c r="I261" s="171"/>
      <c r="J261" s="172">
        <f>ROUND(I261*H261,2)</f>
        <v>0</v>
      </c>
      <c r="K261" s="168" t="s">
        <v>3</v>
      </c>
      <c r="L261" s="40"/>
      <c r="M261" s="173" t="s">
        <v>3</v>
      </c>
      <c r="N261" s="174" t="s">
        <v>43</v>
      </c>
      <c r="O261" s="73"/>
      <c r="P261" s="175">
        <f>O261*H261</f>
        <v>0</v>
      </c>
      <c r="Q261" s="175">
        <v>0.00029999999999999997</v>
      </c>
      <c r="R261" s="175">
        <f>Q261*H261</f>
        <v>0.0050579999999999991</v>
      </c>
      <c r="S261" s="175">
        <v>0</v>
      </c>
      <c r="T261" s="17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77" t="s">
        <v>229</v>
      </c>
      <c r="AT261" s="177" t="s">
        <v>139</v>
      </c>
      <c r="AU261" s="177" t="s">
        <v>81</v>
      </c>
      <c r="AY261" s="20" t="s">
        <v>137</v>
      </c>
      <c r="BE261" s="178">
        <f>IF(N261="základní",J261,0)</f>
        <v>0</v>
      </c>
      <c r="BF261" s="178">
        <f>IF(N261="snížená",J261,0)</f>
        <v>0</v>
      </c>
      <c r="BG261" s="178">
        <f>IF(N261="zákl. přenesená",J261,0)</f>
        <v>0</v>
      </c>
      <c r="BH261" s="178">
        <f>IF(N261="sníž. přenesená",J261,0)</f>
        <v>0</v>
      </c>
      <c r="BI261" s="178">
        <f>IF(N261="nulová",J261,0)</f>
        <v>0</v>
      </c>
      <c r="BJ261" s="20" t="s">
        <v>77</v>
      </c>
      <c r="BK261" s="178">
        <f>ROUND(I261*H261,2)</f>
        <v>0</v>
      </c>
      <c r="BL261" s="20" t="s">
        <v>229</v>
      </c>
      <c r="BM261" s="177" t="s">
        <v>1066</v>
      </c>
    </row>
    <row r="262" s="13" customFormat="1">
      <c r="A262" s="13"/>
      <c r="B262" s="184"/>
      <c r="C262" s="13"/>
      <c r="D262" s="185" t="s">
        <v>147</v>
      </c>
      <c r="E262" s="186" t="s">
        <v>3</v>
      </c>
      <c r="F262" s="187" t="s">
        <v>1067</v>
      </c>
      <c r="G262" s="13"/>
      <c r="H262" s="188">
        <v>16.859999999999999</v>
      </c>
      <c r="I262" s="189"/>
      <c r="J262" s="13"/>
      <c r="K262" s="13"/>
      <c r="L262" s="184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147</v>
      </c>
      <c r="AU262" s="186" t="s">
        <v>81</v>
      </c>
      <c r="AV262" s="13" t="s">
        <v>81</v>
      </c>
      <c r="AW262" s="13" t="s">
        <v>33</v>
      </c>
      <c r="AX262" s="13" t="s">
        <v>77</v>
      </c>
      <c r="AY262" s="186" t="s">
        <v>137</v>
      </c>
    </row>
    <row r="263" s="2" customFormat="1" ht="14.4" customHeight="1">
      <c r="A263" s="39"/>
      <c r="B263" s="165"/>
      <c r="C263" s="166" t="s">
        <v>466</v>
      </c>
      <c r="D263" s="166" t="s">
        <v>139</v>
      </c>
      <c r="E263" s="167" t="s">
        <v>1068</v>
      </c>
      <c r="F263" s="168" t="s">
        <v>1069</v>
      </c>
      <c r="G263" s="169" t="s">
        <v>162</v>
      </c>
      <c r="H263" s="170">
        <v>11.24</v>
      </c>
      <c r="I263" s="171"/>
      <c r="J263" s="172">
        <f>ROUND(I263*H263,2)</f>
        <v>0</v>
      </c>
      <c r="K263" s="168" t="s">
        <v>3</v>
      </c>
      <c r="L263" s="40"/>
      <c r="M263" s="173" t="s">
        <v>3</v>
      </c>
      <c r="N263" s="174" t="s">
        <v>43</v>
      </c>
      <c r="O263" s="73"/>
      <c r="P263" s="175">
        <f>O263*H263</f>
        <v>0</v>
      </c>
      <c r="Q263" s="175">
        <v>0.014999999999999999</v>
      </c>
      <c r="R263" s="175">
        <f>Q263*H263</f>
        <v>0.1686</v>
      </c>
      <c r="S263" s="175">
        <v>0</v>
      </c>
      <c r="T263" s="17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7" t="s">
        <v>229</v>
      </c>
      <c r="AT263" s="177" t="s">
        <v>139</v>
      </c>
      <c r="AU263" s="177" t="s">
        <v>81</v>
      </c>
      <c r="AY263" s="20" t="s">
        <v>137</v>
      </c>
      <c r="BE263" s="178">
        <f>IF(N263="základní",J263,0)</f>
        <v>0</v>
      </c>
      <c r="BF263" s="178">
        <f>IF(N263="snížená",J263,0)</f>
        <v>0</v>
      </c>
      <c r="BG263" s="178">
        <f>IF(N263="zákl. přenesená",J263,0)</f>
        <v>0</v>
      </c>
      <c r="BH263" s="178">
        <f>IF(N263="sníž. přenesená",J263,0)</f>
        <v>0</v>
      </c>
      <c r="BI263" s="178">
        <f>IF(N263="nulová",J263,0)</f>
        <v>0</v>
      </c>
      <c r="BJ263" s="20" t="s">
        <v>77</v>
      </c>
      <c r="BK263" s="178">
        <f>ROUND(I263*H263,2)</f>
        <v>0</v>
      </c>
      <c r="BL263" s="20" t="s">
        <v>229</v>
      </c>
      <c r="BM263" s="177" t="s">
        <v>1070</v>
      </c>
    </row>
    <row r="264" s="13" customFormat="1">
      <c r="A264" s="13"/>
      <c r="B264" s="184"/>
      <c r="C264" s="13"/>
      <c r="D264" s="185" t="s">
        <v>147</v>
      </c>
      <c r="E264" s="186" t="s">
        <v>3</v>
      </c>
      <c r="F264" s="187" t="s">
        <v>1071</v>
      </c>
      <c r="G264" s="13"/>
      <c r="H264" s="188">
        <v>11.24</v>
      </c>
      <c r="I264" s="189"/>
      <c r="J264" s="13"/>
      <c r="K264" s="13"/>
      <c r="L264" s="184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147</v>
      </c>
      <c r="AU264" s="186" t="s">
        <v>81</v>
      </c>
      <c r="AV264" s="13" t="s">
        <v>81</v>
      </c>
      <c r="AW264" s="13" t="s">
        <v>33</v>
      </c>
      <c r="AX264" s="13" t="s">
        <v>77</v>
      </c>
      <c r="AY264" s="186" t="s">
        <v>137</v>
      </c>
    </row>
    <row r="265" s="2" customFormat="1" ht="14.4" customHeight="1">
      <c r="A265" s="39"/>
      <c r="B265" s="165"/>
      <c r="C265" s="166" t="s">
        <v>474</v>
      </c>
      <c r="D265" s="166" t="s">
        <v>139</v>
      </c>
      <c r="E265" s="167" t="s">
        <v>1072</v>
      </c>
      <c r="F265" s="168" t="s">
        <v>1073</v>
      </c>
      <c r="G265" s="169" t="s">
        <v>162</v>
      </c>
      <c r="H265" s="170">
        <v>5.9199999999999999</v>
      </c>
      <c r="I265" s="171"/>
      <c r="J265" s="172">
        <f>ROUND(I265*H265,2)</f>
        <v>0</v>
      </c>
      <c r="K265" s="168" t="s">
        <v>3</v>
      </c>
      <c r="L265" s="40"/>
      <c r="M265" s="173" t="s">
        <v>3</v>
      </c>
      <c r="N265" s="174" t="s">
        <v>43</v>
      </c>
      <c r="O265" s="73"/>
      <c r="P265" s="175">
        <f>O265*H265</f>
        <v>0</v>
      </c>
      <c r="Q265" s="175">
        <v>0.025499999999999998</v>
      </c>
      <c r="R265" s="175">
        <f>Q265*H265</f>
        <v>0.15095999999999998</v>
      </c>
      <c r="S265" s="175">
        <v>0</v>
      </c>
      <c r="T265" s="17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7" t="s">
        <v>229</v>
      </c>
      <c r="AT265" s="177" t="s">
        <v>139</v>
      </c>
      <c r="AU265" s="177" t="s">
        <v>81</v>
      </c>
      <c r="AY265" s="20" t="s">
        <v>137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20" t="s">
        <v>77</v>
      </c>
      <c r="BK265" s="178">
        <f>ROUND(I265*H265,2)</f>
        <v>0</v>
      </c>
      <c r="BL265" s="20" t="s">
        <v>229</v>
      </c>
      <c r="BM265" s="177" t="s">
        <v>1074</v>
      </c>
    </row>
    <row r="266" s="13" customFormat="1">
      <c r="A266" s="13"/>
      <c r="B266" s="184"/>
      <c r="C266" s="13"/>
      <c r="D266" s="185" t="s">
        <v>147</v>
      </c>
      <c r="E266" s="186" t="s">
        <v>3</v>
      </c>
      <c r="F266" s="187" t="s">
        <v>1075</v>
      </c>
      <c r="G266" s="13"/>
      <c r="H266" s="188">
        <v>5.9199999999999999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147</v>
      </c>
      <c r="AU266" s="186" t="s">
        <v>81</v>
      </c>
      <c r="AV266" s="13" t="s">
        <v>81</v>
      </c>
      <c r="AW266" s="13" t="s">
        <v>33</v>
      </c>
      <c r="AX266" s="13" t="s">
        <v>77</v>
      </c>
      <c r="AY266" s="186" t="s">
        <v>137</v>
      </c>
    </row>
    <row r="267" s="2" customFormat="1" ht="22.2" customHeight="1">
      <c r="A267" s="39"/>
      <c r="B267" s="165"/>
      <c r="C267" s="166" t="s">
        <v>479</v>
      </c>
      <c r="D267" s="166" t="s">
        <v>139</v>
      </c>
      <c r="E267" s="167" t="s">
        <v>1076</v>
      </c>
      <c r="F267" s="168" t="s">
        <v>1077</v>
      </c>
      <c r="G267" s="169" t="s">
        <v>162</v>
      </c>
      <c r="H267" s="170">
        <v>16.859999999999999</v>
      </c>
      <c r="I267" s="171"/>
      <c r="J267" s="172">
        <f>ROUND(I267*H267,2)</f>
        <v>0</v>
      </c>
      <c r="K267" s="168" t="s">
        <v>143</v>
      </c>
      <c r="L267" s="40"/>
      <c r="M267" s="173" t="s">
        <v>3</v>
      </c>
      <c r="N267" s="174" t="s">
        <v>43</v>
      </c>
      <c r="O267" s="73"/>
      <c r="P267" s="175">
        <f>O267*H267</f>
        <v>0</v>
      </c>
      <c r="Q267" s="175">
        <v>0.0092200000000000008</v>
      </c>
      <c r="R267" s="175">
        <f>Q267*H267</f>
        <v>0.15544920000000001</v>
      </c>
      <c r="S267" s="175">
        <v>0</v>
      </c>
      <c r="T267" s="17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77" t="s">
        <v>229</v>
      </c>
      <c r="AT267" s="177" t="s">
        <v>139</v>
      </c>
      <c r="AU267" s="177" t="s">
        <v>81</v>
      </c>
      <c r="AY267" s="20" t="s">
        <v>137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20" t="s">
        <v>77</v>
      </c>
      <c r="BK267" s="178">
        <f>ROUND(I267*H267,2)</f>
        <v>0</v>
      </c>
      <c r="BL267" s="20" t="s">
        <v>229</v>
      </c>
      <c r="BM267" s="177" t="s">
        <v>1078</v>
      </c>
    </row>
    <row r="268" s="2" customFormat="1">
      <c r="A268" s="39"/>
      <c r="B268" s="40"/>
      <c r="C268" s="39"/>
      <c r="D268" s="179" t="s">
        <v>145</v>
      </c>
      <c r="E268" s="39"/>
      <c r="F268" s="180" t="s">
        <v>1079</v>
      </c>
      <c r="G268" s="39"/>
      <c r="H268" s="39"/>
      <c r="I268" s="181"/>
      <c r="J268" s="39"/>
      <c r="K268" s="39"/>
      <c r="L268" s="40"/>
      <c r="M268" s="182"/>
      <c r="N268" s="183"/>
      <c r="O268" s="73"/>
      <c r="P268" s="73"/>
      <c r="Q268" s="73"/>
      <c r="R268" s="73"/>
      <c r="S268" s="73"/>
      <c r="T268" s="74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20" t="s">
        <v>145</v>
      </c>
      <c r="AU268" s="20" t="s">
        <v>81</v>
      </c>
    </row>
    <row r="269" s="13" customFormat="1">
      <c r="A269" s="13"/>
      <c r="B269" s="184"/>
      <c r="C269" s="13"/>
      <c r="D269" s="185" t="s">
        <v>147</v>
      </c>
      <c r="E269" s="186" t="s">
        <v>3</v>
      </c>
      <c r="F269" s="187" t="s">
        <v>1080</v>
      </c>
      <c r="G269" s="13"/>
      <c r="H269" s="188">
        <v>16.859999999999999</v>
      </c>
      <c r="I269" s="189"/>
      <c r="J269" s="13"/>
      <c r="K269" s="13"/>
      <c r="L269" s="184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147</v>
      </c>
      <c r="AU269" s="186" t="s">
        <v>81</v>
      </c>
      <c r="AV269" s="13" t="s">
        <v>81</v>
      </c>
      <c r="AW269" s="13" t="s">
        <v>33</v>
      </c>
      <c r="AX269" s="13" t="s">
        <v>77</v>
      </c>
      <c r="AY269" s="186" t="s">
        <v>137</v>
      </c>
    </row>
    <row r="270" s="2" customFormat="1" ht="22.2" customHeight="1">
      <c r="A270" s="39"/>
      <c r="B270" s="165"/>
      <c r="C270" s="193" t="s">
        <v>485</v>
      </c>
      <c r="D270" s="193" t="s">
        <v>247</v>
      </c>
      <c r="E270" s="194" t="s">
        <v>1081</v>
      </c>
      <c r="F270" s="195" t="s">
        <v>1082</v>
      </c>
      <c r="G270" s="196" t="s">
        <v>162</v>
      </c>
      <c r="H270" s="197">
        <v>19.388999999999999</v>
      </c>
      <c r="I270" s="198"/>
      <c r="J270" s="199">
        <f>ROUND(I270*H270,2)</f>
        <v>0</v>
      </c>
      <c r="K270" s="195" t="s">
        <v>143</v>
      </c>
      <c r="L270" s="200"/>
      <c r="M270" s="201" t="s">
        <v>3</v>
      </c>
      <c r="N270" s="202" t="s">
        <v>43</v>
      </c>
      <c r="O270" s="73"/>
      <c r="P270" s="175">
        <f>O270*H270</f>
        <v>0</v>
      </c>
      <c r="Q270" s="175">
        <v>0.019199999999999998</v>
      </c>
      <c r="R270" s="175">
        <f>Q270*H270</f>
        <v>0.37226879999999996</v>
      </c>
      <c r="S270" s="175">
        <v>0</v>
      </c>
      <c r="T270" s="17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77" t="s">
        <v>314</v>
      </c>
      <c r="AT270" s="177" t="s">
        <v>247</v>
      </c>
      <c r="AU270" s="177" t="s">
        <v>81</v>
      </c>
      <c r="AY270" s="20" t="s">
        <v>137</v>
      </c>
      <c r="BE270" s="178">
        <f>IF(N270="základní",J270,0)</f>
        <v>0</v>
      </c>
      <c r="BF270" s="178">
        <f>IF(N270="snížená",J270,0)</f>
        <v>0</v>
      </c>
      <c r="BG270" s="178">
        <f>IF(N270="zákl. přenesená",J270,0)</f>
        <v>0</v>
      </c>
      <c r="BH270" s="178">
        <f>IF(N270="sníž. přenesená",J270,0)</f>
        <v>0</v>
      </c>
      <c r="BI270" s="178">
        <f>IF(N270="nulová",J270,0)</f>
        <v>0</v>
      </c>
      <c r="BJ270" s="20" t="s">
        <v>77</v>
      </c>
      <c r="BK270" s="178">
        <f>ROUND(I270*H270,2)</f>
        <v>0</v>
      </c>
      <c r="BL270" s="20" t="s">
        <v>229</v>
      </c>
      <c r="BM270" s="177" t="s">
        <v>1083</v>
      </c>
    </row>
    <row r="271" s="13" customFormat="1">
      <c r="A271" s="13"/>
      <c r="B271" s="184"/>
      <c r="C271" s="13"/>
      <c r="D271" s="185" t="s">
        <v>147</v>
      </c>
      <c r="E271" s="13"/>
      <c r="F271" s="187" t="s">
        <v>1084</v>
      </c>
      <c r="G271" s="13"/>
      <c r="H271" s="188">
        <v>19.388999999999999</v>
      </c>
      <c r="I271" s="189"/>
      <c r="J271" s="13"/>
      <c r="K271" s="13"/>
      <c r="L271" s="184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147</v>
      </c>
      <c r="AU271" s="186" t="s">
        <v>81</v>
      </c>
      <c r="AV271" s="13" t="s">
        <v>81</v>
      </c>
      <c r="AW271" s="13" t="s">
        <v>4</v>
      </c>
      <c r="AX271" s="13" t="s">
        <v>77</v>
      </c>
      <c r="AY271" s="186" t="s">
        <v>137</v>
      </c>
    </row>
    <row r="272" s="2" customFormat="1" ht="14.4" customHeight="1">
      <c r="A272" s="39"/>
      <c r="B272" s="165"/>
      <c r="C272" s="166" t="s">
        <v>490</v>
      </c>
      <c r="D272" s="166" t="s">
        <v>139</v>
      </c>
      <c r="E272" s="167" t="s">
        <v>1085</v>
      </c>
      <c r="F272" s="168" t="s">
        <v>1086</v>
      </c>
      <c r="G272" s="169" t="s">
        <v>162</v>
      </c>
      <c r="H272" s="170">
        <v>20.559999999999999</v>
      </c>
      <c r="I272" s="171"/>
      <c r="J272" s="172">
        <f>ROUND(I272*H272,2)</f>
        <v>0</v>
      </c>
      <c r="K272" s="168" t="s">
        <v>3</v>
      </c>
      <c r="L272" s="40"/>
      <c r="M272" s="173" t="s">
        <v>3</v>
      </c>
      <c r="N272" s="174" t="s">
        <v>43</v>
      </c>
      <c r="O272" s="73"/>
      <c r="P272" s="175">
        <f>O272*H272</f>
        <v>0</v>
      </c>
      <c r="Q272" s="175">
        <v>0.0015</v>
      </c>
      <c r="R272" s="175">
        <f>Q272*H272</f>
        <v>0.030839999999999999</v>
      </c>
      <c r="S272" s="175">
        <v>0</v>
      </c>
      <c r="T272" s="17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77" t="s">
        <v>229</v>
      </c>
      <c r="AT272" s="177" t="s">
        <v>139</v>
      </c>
      <c r="AU272" s="177" t="s">
        <v>81</v>
      </c>
      <c r="AY272" s="20" t="s">
        <v>137</v>
      </c>
      <c r="BE272" s="178">
        <f>IF(N272="základní",J272,0)</f>
        <v>0</v>
      </c>
      <c r="BF272" s="178">
        <f>IF(N272="snížená",J272,0)</f>
        <v>0</v>
      </c>
      <c r="BG272" s="178">
        <f>IF(N272="zákl. přenesená",J272,0)</f>
        <v>0</v>
      </c>
      <c r="BH272" s="178">
        <f>IF(N272="sníž. přenesená",J272,0)</f>
        <v>0</v>
      </c>
      <c r="BI272" s="178">
        <f>IF(N272="nulová",J272,0)</f>
        <v>0</v>
      </c>
      <c r="BJ272" s="20" t="s">
        <v>77</v>
      </c>
      <c r="BK272" s="178">
        <f>ROUND(I272*H272,2)</f>
        <v>0</v>
      </c>
      <c r="BL272" s="20" t="s">
        <v>229</v>
      </c>
      <c r="BM272" s="177" t="s">
        <v>1087</v>
      </c>
    </row>
    <row r="273" s="13" customFormat="1">
      <c r="A273" s="13"/>
      <c r="B273" s="184"/>
      <c r="C273" s="13"/>
      <c r="D273" s="185" t="s">
        <v>147</v>
      </c>
      <c r="E273" s="186" t="s">
        <v>3</v>
      </c>
      <c r="F273" s="187" t="s">
        <v>1088</v>
      </c>
      <c r="G273" s="13"/>
      <c r="H273" s="188">
        <v>20.559999999999999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147</v>
      </c>
      <c r="AU273" s="186" t="s">
        <v>81</v>
      </c>
      <c r="AV273" s="13" t="s">
        <v>81</v>
      </c>
      <c r="AW273" s="13" t="s">
        <v>33</v>
      </c>
      <c r="AX273" s="13" t="s">
        <v>77</v>
      </c>
      <c r="AY273" s="186" t="s">
        <v>137</v>
      </c>
    </row>
    <row r="274" s="2" customFormat="1" ht="22.2" customHeight="1">
      <c r="A274" s="39"/>
      <c r="B274" s="165"/>
      <c r="C274" s="166" t="s">
        <v>497</v>
      </c>
      <c r="D274" s="166" t="s">
        <v>139</v>
      </c>
      <c r="E274" s="167" t="s">
        <v>1089</v>
      </c>
      <c r="F274" s="168" t="s">
        <v>1090</v>
      </c>
      <c r="G274" s="169" t="s">
        <v>469</v>
      </c>
      <c r="H274" s="211"/>
      <c r="I274" s="171"/>
      <c r="J274" s="172">
        <f>ROUND(I274*H274,2)</f>
        <v>0</v>
      </c>
      <c r="K274" s="168" t="s">
        <v>143</v>
      </c>
      <c r="L274" s="40"/>
      <c r="M274" s="173" t="s">
        <v>3</v>
      </c>
      <c r="N274" s="174" t="s">
        <v>43</v>
      </c>
      <c r="O274" s="73"/>
      <c r="P274" s="175">
        <f>O274*H274</f>
        <v>0</v>
      </c>
      <c r="Q274" s="175">
        <v>0</v>
      </c>
      <c r="R274" s="175">
        <f>Q274*H274</f>
        <v>0</v>
      </c>
      <c r="S274" s="175">
        <v>0</v>
      </c>
      <c r="T274" s="17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77" t="s">
        <v>229</v>
      </c>
      <c r="AT274" s="177" t="s">
        <v>139</v>
      </c>
      <c r="AU274" s="177" t="s">
        <v>81</v>
      </c>
      <c r="AY274" s="20" t="s">
        <v>137</v>
      </c>
      <c r="BE274" s="178">
        <f>IF(N274="základní",J274,0)</f>
        <v>0</v>
      </c>
      <c r="BF274" s="178">
        <f>IF(N274="snížená",J274,0)</f>
        <v>0</v>
      </c>
      <c r="BG274" s="178">
        <f>IF(N274="zákl. přenesená",J274,0)</f>
        <v>0</v>
      </c>
      <c r="BH274" s="178">
        <f>IF(N274="sníž. přenesená",J274,0)</f>
        <v>0</v>
      </c>
      <c r="BI274" s="178">
        <f>IF(N274="nulová",J274,0)</f>
        <v>0</v>
      </c>
      <c r="BJ274" s="20" t="s">
        <v>77</v>
      </c>
      <c r="BK274" s="178">
        <f>ROUND(I274*H274,2)</f>
        <v>0</v>
      </c>
      <c r="BL274" s="20" t="s">
        <v>229</v>
      </c>
      <c r="BM274" s="177" t="s">
        <v>1091</v>
      </c>
    </row>
    <row r="275" s="2" customFormat="1">
      <c r="A275" s="39"/>
      <c r="B275" s="40"/>
      <c r="C275" s="39"/>
      <c r="D275" s="179" t="s">
        <v>145</v>
      </c>
      <c r="E275" s="39"/>
      <c r="F275" s="180" t="s">
        <v>1092</v>
      </c>
      <c r="G275" s="39"/>
      <c r="H275" s="39"/>
      <c r="I275" s="181"/>
      <c r="J275" s="39"/>
      <c r="K275" s="39"/>
      <c r="L275" s="40"/>
      <c r="M275" s="222"/>
      <c r="N275" s="223"/>
      <c r="O275" s="224"/>
      <c r="P275" s="224"/>
      <c r="Q275" s="224"/>
      <c r="R275" s="224"/>
      <c r="S275" s="224"/>
      <c r="T275" s="225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20" t="s">
        <v>145</v>
      </c>
      <c r="AU275" s="20" t="s">
        <v>81</v>
      </c>
    </row>
    <row r="276" s="2" customFormat="1" ht="6.96" customHeight="1">
      <c r="A276" s="39"/>
      <c r="B276" s="56"/>
      <c r="C276" s="57"/>
      <c r="D276" s="57"/>
      <c r="E276" s="57"/>
      <c r="F276" s="57"/>
      <c r="G276" s="57"/>
      <c r="H276" s="57"/>
      <c r="I276" s="57"/>
      <c r="J276" s="57"/>
      <c r="K276" s="57"/>
      <c r="L276" s="40"/>
      <c r="M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</sheetData>
  <autoFilter ref="C90:K27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3107322"/>
    <hyperlink ref="F100" r:id="rId2" display="https://podminky.urs.cz/item/CS_URS_2024_01/113107336"/>
    <hyperlink ref="F103" r:id="rId3" display="https://podminky.urs.cz/item/CS_URS_2024_01/113107342"/>
    <hyperlink ref="F105" r:id="rId4" display="https://podminky.urs.cz/item/CS_URS_2024_01/122311101"/>
    <hyperlink ref="F108" r:id="rId5" display="https://podminky.urs.cz/item/CS_URS_2024_01/122351102"/>
    <hyperlink ref="F111" r:id="rId6" display="https://podminky.urs.cz/item/CS_URS_2024_01/162751137"/>
    <hyperlink ref="F113" r:id="rId7" display="https://podminky.urs.cz/item/CS_URS_2024_01/162751139"/>
    <hyperlink ref="F116" r:id="rId8" display="https://podminky.urs.cz/item/CS_URS_2024_01/167151102"/>
    <hyperlink ref="F119" r:id="rId9" display="https://podminky.urs.cz/item/CS_URS_2024_01/171201221"/>
    <hyperlink ref="F122" r:id="rId10" display="https://podminky.urs.cz/item/CS_URS_2024_01/171251201"/>
    <hyperlink ref="F124" r:id="rId11" display="https://podminky.urs.cz/item/CS_URS_2024_01/174111101"/>
    <hyperlink ref="F127" r:id="rId12" display="https://podminky.urs.cz/item/CS_URS_2024_01/174151101"/>
    <hyperlink ref="F130" r:id="rId13" display="https://podminky.urs.cz/item/CS_URS_2024_01/181951114"/>
    <hyperlink ref="F136" r:id="rId14" display="https://podminky.urs.cz/item/CS_URS_2024_01/273313811"/>
    <hyperlink ref="F139" r:id="rId15" display="https://podminky.urs.cz/item/CS_URS_2024_01/273321611"/>
    <hyperlink ref="F142" r:id="rId16" display="https://podminky.urs.cz/item/CS_URS_2024_01/273351121"/>
    <hyperlink ref="F145" r:id="rId17" display="https://podminky.urs.cz/item/CS_URS_2024_01/273351122"/>
    <hyperlink ref="F147" r:id="rId18" display="https://podminky.urs.cz/item/CS_URS_2024_01/273361821"/>
    <hyperlink ref="F150" r:id="rId19" display="https://podminky.urs.cz/item/CS_URS_2024_01/273362021"/>
    <hyperlink ref="F153" r:id="rId20" display="https://podminky.urs.cz/item/CS_URS_2024_01/274313811"/>
    <hyperlink ref="F156" r:id="rId21" display="https://podminky.urs.cz/item/CS_URS_2024_01/274351121"/>
    <hyperlink ref="F159" r:id="rId22" display="https://podminky.urs.cz/item/CS_URS_2024_01/274351122"/>
    <hyperlink ref="F163" r:id="rId23" display="https://podminky.urs.cz/item/CS_URS_2024_01/434191421"/>
    <hyperlink ref="F168" r:id="rId24" display="https://podminky.urs.cz/item/CS_URS_2024_01/564861011"/>
    <hyperlink ref="F171" r:id="rId25" display="https://podminky.urs.cz/item/CS_URS_2024_01/564910511"/>
    <hyperlink ref="F174" r:id="rId26" display="https://podminky.urs.cz/item/CS_URS_2024_01/577144111"/>
    <hyperlink ref="F177" r:id="rId27" display="https://podminky.urs.cz/item/CS_URS_2024_01/599141111"/>
    <hyperlink ref="F181" r:id="rId28" display="https://podminky.urs.cz/item/CS_URS_2024_01/622142001"/>
    <hyperlink ref="F184" r:id="rId29" display="https://podminky.urs.cz/item/CS_URS_2024_01/622151011"/>
    <hyperlink ref="F187" r:id="rId30" display="https://podminky.urs.cz/item/CS_URS_2024_01/622151021"/>
    <hyperlink ref="F193" r:id="rId31" display="https://podminky.urs.cz/item/CS_URS_2024_01/622211001"/>
    <hyperlink ref="F198" r:id="rId32" display="https://podminky.urs.cz/item/CS_URS_2024_01/622211031"/>
    <hyperlink ref="F203" r:id="rId33" display="https://podminky.urs.cz/item/CS_URS_2024_01/622221001"/>
    <hyperlink ref="F208" r:id="rId34" display="https://podminky.urs.cz/item/CS_URS_2024_01/622511112"/>
    <hyperlink ref="F214" r:id="rId35" display="https://podminky.urs.cz/item/CS_URS_2024_01/622521012"/>
    <hyperlink ref="F218" r:id="rId36" display="https://podminky.urs.cz/item/CS_URS_2024_01/919735112"/>
    <hyperlink ref="F221" r:id="rId37" display="https://podminky.urs.cz/item/CS_URS_2024_01/953312115"/>
    <hyperlink ref="F224" r:id="rId38" display="https://podminky.urs.cz/item/CS_URS_2024_01/953331112"/>
    <hyperlink ref="F227" r:id="rId39" display="https://podminky.urs.cz/item/CS_URS_2024_01/961044111"/>
    <hyperlink ref="F230" r:id="rId40" display="https://podminky.urs.cz/item/CS_URS_2024_01/963022819"/>
    <hyperlink ref="F233" r:id="rId41" display="https://podminky.urs.cz/item/CS_URS_2024_01/965081223"/>
    <hyperlink ref="F236" r:id="rId42" display="https://podminky.urs.cz/item/CS_URS_2024_01/978071321"/>
    <hyperlink ref="F239" r:id="rId43" display="https://podminky.urs.cz/item/CS_URS_2024_01/978071411"/>
    <hyperlink ref="F243" r:id="rId44" display="https://podminky.urs.cz/item/CS_URS_2024_01/997013631"/>
    <hyperlink ref="F245" r:id="rId45" display="https://podminky.urs.cz/item/CS_URS_2024_01/997221561"/>
    <hyperlink ref="F247" r:id="rId46" display="https://podminky.urs.cz/item/CS_URS_2024_01/997221569"/>
    <hyperlink ref="F251" r:id="rId47" display="https://podminky.urs.cz/item/CS_URS_2024_01/998223011"/>
    <hyperlink ref="F259" r:id="rId48" display="https://podminky.urs.cz/item/CS_URS_2024_01/998767201"/>
    <hyperlink ref="F268" r:id="rId49" display="https://podminky.urs.cz/item/CS_URS_2024_01/771574474"/>
    <hyperlink ref="F275" r:id="rId50" display="https://podminky.urs.cz/item/CS_URS_2024_01/9987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1093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ROUND(J89,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ROUND((SUM(BE89:BE161)),  2)</f>
        <v>0</v>
      </c>
      <c r="G33" s="39"/>
      <c r="H33" s="39"/>
      <c r="I33" s="124">
        <v>0.20999999999999999</v>
      </c>
      <c r="J33" s="123">
        <f>ROUND(((SUM(BE89:BE161))*I33),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ROUND((SUM(BF89:BF161)),  2)</f>
        <v>0</v>
      </c>
      <c r="G34" s="39"/>
      <c r="H34" s="39"/>
      <c r="I34" s="124">
        <v>0.14999999999999999</v>
      </c>
      <c r="J34" s="123">
        <f>ROUND(((SUM(BF89:BF161))*I34),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ROUND((SUM(BG89:BG161)),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ROUND((SUM(BH89:BH161)),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ROUND((SUM(BI89:BI161)),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3 - Zdravotechnika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J89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1094</v>
      </c>
      <c r="E60" s="136"/>
      <c r="F60" s="136"/>
      <c r="G60" s="136"/>
      <c r="H60" s="136"/>
      <c r="I60" s="136"/>
      <c r="J60" s="137">
        <f>J90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1095</v>
      </c>
      <c r="E61" s="136"/>
      <c r="F61" s="136"/>
      <c r="G61" s="136"/>
      <c r="H61" s="136"/>
      <c r="I61" s="136"/>
      <c r="J61" s="137">
        <f>J98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1096</v>
      </c>
      <c r="E62" s="136"/>
      <c r="F62" s="136"/>
      <c r="G62" s="136"/>
      <c r="H62" s="136"/>
      <c r="I62" s="136"/>
      <c r="J62" s="137">
        <f>J103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1097</v>
      </c>
      <c r="E63" s="136"/>
      <c r="F63" s="136"/>
      <c r="G63" s="136"/>
      <c r="H63" s="136"/>
      <c r="I63" s="136"/>
      <c r="J63" s="137">
        <f>J107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1098</v>
      </c>
      <c r="E64" s="136"/>
      <c r="F64" s="136"/>
      <c r="G64" s="136"/>
      <c r="H64" s="136"/>
      <c r="I64" s="136"/>
      <c r="J64" s="137">
        <f>J113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1099</v>
      </c>
      <c r="E65" s="136"/>
      <c r="F65" s="136"/>
      <c r="G65" s="136"/>
      <c r="H65" s="136"/>
      <c r="I65" s="136"/>
      <c r="J65" s="137">
        <f>J123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4"/>
      <c r="C66" s="9"/>
      <c r="D66" s="135" t="s">
        <v>1100</v>
      </c>
      <c r="E66" s="136"/>
      <c r="F66" s="136"/>
      <c r="G66" s="136"/>
      <c r="H66" s="136"/>
      <c r="I66" s="136"/>
      <c r="J66" s="137">
        <f>J128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4"/>
      <c r="C67" s="9"/>
      <c r="D67" s="135" t="s">
        <v>1101</v>
      </c>
      <c r="E67" s="136"/>
      <c r="F67" s="136"/>
      <c r="G67" s="136"/>
      <c r="H67" s="136"/>
      <c r="I67" s="136"/>
      <c r="J67" s="137">
        <f>J137</f>
        <v>0</v>
      </c>
      <c r="K67" s="9"/>
      <c r="L67" s="13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34"/>
      <c r="C68" s="9"/>
      <c r="D68" s="135" t="s">
        <v>1102</v>
      </c>
      <c r="E68" s="136"/>
      <c r="F68" s="136"/>
      <c r="G68" s="136"/>
      <c r="H68" s="136"/>
      <c r="I68" s="136"/>
      <c r="J68" s="137">
        <f>J151</f>
        <v>0</v>
      </c>
      <c r="K68" s="9"/>
      <c r="L68" s="13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34"/>
      <c r="C69" s="9"/>
      <c r="D69" s="135" t="s">
        <v>1103</v>
      </c>
      <c r="E69" s="136"/>
      <c r="F69" s="136"/>
      <c r="G69" s="136"/>
      <c r="H69" s="136"/>
      <c r="I69" s="136"/>
      <c r="J69" s="137">
        <f>J159</f>
        <v>0</v>
      </c>
      <c r="K69" s="9"/>
      <c r="L69" s="13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122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4.4" customHeight="1">
      <c r="A79" s="39"/>
      <c r="B79" s="40"/>
      <c r="C79" s="39"/>
      <c r="D79" s="39"/>
      <c r="E79" s="116" t="str">
        <f>E7</f>
        <v>Karlovy Vary, ZŠ J.A.Komenského - učebna IT, kabinet, přístupová rampa a vnitřní plošina</v>
      </c>
      <c r="F79" s="33"/>
      <c r="G79" s="33"/>
      <c r="H79" s="33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100</v>
      </c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9"/>
      <c r="D81" s="39"/>
      <c r="E81" s="63" t="str">
        <f>E9</f>
        <v>3 - Zdravotechnika</v>
      </c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39"/>
      <c r="E83" s="39"/>
      <c r="F83" s="28" t="str">
        <f>F12</f>
        <v xml:space="preserve"> </v>
      </c>
      <c r="G83" s="39"/>
      <c r="H83" s="39"/>
      <c r="I83" s="33" t="s">
        <v>23</v>
      </c>
      <c r="J83" s="65" t="str">
        <f>IF(J12="","",J12)</f>
        <v>23. 1. 2024</v>
      </c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6" customHeight="1">
      <c r="A85" s="39"/>
      <c r="B85" s="40"/>
      <c r="C85" s="33" t="s">
        <v>25</v>
      </c>
      <c r="D85" s="39"/>
      <c r="E85" s="39"/>
      <c r="F85" s="28" t="str">
        <f>E15</f>
        <v>Statutární město K.Vary</v>
      </c>
      <c r="G85" s="39"/>
      <c r="H85" s="39"/>
      <c r="I85" s="33" t="s">
        <v>31</v>
      </c>
      <c r="J85" s="37" t="str">
        <f>E21</f>
        <v>Porticus s.r.o. K.Vary</v>
      </c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6" customHeight="1">
      <c r="A86" s="39"/>
      <c r="B86" s="40"/>
      <c r="C86" s="33" t="s">
        <v>29</v>
      </c>
      <c r="D86" s="39"/>
      <c r="E86" s="39"/>
      <c r="F86" s="28" t="str">
        <f>IF(E18="","",E18)</f>
        <v>Vyplň údaj</v>
      </c>
      <c r="G86" s="39"/>
      <c r="H86" s="39"/>
      <c r="I86" s="33" t="s">
        <v>34</v>
      </c>
      <c r="J86" s="37" t="str">
        <f>E24</f>
        <v>Šimková Dita, K.Vary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42"/>
      <c r="B88" s="143"/>
      <c r="C88" s="144" t="s">
        <v>123</v>
      </c>
      <c r="D88" s="145" t="s">
        <v>57</v>
      </c>
      <c r="E88" s="145" t="s">
        <v>53</v>
      </c>
      <c r="F88" s="145" t="s">
        <v>54</v>
      </c>
      <c r="G88" s="145" t="s">
        <v>124</v>
      </c>
      <c r="H88" s="145" t="s">
        <v>125</v>
      </c>
      <c r="I88" s="145" t="s">
        <v>126</v>
      </c>
      <c r="J88" s="145" t="s">
        <v>104</v>
      </c>
      <c r="K88" s="146" t="s">
        <v>127</v>
      </c>
      <c r="L88" s="147"/>
      <c r="M88" s="81" t="s">
        <v>3</v>
      </c>
      <c r="N88" s="82" t="s">
        <v>42</v>
      </c>
      <c r="O88" s="82" t="s">
        <v>128</v>
      </c>
      <c r="P88" s="82" t="s">
        <v>129</v>
      </c>
      <c r="Q88" s="82" t="s">
        <v>130</v>
      </c>
      <c r="R88" s="82" t="s">
        <v>131</v>
      </c>
      <c r="S88" s="82" t="s">
        <v>132</v>
      </c>
      <c r="T88" s="83" t="s">
        <v>133</v>
      </c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</row>
    <row r="89" s="2" customFormat="1" ht="22.8" customHeight="1">
      <c r="A89" s="39"/>
      <c r="B89" s="40"/>
      <c r="C89" s="88" t="s">
        <v>134</v>
      </c>
      <c r="D89" s="39"/>
      <c r="E89" s="39"/>
      <c r="F89" s="39"/>
      <c r="G89" s="39"/>
      <c r="H89" s="39"/>
      <c r="I89" s="39"/>
      <c r="J89" s="148">
        <f>BK89</f>
        <v>0</v>
      </c>
      <c r="K89" s="39"/>
      <c r="L89" s="40"/>
      <c r="M89" s="84"/>
      <c r="N89" s="69"/>
      <c r="O89" s="85"/>
      <c r="P89" s="149">
        <f>P90+P98+P103+P107+P113+P123+P128+P137+P151+P159</f>
        <v>0</v>
      </c>
      <c r="Q89" s="85"/>
      <c r="R89" s="149">
        <f>R90+R98+R103+R107+R113+R123+R128+R137+R151+R159</f>
        <v>0</v>
      </c>
      <c r="S89" s="85"/>
      <c r="T89" s="150">
        <f>T90+T98+T103+T107+T113+T123+T128+T137+T151+T159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71</v>
      </c>
      <c r="AU89" s="20" t="s">
        <v>105</v>
      </c>
      <c r="BK89" s="151">
        <f>BK90+BK98+BK103+BK107+BK113+BK123+BK128+BK137+BK151+BK159</f>
        <v>0</v>
      </c>
    </row>
    <row r="90" s="12" customFormat="1" ht="25.92" customHeight="1">
      <c r="A90" s="12"/>
      <c r="B90" s="152"/>
      <c r="C90" s="12"/>
      <c r="D90" s="153" t="s">
        <v>71</v>
      </c>
      <c r="E90" s="154" t="s">
        <v>1104</v>
      </c>
      <c r="F90" s="154" t="s">
        <v>1105</v>
      </c>
      <c r="G90" s="12"/>
      <c r="H90" s="12"/>
      <c r="I90" s="155"/>
      <c r="J90" s="156">
        <f>BK90</f>
        <v>0</v>
      </c>
      <c r="K90" s="12"/>
      <c r="L90" s="152"/>
      <c r="M90" s="157"/>
      <c r="N90" s="158"/>
      <c r="O90" s="158"/>
      <c r="P90" s="159">
        <f>SUM(P91:P97)</f>
        <v>0</v>
      </c>
      <c r="Q90" s="158"/>
      <c r="R90" s="159">
        <f>SUM(R91:R97)</f>
        <v>0</v>
      </c>
      <c r="S90" s="158"/>
      <c r="T90" s="16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77</v>
      </c>
      <c r="AT90" s="161" t="s">
        <v>71</v>
      </c>
      <c r="AU90" s="161" t="s">
        <v>72</v>
      </c>
      <c r="AY90" s="153" t="s">
        <v>137</v>
      </c>
      <c r="BK90" s="162">
        <f>SUM(BK91:BK97)</f>
        <v>0</v>
      </c>
    </row>
    <row r="91" s="2" customFormat="1" ht="14.4" customHeight="1">
      <c r="A91" s="39"/>
      <c r="B91" s="165"/>
      <c r="C91" s="166" t="s">
        <v>77</v>
      </c>
      <c r="D91" s="166" t="s">
        <v>139</v>
      </c>
      <c r="E91" s="167" t="s">
        <v>1106</v>
      </c>
      <c r="F91" s="168" t="s">
        <v>1107</v>
      </c>
      <c r="G91" s="169" t="s">
        <v>173</v>
      </c>
      <c r="H91" s="170">
        <v>2</v>
      </c>
      <c r="I91" s="171"/>
      <c r="J91" s="172">
        <f>ROUND(I91*H91,2)</f>
        <v>0</v>
      </c>
      <c r="K91" s="168" t="s">
        <v>3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229</v>
      </c>
      <c r="AT91" s="177" t="s">
        <v>139</v>
      </c>
      <c r="AU91" s="177" t="s">
        <v>77</v>
      </c>
      <c r="AY91" s="20" t="s">
        <v>137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77</v>
      </c>
      <c r="BK91" s="178">
        <f>ROUND(I91*H91,2)</f>
        <v>0</v>
      </c>
      <c r="BL91" s="20" t="s">
        <v>229</v>
      </c>
      <c r="BM91" s="177" t="s">
        <v>1108</v>
      </c>
    </row>
    <row r="92" s="2" customFormat="1" ht="14.4" customHeight="1">
      <c r="A92" s="39"/>
      <c r="B92" s="165"/>
      <c r="C92" s="166" t="s">
        <v>81</v>
      </c>
      <c r="D92" s="166" t="s">
        <v>139</v>
      </c>
      <c r="E92" s="167" t="s">
        <v>1109</v>
      </c>
      <c r="F92" s="168" t="s">
        <v>1110</v>
      </c>
      <c r="G92" s="169" t="s">
        <v>173</v>
      </c>
      <c r="H92" s="170">
        <v>4</v>
      </c>
      <c r="I92" s="171"/>
      <c r="J92" s="172">
        <f>ROUND(I92*H92,2)</f>
        <v>0</v>
      </c>
      <c r="K92" s="168" t="s">
        <v>3</v>
      </c>
      <c r="L92" s="40"/>
      <c r="M92" s="173" t="s">
        <v>3</v>
      </c>
      <c r="N92" s="174" t="s">
        <v>43</v>
      </c>
      <c r="O92" s="73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229</v>
      </c>
      <c r="AT92" s="177" t="s">
        <v>139</v>
      </c>
      <c r="AU92" s="177" t="s">
        <v>77</v>
      </c>
      <c r="AY92" s="20" t="s">
        <v>137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77</v>
      </c>
      <c r="BK92" s="178">
        <f>ROUND(I92*H92,2)</f>
        <v>0</v>
      </c>
      <c r="BL92" s="20" t="s">
        <v>229</v>
      </c>
      <c r="BM92" s="177" t="s">
        <v>1111</v>
      </c>
    </row>
    <row r="93" s="2" customFormat="1" ht="14.4" customHeight="1">
      <c r="A93" s="39"/>
      <c r="B93" s="165"/>
      <c r="C93" s="166" t="s">
        <v>84</v>
      </c>
      <c r="D93" s="166" t="s">
        <v>139</v>
      </c>
      <c r="E93" s="167" t="s">
        <v>1112</v>
      </c>
      <c r="F93" s="168" t="s">
        <v>1113</v>
      </c>
      <c r="G93" s="169" t="s">
        <v>173</v>
      </c>
      <c r="H93" s="170">
        <v>2</v>
      </c>
      <c r="I93" s="171"/>
      <c r="J93" s="172">
        <f>ROUND(I93*H93,2)</f>
        <v>0</v>
      </c>
      <c r="K93" s="168" t="s">
        <v>3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229</v>
      </c>
      <c r="AT93" s="177" t="s">
        <v>139</v>
      </c>
      <c r="AU93" s="177" t="s">
        <v>77</v>
      </c>
      <c r="AY93" s="20" t="s">
        <v>137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77</v>
      </c>
      <c r="BK93" s="178">
        <f>ROUND(I93*H93,2)</f>
        <v>0</v>
      </c>
      <c r="BL93" s="20" t="s">
        <v>229</v>
      </c>
      <c r="BM93" s="177" t="s">
        <v>1114</v>
      </c>
    </row>
    <row r="94" s="2" customFormat="1" ht="14.4" customHeight="1">
      <c r="A94" s="39"/>
      <c r="B94" s="165"/>
      <c r="C94" s="166" t="s">
        <v>87</v>
      </c>
      <c r="D94" s="166" t="s">
        <v>139</v>
      </c>
      <c r="E94" s="167" t="s">
        <v>1115</v>
      </c>
      <c r="F94" s="168" t="s">
        <v>1116</v>
      </c>
      <c r="G94" s="169" t="s">
        <v>1117</v>
      </c>
      <c r="H94" s="170">
        <v>2</v>
      </c>
      <c r="I94" s="171"/>
      <c r="J94" s="172">
        <f>ROUND(I94*H94,2)</f>
        <v>0</v>
      </c>
      <c r="K94" s="168" t="s">
        <v>3</v>
      </c>
      <c r="L94" s="40"/>
      <c r="M94" s="173" t="s">
        <v>3</v>
      </c>
      <c r="N94" s="174" t="s">
        <v>43</v>
      </c>
      <c r="O94" s="73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229</v>
      </c>
      <c r="AT94" s="177" t="s">
        <v>139</v>
      </c>
      <c r="AU94" s="177" t="s">
        <v>77</v>
      </c>
      <c r="AY94" s="20" t="s">
        <v>137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77</v>
      </c>
      <c r="BK94" s="178">
        <f>ROUND(I94*H94,2)</f>
        <v>0</v>
      </c>
      <c r="BL94" s="20" t="s">
        <v>229</v>
      </c>
      <c r="BM94" s="177" t="s">
        <v>1118</v>
      </c>
    </row>
    <row r="95" s="2" customFormat="1" ht="14.4" customHeight="1">
      <c r="A95" s="39"/>
      <c r="B95" s="165"/>
      <c r="C95" s="166" t="s">
        <v>90</v>
      </c>
      <c r="D95" s="166" t="s">
        <v>139</v>
      </c>
      <c r="E95" s="167" t="s">
        <v>1119</v>
      </c>
      <c r="F95" s="168" t="s">
        <v>1120</v>
      </c>
      <c r="G95" s="169" t="s">
        <v>173</v>
      </c>
      <c r="H95" s="170">
        <v>8</v>
      </c>
      <c r="I95" s="171"/>
      <c r="J95" s="172">
        <f>ROUND(I95*H95,2)</f>
        <v>0</v>
      </c>
      <c r="K95" s="168" t="s">
        <v>3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229</v>
      </c>
      <c r="AT95" s="177" t="s">
        <v>139</v>
      </c>
      <c r="AU95" s="177" t="s">
        <v>77</v>
      </c>
      <c r="AY95" s="20" t="s">
        <v>137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77</v>
      </c>
      <c r="BK95" s="178">
        <f>ROUND(I95*H95,2)</f>
        <v>0</v>
      </c>
      <c r="BL95" s="20" t="s">
        <v>229</v>
      </c>
      <c r="BM95" s="177" t="s">
        <v>1121</v>
      </c>
    </row>
    <row r="96" s="2" customFormat="1" ht="14.4" customHeight="1">
      <c r="A96" s="39"/>
      <c r="B96" s="165"/>
      <c r="C96" s="193" t="s">
        <v>93</v>
      </c>
      <c r="D96" s="193" t="s">
        <v>247</v>
      </c>
      <c r="E96" s="194" t="s">
        <v>1122</v>
      </c>
      <c r="F96" s="195" t="s">
        <v>1123</v>
      </c>
      <c r="G96" s="196" t="s">
        <v>173</v>
      </c>
      <c r="H96" s="197">
        <v>8</v>
      </c>
      <c r="I96" s="198"/>
      <c r="J96" s="199">
        <f>ROUND(I96*H96,2)</f>
        <v>0</v>
      </c>
      <c r="K96" s="195" t="s">
        <v>3</v>
      </c>
      <c r="L96" s="200"/>
      <c r="M96" s="201" t="s">
        <v>3</v>
      </c>
      <c r="N96" s="202" t="s">
        <v>43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314</v>
      </c>
      <c r="AT96" s="177" t="s">
        <v>247</v>
      </c>
      <c r="AU96" s="177" t="s">
        <v>77</v>
      </c>
      <c r="AY96" s="20" t="s">
        <v>137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77</v>
      </c>
      <c r="BK96" s="178">
        <f>ROUND(I96*H96,2)</f>
        <v>0</v>
      </c>
      <c r="BL96" s="20" t="s">
        <v>229</v>
      </c>
      <c r="BM96" s="177" t="s">
        <v>1124</v>
      </c>
    </row>
    <row r="97" s="2" customFormat="1" ht="14.4" customHeight="1">
      <c r="A97" s="39"/>
      <c r="B97" s="165"/>
      <c r="C97" s="166" t="s">
        <v>96</v>
      </c>
      <c r="D97" s="166" t="s">
        <v>139</v>
      </c>
      <c r="E97" s="167" t="s">
        <v>1125</v>
      </c>
      <c r="F97" s="168" t="s">
        <v>1126</v>
      </c>
      <c r="G97" s="169" t="s">
        <v>1127</v>
      </c>
      <c r="H97" s="170">
        <v>0.017999999999999999</v>
      </c>
      <c r="I97" s="171"/>
      <c r="J97" s="172">
        <f>ROUND(I97*H97,2)</f>
        <v>0</v>
      </c>
      <c r="K97" s="168" t="s">
        <v>3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</v>
      </c>
      <c r="R97" s="175">
        <f>Q97*H97</f>
        <v>0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229</v>
      </c>
      <c r="AT97" s="177" t="s">
        <v>139</v>
      </c>
      <c r="AU97" s="177" t="s">
        <v>77</v>
      </c>
      <c r="AY97" s="20" t="s">
        <v>137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77</v>
      </c>
      <c r="BK97" s="178">
        <f>ROUND(I97*H97,2)</f>
        <v>0</v>
      </c>
      <c r="BL97" s="20" t="s">
        <v>229</v>
      </c>
      <c r="BM97" s="177" t="s">
        <v>1128</v>
      </c>
    </row>
    <row r="98" s="12" customFormat="1" ht="25.92" customHeight="1">
      <c r="A98" s="12"/>
      <c r="B98" s="152"/>
      <c r="C98" s="12"/>
      <c r="D98" s="153" t="s">
        <v>71</v>
      </c>
      <c r="E98" s="154" t="s">
        <v>1129</v>
      </c>
      <c r="F98" s="154" t="s">
        <v>1130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SUM(P99:P102)</f>
        <v>0</v>
      </c>
      <c r="Q98" s="158"/>
      <c r="R98" s="159">
        <f>SUM(R99:R102)</f>
        <v>0</v>
      </c>
      <c r="S98" s="158"/>
      <c r="T98" s="16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77</v>
      </c>
      <c r="AT98" s="161" t="s">
        <v>71</v>
      </c>
      <c r="AU98" s="161" t="s">
        <v>72</v>
      </c>
      <c r="AY98" s="153" t="s">
        <v>137</v>
      </c>
      <c r="BK98" s="162">
        <f>SUM(BK99:BK102)</f>
        <v>0</v>
      </c>
    </row>
    <row r="99" s="2" customFormat="1" ht="14.4" customHeight="1">
      <c r="A99" s="39"/>
      <c r="B99" s="165"/>
      <c r="C99" s="166" t="s">
        <v>182</v>
      </c>
      <c r="D99" s="166" t="s">
        <v>139</v>
      </c>
      <c r="E99" s="167" t="s">
        <v>1131</v>
      </c>
      <c r="F99" s="168" t="s">
        <v>1132</v>
      </c>
      <c r="G99" s="169" t="s">
        <v>1117</v>
      </c>
      <c r="H99" s="170">
        <v>8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229</v>
      </c>
      <c r="AT99" s="177" t="s">
        <v>139</v>
      </c>
      <c r="AU99" s="177" t="s">
        <v>77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229</v>
      </c>
      <c r="BM99" s="177" t="s">
        <v>1133</v>
      </c>
    </row>
    <row r="100" s="2" customFormat="1" ht="14.4" customHeight="1">
      <c r="A100" s="39"/>
      <c r="B100" s="165"/>
      <c r="C100" s="166" t="s">
        <v>189</v>
      </c>
      <c r="D100" s="166" t="s">
        <v>139</v>
      </c>
      <c r="E100" s="167" t="s">
        <v>1134</v>
      </c>
      <c r="F100" s="168" t="s">
        <v>1135</v>
      </c>
      <c r="G100" s="169" t="s">
        <v>1117</v>
      </c>
      <c r="H100" s="170">
        <v>2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229</v>
      </c>
      <c r="AT100" s="177" t="s">
        <v>139</v>
      </c>
      <c r="AU100" s="177" t="s">
        <v>77</v>
      </c>
      <c r="AY100" s="20" t="s">
        <v>137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77</v>
      </c>
      <c r="BK100" s="178">
        <f>ROUND(I100*H100,2)</f>
        <v>0</v>
      </c>
      <c r="BL100" s="20" t="s">
        <v>229</v>
      </c>
      <c r="BM100" s="177" t="s">
        <v>1136</v>
      </c>
    </row>
    <row r="101" s="2" customFormat="1" ht="14.4" customHeight="1">
      <c r="A101" s="39"/>
      <c r="B101" s="165"/>
      <c r="C101" s="166" t="s">
        <v>195</v>
      </c>
      <c r="D101" s="166" t="s">
        <v>139</v>
      </c>
      <c r="E101" s="167" t="s">
        <v>1137</v>
      </c>
      <c r="F101" s="168" t="s">
        <v>1138</v>
      </c>
      <c r="G101" s="169" t="s">
        <v>1139</v>
      </c>
      <c r="H101" s="170">
        <v>0.012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229</v>
      </c>
      <c r="AT101" s="177" t="s">
        <v>139</v>
      </c>
      <c r="AU101" s="177" t="s">
        <v>77</v>
      </c>
      <c r="AY101" s="20" t="s">
        <v>137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77</v>
      </c>
      <c r="BK101" s="178">
        <f>ROUND(I101*H101,2)</f>
        <v>0</v>
      </c>
      <c r="BL101" s="20" t="s">
        <v>229</v>
      </c>
      <c r="BM101" s="177" t="s">
        <v>1140</v>
      </c>
    </row>
    <row r="102" s="2" customFormat="1" ht="14.4" customHeight="1">
      <c r="A102" s="39"/>
      <c r="B102" s="165"/>
      <c r="C102" s="166" t="s">
        <v>201</v>
      </c>
      <c r="D102" s="166" t="s">
        <v>139</v>
      </c>
      <c r="E102" s="167" t="s">
        <v>1141</v>
      </c>
      <c r="F102" s="168" t="s">
        <v>1142</v>
      </c>
      <c r="G102" s="169" t="s">
        <v>1139</v>
      </c>
      <c r="H102" s="170">
        <v>0.055</v>
      </c>
      <c r="I102" s="171"/>
      <c r="J102" s="172">
        <f>ROUND(I102*H102,2)</f>
        <v>0</v>
      </c>
      <c r="K102" s="168" t="s">
        <v>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229</v>
      </c>
      <c r="AT102" s="177" t="s">
        <v>139</v>
      </c>
      <c r="AU102" s="177" t="s">
        <v>77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229</v>
      </c>
      <c r="BM102" s="177" t="s">
        <v>1143</v>
      </c>
    </row>
    <row r="103" s="12" customFormat="1" ht="25.92" customHeight="1">
      <c r="A103" s="12"/>
      <c r="B103" s="152"/>
      <c r="C103" s="12"/>
      <c r="D103" s="153" t="s">
        <v>71</v>
      </c>
      <c r="E103" s="154" t="s">
        <v>1144</v>
      </c>
      <c r="F103" s="154" t="s">
        <v>1145</v>
      </c>
      <c r="G103" s="12"/>
      <c r="H103" s="12"/>
      <c r="I103" s="155"/>
      <c r="J103" s="156">
        <f>BK103</f>
        <v>0</v>
      </c>
      <c r="K103" s="12"/>
      <c r="L103" s="152"/>
      <c r="M103" s="157"/>
      <c r="N103" s="158"/>
      <c r="O103" s="158"/>
      <c r="P103" s="159">
        <f>SUM(P104:P106)</f>
        <v>0</v>
      </c>
      <c r="Q103" s="158"/>
      <c r="R103" s="159">
        <f>SUM(R104:R106)</f>
        <v>0</v>
      </c>
      <c r="S103" s="158"/>
      <c r="T103" s="16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3" t="s">
        <v>77</v>
      </c>
      <c r="AT103" s="161" t="s">
        <v>71</v>
      </c>
      <c r="AU103" s="161" t="s">
        <v>72</v>
      </c>
      <c r="AY103" s="153" t="s">
        <v>137</v>
      </c>
      <c r="BK103" s="162">
        <f>SUM(BK104:BK106)</f>
        <v>0</v>
      </c>
    </row>
    <row r="104" s="2" customFormat="1" ht="14.4" customHeight="1">
      <c r="A104" s="39"/>
      <c r="B104" s="165"/>
      <c r="C104" s="166" t="s">
        <v>207</v>
      </c>
      <c r="D104" s="166" t="s">
        <v>139</v>
      </c>
      <c r="E104" s="167" t="s">
        <v>1146</v>
      </c>
      <c r="F104" s="168" t="s">
        <v>1147</v>
      </c>
      <c r="G104" s="169" t="s">
        <v>173</v>
      </c>
      <c r="H104" s="170">
        <v>2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229</v>
      </c>
      <c r="AT104" s="177" t="s">
        <v>139</v>
      </c>
      <c r="AU104" s="177" t="s">
        <v>77</v>
      </c>
      <c r="AY104" s="20" t="s">
        <v>137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77</v>
      </c>
      <c r="BK104" s="178">
        <f>ROUND(I104*H104,2)</f>
        <v>0</v>
      </c>
      <c r="BL104" s="20" t="s">
        <v>229</v>
      </c>
      <c r="BM104" s="177" t="s">
        <v>1148</v>
      </c>
    </row>
    <row r="105" s="2" customFormat="1" ht="14.4" customHeight="1">
      <c r="A105" s="39"/>
      <c r="B105" s="165"/>
      <c r="C105" s="166" t="s">
        <v>213</v>
      </c>
      <c r="D105" s="166" t="s">
        <v>139</v>
      </c>
      <c r="E105" s="167" t="s">
        <v>1149</v>
      </c>
      <c r="F105" s="168" t="s">
        <v>1126</v>
      </c>
      <c r="G105" s="169" t="s">
        <v>1127</v>
      </c>
      <c r="H105" s="170">
        <v>0.017999999999999999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229</v>
      </c>
      <c r="AT105" s="177" t="s">
        <v>139</v>
      </c>
      <c r="AU105" s="177" t="s">
        <v>77</v>
      </c>
      <c r="AY105" s="20" t="s">
        <v>137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77</v>
      </c>
      <c r="BK105" s="178">
        <f>ROUND(I105*H105,2)</f>
        <v>0</v>
      </c>
      <c r="BL105" s="20" t="s">
        <v>229</v>
      </c>
      <c r="BM105" s="177" t="s">
        <v>1150</v>
      </c>
    </row>
    <row r="106" s="2" customFormat="1" ht="14.4" customHeight="1">
      <c r="A106" s="39"/>
      <c r="B106" s="165"/>
      <c r="C106" s="166" t="s">
        <v>219</v>
      </c>
      <c r="D106" s="166" t="s">
        <v>139</v>
      </c>
      <c r="E106" s="167" t="s">
        <v>1151</v>
      </c>
      <c r="F106" s="168" t="s">
        <v>1152</v>
      </c>
      <c r="G106" s="169" t="s">
        <v>1117</v>
      </c>
      <c r="H106" s="170">
        <v>1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229</v>
      </c>
      <c r="AT106" s="177" t="s">
        <v>139</v>
      </c>
      <c r="AU106" s="177" t="s">
        <v>77</v>
      </c>
      <c r="AY106" s="20" t="s">
        <v>137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77</v>
      </c>
      <c r="BK106" s="178">
        <f>ROUND(I106*H106,2)</f>
        <v>0</v>
      </c>
      <c r="BL106" s="20" t="s">
        <v>229</v>
      </c>
      <c r="BM106" s="177" t="s">
        <v>1153</v>
      </c>
    </row>
    <row r="107" s="12" customFormat="1" ht="25.92" customHeight="1">
      <c r="A107" s="12"/>
      <c r="B107" s="152"/>
      <c r="C107" s="12"/>
      <c r="D107" s="153" t="s">
        <v>71</v>
      </c>
      <c r="E107" s="154" t="s">
        <v>1154</v>
      </c>
      <c r="F107" s="154" t="s">
        <v>1155</v>
      </c>
      <c r="G107" s="12"/>
      <c r="H107" s="12"/>
      <c r="I107" s="155"/>
      <c r="J107" s="156">
        <f>BK107</f>
        <v>0</v>
      </c>
      <c r="K107" s="12"/>
      <c r="L107" s="152"/>
      <c r="M107" s="157"/>
      <c r="N107" s="158"/>
      <c r="O107" s="158"/>
      <c r="P107" s="159">
        <f>SUM(P108:P112)</f>
        <v>0</v>
      </c>
      <c r="Q107" s="158"/>
      <c r="R107" s="159">
        <f>SUM(R108:R112)</f>
        <v>0</v>
      </c>
      <c r="S107" s="158"/>
      <c r="T107" s="16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3" t="s">
        <v>77</v>
      </c>
      <c r="AT107" s="161" t="s">
        <v>71</v>
      </c>
      <c r="AU107" s="161" t="s">
        <v>72</v>
      </c>
      <c r="AY107" s="153" t="s">
        <v>137</v>
      </c>
      <c r="BK107" s="162">
        <f>SUM(BK108:BK112)</f>
        <v>0</v>
      </c>
    </row>
    <row r="108" s="2" customFormat="1" ht="14.4" customHeight="1">
      <c r="A108" s="39"/>
      <c r="B108" s="165"/>
      <c r="C108" s="166" t="s">
        <v>9</v>
      </c>
      <c r="D108" s="166" t="s">
        <v>139</v>
      </c>
      <c r="E108" s="167" t="s">
        <v>1156</v>
      </c>
      <c r="F108" s="168" t="s">
        <v>1157</v>
      </c>
      <c r="G108" s="169" t="s">
        <v>1117</v>
      </c>
      <c r="H108" s="170">
        <v>4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229</v>
      </c>
      <c r="AT108" s="177" t="s">
        <v>139</v>
      </c>
      <c r="AU108" s="177" t="s">
        <v>77</v>
      </c>
      <c r="AY108" s="20" t="s">
        <v>137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77</v>
      </c>
      <c r="BK108" s="178">
        <f>ROUND(I108*H108,2)</f>
        <v>0</v>
      </c>
      <c r="BL108" s="20" t="s">
        <v>229</v>
      </c>
      <c r="BM108" s="177" t="s">
        <v>1158</v>
      </c>
    </row>
    <row r="109" s="2" customFormat="1" ht="14.4" customHeight="1">
      <c r="A109" s="39"/>
      <c r="B109" s="165"/>
      <c r="C109" s="166" t="s">
        <v>229</v>
      </c>
      <c r="D109" s="166" t="s">
        <v>139</v>
      </c>
      <c r="E109" s="167" t="s">
        <v>1159</v>
      </c>
      <c r="F109" s="168" t="s">
        <v>1160</v>
      </c>
      <c r="G109" s="169" t="s">
        <v>1117</v>
      </c>
      <c r="H109" s="170">
        <v>1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229</v>
      </c>
      <c r="AT109" s="177" t="s">
        <v>139</v>
      </c>
      <c r="AU109" s="177" t="s">
        <v>77</v>
      </c>
      <c r="AY109" s="20" t="s">
        <v>137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77</v>
      </c>
      <c r="BK109" s="178">
        <f>ROUND(I109*H109,2)</f>
        <v>0</v>
      </c>
      <c r="BL109" s="20" t="s">
        <v>229</v>
      </c>
      <c r="BM109" s="177" t="s">
        <v>1161</v>
      </c>
    </row>
    <row r="110" s="2" customFormat="1" ht="14.4" customHeight="1">
      <c r="A110" s="39"/>
      <c r="B110" s="165"/>
      <c r="C110" s="166" t="s">
        <v>235</v>
      </c>
      <c r="D110" s="166" t="s">
        <v>139</v>
      </c>
      <c r="E110" s="167" t="s">
        <v>1162</v>
      </c>
      <c r="F110" s="168" t="s">
        <v>1163</v>
      </c>
      <c r="G110" s="169" t="s">
        <v>1117</v>
      </c>
      <c r="H110" s="170">
        <v>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229</v>
      </c>
      <c r="AT110" s="177" t="s">
        <v>139</v>
      </c>
      <c r="AU110" s="177" t="s">
        <v>77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229</v>
      </c>
      <c r="BM110" s="177" t="s">
        <v>1164</v>
      </c>
    </row>
    <row r="111" s="2" customFormat="1" ht="14.4" customHeight="1">
      <c r="A111" s="39"/>
      <c r="B111" s="165"/>
      <c r="C111" s="166" t="s">
        <v>241</v>
      </c>
      <c r="D111" s="166" t="s">
        <v>139</v>
      </c>
      <c r="E111" s="167" t="s">
        <v>1165</v>
      </c>
      <c r="F111" s="168" t="s">
        <v>1166</v>
      </c>
      <c r="G111" s="169" t="s">
        <v>1117</v>
      </c>
      <c r="H111" s="170">
        <v>2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229</v>
      </c>
      <c r="AT111" s="177" t="s">
        <v>139</v>
      </c>
      <c r="AU111" s="177" t="s">
        <v>77</v>
      </c>
      <c r="AY111" s="20" t="s">
        <v>137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77</v>
      </c>
      <c r="BK111" s="178">
        <f>ROUND(I111*H111,2)</f>
        <v>0</v>
      </c>
      <c r="BL111" s="20" t="s">
        <v>229</v>
      </c>
      <c r="BM111" s="177" t="s">
        <v>1167</v>
      </c>
    </row>
    <row r="112" s="2" customFormat="1" ht="14.4" customHeight="1">
      <c r="A112" s="39"/>
      <c r="B112" s="165"/>
      <c r="C112" s="166" t="s">
        <v>246</v>
      </c>
      <c r="D112" s="166" t="s">
        <v>139</v>
      </c>
      <c r="E112" s="167" t="s">
        <v>1168</v>
      </c>
      <c r="F112" s="168" t="s">
        <v>1169</v>
      </c>
      <c r="G112" s="169" t="s">
        <v>1117</v>
      </c>
      <c r="H112" s="170">
        <v>2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229</v>
      </c>
      <c r="AT112" s="177" t="s">
        <v>139</v>
      </c>
      <c r="AU112" s="177" t="s">
        <v>77</v>
      </c>
      <c r="AY112" s="20" t="s">
        <v>137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77</v>
      </c>
      <c r="BK112" s="178">
        <f>ROUND(I112*H112,2)</f>
        <v>0</v>
      </c>
      <c r="BL112" s="20" t="s">
        <v>229</v>
      </c>
      <c r="BM112" s="177" t="s">
        <v>1170</v>
      </c>
    </row>
    <row r="113" s="12" customFormat="1" ht="25.92" customHeight="1">
      <c r="A113" s="12"/>
      <c r="B113" s="152"/>
      <c r="C113" s="12"/>
      <c r="D113" s="153" t="s">
        <v>71</v>
      </c>
      <c r="E113" s="154" t="s">
        <v>1171</v>
      </c>
      <c r="F113" s="154" t="s">
        <v>1172</v>
      </c>
      <c r="G113" s="12"/>
      <c r="H113" s="12"/>
      <c r="I113" s="155"/>
      <c r="J113" s="156">
        <f>BK113</f>
        <v>0</v>
      </c>
      <c r="K113" s="12"/>
      <c r="L113" s="152"/>
      <c r="M113" s="157"/>
      <c r="N113" s="158"/>
      <c r="O113" s="158"/>
      <c r="P113" s="159">
        <f>SUM(P114:P122)</f>
        <v>0</v>
      </c>
      <c r="Q113" s="158"/>
      <c r="R113" s="159">
        <f>SUM(R114:R122)</f>
        <v>0</v>
      </c>
      <c r="S113" s="158"/>
      <c r="T113" s="16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3" t="s">
        <v>77</v>
      </c>
      <c r="AT113" s="161" t="s">
        <v>71</v>
      </c>
      <c r="AU113" s="161" t="s">
        <v>72</v>
      </c>
      <c r="AY113" s="153" t="s">
        <v>137</v>
      </c>
      <c r="BK113" s="162">
        <f>SUM(BK114:BK122)</f>
        <v>0</v>
      </c>
    </row>
    <row r="114" s="2" customFormat="1" ht="14.4" customHeight="1">
      <c r="A114" s="39"/>
      <c r="B114" s="165"/>
      <c r="C114" s="166" t="s">
        <v>252</v>
      </c>
      <c r="D114" s="166" t="s">
        <v>139</v>
      </c>
      <c r="E114" s="167" t="s">
        <v>1173</v>
      </c>
      <c r="F114" s="168" t="s">
        <v>1174</v>
      </c>
      <c r="G114" s="169" t="s">
        <v>1175</v>
      </c>
      <c r="H114" s="170">
        <v>4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229</v>
      </c>
      <c r="AT114" s="177" t="s">
        <v>139</v>
      </c>
      <c r="AU114" s="177" t="s">
        <v>77</v>
      </c>
      <c r="AY114" s="20" t="s">
        <v>137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77</v>
      </c>
      <c r="BK114" s="178">
        <f>ROUND(I114*H114,2)</f>
        <v>0</v>
      </c>
      <c r="BL114" s="20" t="s">
        <v>229</v>
      </c>
      <c r="BM114" s="177" t="s">
        <v>1176</v>
      </c>
    </row>
    <row r="115" s="2" customFormat="1" ht="34.8" customHeight="1">
      <c r="A115" s="39"/>
      <c r="B115" s="165"/>
      <c r="C115" s="166" t="s">
        <v>8</v>
      </c>
      <c r="D115" s="166" t="s">
        <v>139</v>
      </c>
      <c r="E115" s="167" t="s">
        <v>1177</v>
      </c>
      <c r="F115" s="168" t="s">
        <v>1178</v>
      </c>
      <c r="G115" s="169" t="s">
        <v>173</v>
      </c>
      <c r="H115" s="170">
        <v>6</v>
      </c>
      <c r="I115" s="171"/>
      <c r="J115" s="172">
        <f>ROUND(I115*H115,2)</f>
        <v>0</v>
      </c>
      <c r="K115" s="168" t="s">
        <v>3</v>
      </c>
      <c r="L115" s="40"/>
      <c r="M115" s="173" t="s">
        <v>3</v>
      </c>
      <c r="N115" s="174" t="s">
        <v>43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229</v>
      </c>
      <c r="AT115" s="177" t="s">
        <v>139</v>
      </c>
      <c r="AU115" s="177" t="s">
        <v>77</v>
      </c>
      <c r="AY115" s="20" t="s">
        <v>137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77</v>
      </c>
      <c r="BK115" s="178">
        <f>ROUND(I115*H115,2)</f>
        <v>0</v>
      </c>
      <c r="BL115" s="20" t="s">
        <v>229</v>
      </c>
      <c r="BM115" s="177" t="s">
        <v>1179</v>
      </c>
    </row>
    <row r="116" s="2" customFormat="1" ht="34.8" customHeight="1">
      <c r="A116" s="39"/>
      <c r="B116" s="165"/>
      <c r="C116" s="166" t="s">
        <v>262</v>
      </c>
      <c r="D116" s="166" t="s">
        <v>139</v>
      </c>
      <c r="E116" s="167" t="s">
        <v>1180</v>
      </c>
      <c r="F116" s="168" t="s">
        <v>1181</v>
      </c>
      <c r="G116" s="169" t="s">
        <v>173</v>
      </c>
      <c r="H116" s="170">
        <v>6</v>
      </c>
      <c r="I116" s="171"/>
      <c r="J116" s="172">
        <f>ROUND(I116*H116,2)</f>
        <v>0</v>
      </c>
      <c r="K116" s="168" t="s">
        <v>3</v>
      </c>
      <c r="L116" s="40"/>
      <c r="M116" s="173" t="s">
        <v>3</v>
      </c>
      <c r="N116" s="174" t="s">
        <v>43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229</v>
      </c>
      <c r="AT116" s="177" t="s">
        <v>139</v>
      </c>
      <c r="AU116" s="177" t="s">
        <v>77</v>
      </c>
      <c r="AY116" s="20" t="s">
        <v>137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77</v>
      </c>
      <c r="BK116" s="178">
        <f>ROUND(I116*H116,2)</f>
        <v>0</v>
      </c>
      <c r="BL116" s="20" t="s">
        <v>229</v>
      </c>
      <c r="BM116" s="177" t="s">
        <v>1182</v>
      </c>
    </row>
    <row r="117" s="2" customFormat="1" ht="14.4" customHeight="1">
      <c r="A117" s="39"/>
      <c r="B117" s="165"/>
      <c r="C117" s="166" t="s">
        <v>266</v>
      </c>
      <c r="D117" s="166" t="s">
        <v>139</v>
      </c>
      <c r="E117" s="167" t="s">
        <v>1183</v>
      </c>
      <c r="F117" s="168" t="s">
        <v>1184</v>
      </c>
      <c r="G117" s="169" t="s">
        <v>142</v>
      </c>
      <c r="H117" s="170">
        <v>4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229</v>
      </c>
      <c r="AT117" s="177" t="s">
        <v>139</v>
      </c>
      <c r="AU117" s="177" t="s">
        <v>77</v>
      </c>
      <c r="AY117" s="20" t="s">
        <v>137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77</v>
      </c>
      <c r="BK117" s="178">
        <f>ROUND(I117*H117,2)</f>
        <v>0</v>
      </c>
      <c r="BL117" s="20" t="s">
        <v>229</v>
      </c>
      <c r="BM117" s="177" t="s">
        <v>1185</v>
      </c>
    </row>
    <row r="118" s="2" customFormat="1" ht="14.4" customHeight="1">
      <c r="A118" s="39"/>
      <c r="B118" s="165"/>
      <c r="C118" s="166" t="s">
        <v>271</v>
      </c>
      <c r="D118" s="166" t="s">
        <v>139</v>
      </c>
      <c r="E118" s="167" t="s">
        <v>1186</v>
      </c>
      <c r="F118" s="168" t="s">
        <v>1187</v>
      </c>
      <c r="G118" s="169" t="s">
        <v>1117</v>
      </c>
      <c r="H118" s="170">
        <v>8</v>
      </c>
      <c r="I118" s="171"/>
      <c r="J118" s="172">
        <f>ROUND(I118*H118,2)</f>
        <v>0</v>
      </c>
      <c r="K118" s="168" t="s">
        <v>3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229</v>
      </c>
      <c r="AT118" s="177" t="s">
        <v>139</v>
      </c>
      <c r="AU118" s="177" t="s">
        <v>77</v>
      </c>
      <c r="AY118" s="20" t="s">
        <v>137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77</v>
      </c>
      <c r="BK118" s="178">
        <f>ROUND(I118*H118,2)</f>
        <v>0</v>
      </c>
      <c r="BL118" s="20" t="s">
        <v>229</v>
      </c>
      <c r="BM118" s="177" t="s">
        <v>1188</v>
      </c>
    </row>
    <row r="119" s="2" customFormat="1" ht="14.4" customHeight="1">
      <c r="A119" s="39"/>
      <c r="B119" s="165"/>
      <c r="C119" s="166" t="s">
        <v>276</v>
      </c>
      <c r="D119" s="166" t="s">
        <v>139</v>
      </c>
      <c r="E119" s="167" t="s">
        <v>1189</v>
      </c>
      <c r="F119" s="168" t="s">
        <v>1190</v>
      </c>
      <c r="G119" s="169" t="s">
        <v>1117</v>
      </c>
      <c r="H119" s="170">
        <v>4</v>
      </c>
      <c r="I119" s="171"/>
      <c r="J119" s="172">
        <f>ROUND(I119*H119,2)</f>
        <v>0</v>
      </c>
      <c r="K119" s="168" t="s">
        <v>3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229</v>
      </c>
      <c r="AT119" s="177" t="s">
        <v>139</v>
      </c>
      <c r="AU119" s="177" t="s">
        <v>77</v>
      </c>
      <c r="AY119" s="20" t="s">
        <v>137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77</v>
      </c>
      <c r="BK119" s="178">
        <f>ROUND(I119*H119,2)</f>
        <v>0</v>
      </c>
      <c r="BL119" s="20" t="s">
        <v>229</v>
      </c>
      <c r="BM119" s="177" t="s">
        <v>1191</v>
      </c>
    </row>
    <row r="120" s="2" customFormat="1" ht="14.4" customHeight="1">
      <c r="A120" s="39"/>
      <c r="B120" s="165"/>
      <c r="C120" s="166" t="s">
        <v>281</v>
      </c>
      <c r="D120" s="166" t="s">
        <v>139</v>
      </c>
      <c r="E120" s="167" t="s">
        <v>1192</v>
      </c>
      <c r="F120" s="168" t="s">
        <v>1193</v>
      </c>
      <c r="G120" s="169" t="s">
        <v>173</v>
      </c>
      <c r="H120" s="170">
        <v>6</v>
      </c>
      <c r="I120" s="171"/>
      <c r="J120" s="172">
        <f>ROUND(I120*H120,2)</f>
        <v>0</v>
      </c>
      <c r="K120" s="168" t="s">
        <v>3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229</v>
      </c>
      <c r="AT120" s="177" t="s">
        <v>139</v>
      </c>
      <c r="AU120" s="177" t="s">
        <v>77</v>
      </c>
      <c r="AY120" s="20" t="s">
        <v>137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77</v>
      </c>
      <c r="BK120" s="178">
        <f>ROUND(I120*H120,2)</f>
        <v>0</v>
      </c>
      <c r="BL120" s="20" t="s">
        <v>229</v>
      </c>
      <c r="BM120" s="177" t="s">
        <v>1194</v>
      </c>
    </row>
    <row r="121" s="2" customFormat="1" ht="14.4" customHeight="1">
      <c r="A121" s="39"/>
      <c r="B121" s="165"/>
      <c r="C121" s="166" t="s">
        <v>286</v>
      </c>
      <c r="D121" s="166" t="s">
        <v>139</v>
      </c>
      <c r="E121" s="167" t="s">
        <v>1195</v>
      </c>
      <c r="F121" s="168" t="s">
        <v>1196</v>
      </c>
      <c r="G121" s="169" t="s">
        <v>173</v>
      </c>
      <c r="H121" s="170">
        <v>6</v>
      </c>
      <c r="I121" s="171"/>
      <c r="J121" s="172">
        <f>ROUND(I121*H121,2)</f>
        <v>0</v>
      </c>
      <c r="K121" s="168" t="s">
        <v>3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229</v>
      </c>
      <c r="AT121" s="177" t="s">
        <v>139</v>
      </c>
      <c r="AU121" s="177" t="s">
        <v>77</v>
      </c>
      <c r="AY121" s="20" t="s">
        <v>137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77</v>
      </c>
      <c r="BK121" s="178">
        <f>ROUND(I121*H121,2)</f>
        <v>0</v>
      </c>
      <c r="BL121" s="20" t="s">
        <v>229</v>
      </c>
      <c r="BM121" s="177" t="s">
        <v>1197</v>
      </c>
    </row>
    <row r="122" s="2" customFormat="1" ht="14.4" customHeight="1">
      <c r="A122" s="39"/>
      <c r="B122" s="165"/>
      <c r="C122" s="166" t="s">
        <v>292</v>
      </c>
      <c r="D122" s="166" t="s">
        <v>139</v>
      </c>
      <c r="E122" s="167" t="s">
        <v>1198</v>
      </c>
      <c r="F122" s="168" t="s">
        <v>1199</v>
      </c>
      <c r="G122" s="169" t="s">
        <v>1127</v>
      </c>
      <c r="H122" s="170">
        <v>0.010999999999999999</v>
      </c>
      <c r="I122" s="171"/>
      <c r="J122" s="172">
        <f>ROUND(I122*H122,2)</f>
        <v>0</v>
      </c>
      <c r="K122" s="168" t="s">
        <v>3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229</v>
      </c>
      <c r="AT122" s="177" t="s">
        <v>139</v>
      </c>
      <c r="AU122" s="177" t="s">
        <v>77</v>
      </c>
      <c r="AY122" s="20" t="s">
        <v>137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77</v>
      </c>
      <c r="BK122" s="178">
        <f>ROUND(I122*H122,2)</f>
        <v>0</v>
      </c>
      <c r="BL122" s="20" t="s">
        <v>229</v>
      </c>
      <c r="BM122" s="177" t="s">
        <v>1200</v>
      </c>
    </row>
    <row r="123" s="12" customFormat="1" ht="25.92" customHeight="1">
      <c r="A123" s="12"/>
      <c r="B123" s="152"/>
      <c r="C123" s="12"/>
      <c r="D123" s="153" t="s">
        <v>71</v>
      </c>
      <c r="E123" s="154" t="s">
        <v>1201</v>
      </c>
      <c r="F123" s="154" t="s">
        <v>1202</v>
      </c>
      <c r="G123" s="12"/>
      <c r="H123" s="12"/>
      <c r="I123" s="155"/>
      <c r="J123" s="156">
        <f>BK123</f>
        <v>0</v>
      </c>
      <c r="K123" s="12"/>
      <c r="L123" s="152"/>
      <c r="M123" s="157"/>
      <c r="N123" s="158"/>
      <c r="O123" s="158"/>
      <c r="P123" s="159">
        <f>SUM(P124:P127)</f>
        <v>0</v>
      </c>
      <c r="Q123" s="158"/>
      <c r="R123" s="159">
        <f>SUM(R124:R127)</f>
        <v>0</v>
      </c>
      <c r="S123" s="158"/>
      <c r="T123" s="16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3" t="s">
        <v>77</v>
      </c>
      <c r="AT123" s="161" t="s">
        <v>71</v>
      </c>
      <c r="AU123" s="161" t="s">
        <v>72</v>
      </c>
      <c r="AY123" s="153" t="s">
        <v>137</v>
      </c>
      <c r="BK123" s="162">
        <f>SUM(BK124:BK127)</f>
        <v>0</v>
      </c>
    </row>
    <row r="124" s="2" customFormat="1" ht="14.4" customHeight="1">
      <c r="A124" s="39"/>
      <c r="B124" s="165"/>
      <c r="C124" s="166" t="s">
        <v>298</v>
      </c>
      <c r="D124" s="166" t="s">
        <v>139</v>
      </c>
      <c r="E124" s="167" t="s">
        <v>1203</v>
      </c>
      <c r="F124" s="168" t="s">
        <v>1204</v>
      </c>
      <c r="G124" s="169" t="s">
        <v>173</v>
      </c>
      <c r="H124" s="170">
        <v>3</v>
      </c>
      <c r="I124" s="171"/>
      <c r="J124" s="172">
        <f>ROUND(I124*H124,2)</f>
        <v>0</v>
      </c>
      <c r="K124" s="168" t="s">
        <v>3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229</v>
      </c>
      <c r="AT124" s="177" t="s">
        <v>139</v>
      </c>
      <c r="AU124" s="177" t="s">
        <v>77</v>
      </c>
      <c r="AY124" s="20" t="s">
        <v>137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77</v>
      </c>
      <c r="BK124" s="178">
        <f>ROUND(I124*H124,2)</f>
        <v>0</v>
      </c>
      <c r="BL124" s="20" t="s">
        <v>229</v>
      </c>
      <c r="BM124" s="177" t="s">
        <v>1205</v>
      </c>
    </row>
    <row r="125" s="2" customFormat="1" ht="14.4" customHeight="1">
      <c r="A125" s="39"/>
      <c r="B125" s="165"/>
      <c r="C125" s="166" t="s">
        <v>303</v>
      </c>
      <c r="D125" s="166" t="s">
        <v>139</v>
      </c>
      <c r="E125" s="167" t="s">
        <v>1206</v>
      </c>
      <c r="F125" s="168" t="s">
        <v>1207</v>
      </c>
      <c r="G125" s="169" t="s">
        <v>1117</v>
      </c>
      <c r="H125" s="170">
        <v>2</v>
      </c>
      <c r="I125" s="171"/>
      <c r="J125" s="172">
        <f>ROUND(I125*H125,2)</f>
        <v>0</v>
      </c>
      <c r="K125" s="168" t="s">
        <v>3</v>
      </c>
      <c r="L125" s="40"/>
      <c r="M125" s="173" t="s">
        <v>3</v>
      </c>
      <c r="N125" s="174" t="s">
        <v>43</v>
      </c>
      <c r="O125" s="73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229</v>
      </c>
      <c r="AT125" s="177" t="s">
        <v>139</v>
      </c>
      <c r="AU125" s="177" t="s">
        <v>77</v>
      </c>
      <c r="AY125" s="20" t="s">
        <v>137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77</v>
      </c>
      <c r="BK125" s="178">
        <f>ROUND(I125*H125,2)</f>
        <v>0</v>
      </c>
      <c r="BL125" s="20" t="s">
        <v>229</v>
      </c>
      <c r="BM125" s="177" t="s">
        <v>1208</v>
      </c>
    </row>
    <row r="126" s="2" customFormat="1" ht="14.4" customHeight="1">
      <c r="A126" s="39"/>
      <c r="B126" s="165"/>
      <c r="C126" s="166" t="s">
        <v>309</v>
      </c>
      <c r="D126" s="166" t="s">
        <v>139</v>
      </c>
      <c r="E126" s="167" t="s">
        <v>1209</v>
      </c>
      <c r="F126" s="168" t="s">
        <v>1199</v>
      </c>
      <c r="G126" s="169" t="s">
        <v>1127</v>
      </c>
      <c r="H126" s="170">
        <v>0.010999999999999999</v>
      </c>
      <c r="I126" s="171"/>
      <c r="J126" s="172">
        <f>ROUND(I126*H126,2)</f>
        <v>0</v>
      </c>
      <c r="K126" s="168" t="s">
        <v>3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229</v>
      </c>
      <c r="AT126" s="177" t="s">
        <v>139</v>
      </c>
      <c r="AU126" s="177" t="s">
        <v>77</v>
      </c>
      <c r="AY126" s="20" t="s">
        <v>137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77</v>
      </c>
      <c r="BK126" s="178">
        <f>ROUND(I126*H126,2)</f>
        <v>0</v>
      </c>
      <c r="BL126" s="20" t="s">
        <v>229</v>
      </c>
      <c r="BM126" s="177" t="s">
        <v>1210</v>
      </c>
    </row>
    <row r="127" s="2" customFormat="1" ht="14.4" customHeight="1">
      <c r="A127" s="39"/>
      <c r="B127" s="165"/>
      <c r="C127" s="166" t="s">
        <v>314</v>
      </c>
      <c r="D127" s="166" t="s">
        <v>139</v>
      </c>
      <c r="E127" s="167" t="s">
        <v>1211</v>
      </c>
      <c r="F127" s="168" t="s">
        <v>1212</v>
      </c>
      <c r="G127" s="169" t="s">
        <v>1117</v>
      </c>
      <c r="H127" s="170">
        <v>4</v>
      </c>
      <c r="I127" s="171"/>
      <c r="J127" s="172">
        <f>ROUND(I127*H127,2)</f>
        <v>0</v>
      </c>
      <c r="K127" s="168" t="s">
        <v>3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229</v>
      </c>
      <c r="AT127" s="177" t="s">
        <v>139</v>
      </c>
      <c r="AU127" s="177" t="s">
        <v>77</v>
      </c>
      <c r="AY127" s="20" t="s">
        <v>137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77</v>
      </c>
      <c r="BK127" s="178">
        <f>ROUND(I127*H127,2)</f>
        <v>0</v>
      </c>
      <c r="BL127" s="20" t="s">
        <v>229</v>
      </c>
      <c r="BM127" s="177" t="s">
        <v>1213</v>
      </c>
    </row>
    <row r="128" s="12" customFormat="1" ht="25.92" customHeight="1">
      <c r="A128" s="12"/>
      <c r="B128" s="152"/>
      <c r="C128" s="12"/>
      <c r="D128" s="153" t="s">
        <v>71</v>
      </c>
      <c r="E128" s="154" t="s">
        <v>1214</v>
      </c>
      <c r="F128" s="154" t="s">
        <v>1215</v>
      </c>
      <c r="G128" s="12"/>
      <c r="H128" s="12"/>
      <c r="I128" s="155"/>
      <c r="J128" s="156">
        <f>BK128</f>
        <v>0</v>
      </c>
      <c r="K128" s="12"/>
      <c r="L128" s="152"/>
      <c r="M128" s="157"/>
      <c r="N128" s="158"/>
      <c r="O128" s="158"/>
      <c r="P128" s="159">
        <f>SUM(P129:P136)</f>
        <v>0</v>
      </c>
      <c r="Q128" s="158"/>
      <c r="R128" s="159">
        <f>SUM(R129:R136)</f>
        <v>0</v>
      </c>
      <c r="S128" s="158"/>
      <c r="T128" s="16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3" t="s">
        <v>77</v>
      </c>
      <c r="AT128" s="161" t="s">
        <v>71</v>
      </c>
      <c r="AU128" s="161" t="s">
        <v>72</v>
      </c>
      <c r="AY128" s="153" t="s">
        <v>137</v>
      </c>
      <c r="BK128" s="162">
        <f>SUM(BK129:BK136)</f>
        <v>0</v>
      </c>
    </row>
    <row r="129" s="2" customFormat="1" ht="14.4" customHeight="1">
      <c r="A129" s="39"/>
      <c r="B129" s="165"/>
      <c r="C129" s="166" t="s">
        <v>320</v>
      </c>
      <c r="D129" s="166" t="s">
        <v>139</v>
      </c>
      <c r="E129" s="167" t="s">
        <v>1216</v>
      </c>
      <c r="F129" s="168" t="s">
        <v>1217</v>
      </c>
      <c r="G129" s="169" t="s">
        <v>1117</v>
      </c>
      <c r="H129" s="170">
        <v>4</v>
      </c>
      <c r="I129" s="171"/>
      <c r="J129" s="172">
        <f>ROUND(I129*H129,2)</f>
        <v>0</v>
      </c>
      <c r="K129" s="168" t="s">
        <v>3</v>
      </c>
      <c r="L129" s="40"/>
      <c r="M129" s="173" t="s">
        <v>3</v>
      </c>
      <c r="N129" s="174" t="s">
        <v>43</v>
      </c>
      <c r="O129" s="73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229</v>
      </c>
      <c r="AT129" s="177" t="s">
        <v>139</v>
      </c>
      <c r="AU129" s="177" t="s">
        <v>77</v>
      </c>
      <c r="AY129" s="20" t="s">
        <v>137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77</v>
      </c>
      <c r="BK129" s="178">
        <f>ROUND(I129*H129,2)</f>
        <v>0</v>
      </c>
      <c r="BL129" s="20" t="s">
        <v>229</v>
      </c>
      <c r="BM129" s="177" t="s">
        <v>1218</v>
      </c>
    </row>
    <row r="130" s="2" customFormat="1" ht="14.4" customHeight="1">
      <c r="A130" s="39"/>
      <c r="B130" s="165"/>
      <c r="C130" s="166" t="s">
        <v>329</v>
      </c>
      <c r="D130" s="166" t="s">
        <v>139</v>
      </c>
      <c r="E130" s="167" t="s">
        <v>1219</v>
      </c>
      <c r="F130" s="168" t="s">
        <v>1220</v>
      </c>
      <c r="G130" s="169" t="s">
        <v>1117</v>
      </c>
      <c r="H130" s="170">
        <v>2</v>
      </c>
      <c r="I130" s="171"/>
      <c r="J130" s="172">
        <f>ROUND(I130*H130,2)</f>
        <v>0</v>
      </c>
      <c r="K130" s="168" t="s">
        <v>3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229</v>
      </c>
      <c r="AT130" s="177" t="s">
        <v>139</v>
      </c>
      <c r="AU130" s="177" t="s">
        <v>77</v>
      </c>
      <c r="AY130" s="20" t="s">
        <v>137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77</v>
      </c>
      <c r="BK130" s="178">
        <f>ROUND(I130*H130,2)</f>
        <v>0</v>
      </c>
      <c r="BL130" s="20" t="s">
        <v>229</v>
      </c>
      <c r="BM130" s="177" t="s">
        <v>1221</v>
      </c>
    </row>
    <row r="131" s="2" customFormat="1" ht="14.4" customHeight="1">
      <c r="A131" s="39"/>
      <c r="B131" s="165"/>
      <c r="C131" s="166" t="s">
        <v>336</v>
      </c>
      <c r="D131" s="166" t="s">
        <v>139</v>
      </c>
      <c r="E131" s="167" t="s">
        <v>1222</v>
      </c>
      <c r="F131" s="168" t="s">
        <v>1223</v>
      </c>
      <c r="G131" s="169" t="s">
        <v>1117</v>
      </c>
      <c r="H131" s="170">
        <v>4</v>
      </c>
      <c r="I131" s="171"/>
      <c r="J131" s="172">
        <f>ROUND(I131*H131,2)</f>
        <v>0</v>
      </c>
      <c r="K131" s="168" t="s">
        <v>3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229</v>
      </c>
      <c r="AT131" s="177" t="s">
        <v>139</v>
      </c>
      <c r="AU131" s="177" t="s">
        <v>77</v>
      </c>
      <c r="AY131" s="20" t="s">
        <v>137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77</v>
      </c>
      <c r="BK131" s="178">
        <f>ROUND(I131*H131,2)</f>
        <v>0</v>
      </c>
      <c r="BL131" s="20" t="s">
        <v>229</v>
      </c>
      <c r="BM131" s="177" t="s">
        <v>1224</v>
      </c>
    </row>
    <row r="132" s="2" customFormat="1" ht="14.4" customHeight="1">
      <c r="A132" s="39"/>
      <c r="B132" s="165"/>
      <c r="C132" s="166" t="s">
        <v>342</v>
      </c>
      <c r="D132" s="166" t="s">
        <v>139</v>
      </c>
      <c r="E132" s="167" t="s">
        <v>1225</v>
      </c>
      <c r="F132" s="168" t="s">
        <v>1226</v>
      </c>
      <c r="G132" s="169" t="s">
        <v>1117</v>
      </c>
      <c r="H132" s="170">
        <v>4</v>
      </c>
      <c r="I132" s="171"/>
      <c r="J132" s="172">
        <f>ROUND(I132*H132,2)</f>
        <v>0</v>
      </c>
      <c r="K132" s="168" t="s">
        <v>3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229</v>
      </c>
      <c r="AT132" s="177" t="s">
        <v>139</v>
      </c>
      <c r="AU132" s="177" t="s">
        <v>77</v>
      </c>
      <c r="AY132" s="20" t="s">
        <v>137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77</v>
      </c>
      <c r="BK132" s="178">
        <f>ROUND(I132*H132,2)</f>
        <v>0</v>
      </c>
      <c r="BL132" s="20" t="s">
        <v>229</v>
      </c>
      <c r="BM132" s="177" t="s">
        <v>1227</v>
      </c>
    </row>
    <row r="133" s="2" customFormat="1" ht="14.4" customHeight="1">
      <c r="A133" s="39"/>
      <c r="B133" s="165"/>
      <c r="C133" s="166" t="s">
        <v>348</v>
      </c>
      <c r="D133" s="166" t="s">
        <v>139</v>
      </c>
      <c r="E133" s="167" t="s">
        <v>1228</v>
      </c>
      <c r="F133" s="168" t="s">
        <v>1229</v>
      </c>
      <c r="G133" s="169" t="s">
        <v>1117</v>
      </c>
      <c r="H133" s="170">
        <v>12</v>
      </c>
      <c r="I133" s="171"/>
      <c r="J133" s="172">
        <f>ROUND(I133*H133,2)</f>
        <v>0</v>
      </c>
      <c r="K133" s="168" t="s">
        <v>3</v>
      </c>
      <c r="L133" s="40"/>
      <c r="M133" s="173" t="s">
        <v>3</v>
      </c>
      <c r="N133" s="174" t="s">
        <v>43</v>
      </c>
      <c r="O133" s="73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77" t="s">
        <v>229</v>
      </c>
      <c r="AT133" s="177" t="s">
        <v>139</v>
      </c>
      <c r="AU133" s="177" t="s">
        <v>77</v>
      </c>
      <c r="AY133" s="20" t="s">
        <v>137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20" t="s">
        <v>77</v>
      </c>
      <c r="BK133" s="178">
        <f>ROUND(I133*H133,2)</f>
        <v>0</v>
      </c>
      <c r="BL133" s="20" t="s">
        <v>229</v>
      </c>
      <c r="BM133" s="177" t="s">
        <v>1230</v>
      </c>
    </row>
    <row r="134" s="2" customFormat="1" ht="14.4" customHeight="1">
      <c r="A134" s="39"/>
      <c r="B134" s="165"/>
      <c r="C134" s="166" t="s">
        <v>354</v>
      </c>
      <c r="D134" s="166" t="s">
        <v>139</v>
      </c>
      <c r="E134" s="167" t="s">
        <v>1231</v>
      </c>
      <c r="F134" s="168" t="s">
        <v>1232</v>
      </c>
      <c r="G134" s="169" t="s">
        <v>1117</v>
      </c>
      <c r="H134" s="170">
        <v>3</v>
      </c>
      <c r="I134" s="171"/>
      <c r="J134" s="172">
        <f>ROUND(I134*H134,2)</f>
        <v>0</v>
      </c>
      <c r="K134" s="168" t="s">
        <v>3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229</v>
      </c>
      <c r="AT134" s="177" t="s">
        <v>139</v>
      </c>
      <c r="AU134" s="177" t="s">
        <v>77</v>
      </c>
      <c r="AY134" s="20" t="s">
        <v>137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77</v>
      </c>
      <c r="BK134" s="178">
        <f>ROUND(I134*H134,2)</f>
        <v>0</v>
      </c>
      <c r="BL134" s="20" t="s">
        <v>229</v>
      </c>
      <c r="BM134" s="177" t="s">
        <v>1233</v>
      </c>
    </row>
    <row r="135" s="2" customFormat="1" ht="14.4" customHeight="1">
      <c r="A135" s="39"/>
      <c r="B135" s="165"/>
      <c r="C135" s="166" t="s">
        <v>360</v>
      </c>
      <c r="D135" s="166" t="s">
        <v>139</v>
      </c>
      <c r="E135" s="167" t="s">
        <v>1234</v>
      </c>
      <c r="F135" s="168" t="s">
        <v>1235</v>
      </c>
      <c r="G135" s="169" t="s">
        <v>1127</v>
      </c>
      <c r="H135" s="170">
        <v>0.012999999999999999</v>
      </c>
      <c r="I135" s="171"/>
      <c r="J135" s="172">
        <f>ROUND(I135*H135,2)</f>
        <v>0</v>
      </c>
      <c r="K135" s="168" t="s">
        <v>3</v>
      </c>
      <c r="L135" s="40"/>
      <c r="M135" s="173" t="s">
        <v>3</v>
      </c>
      <c r="N135" s="174" t="s">
        <v>43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229</v>
      </c>
      <c r="AT135" s="177" t="s">
        <v>139</v>
      </c>
      <c r="AU135" s="177" t="s">
        <v>77</v>
      </c>
      <c r="AY135" s="20" t="s">
        <v>137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77</v>
      </c>
      <c r="BK135" s="178">
        <f>ROUND(I135*H135,2)</f>
        <v>0</v>
      </c>
      <c r="BL135" s="20" t="s">
        <v>229</v>
      </c>
      <c r="BM135" s="177" t="s">
        <v>1236</v>
      </c>
    </row>
    <row r="136" s="2" customFormat="1" ht="14.4" customHeight="1">
      <c r="A136" s="39"/>
      <c r="B136" s="165"/>
      <c r="C136" s="166" t="s">
        <v>366</v>
      </c>
      <c r="D136" s="166" t="s">
        <v>139</v>
      </c>
      <c r="E136" s="167" t="s">
        <v>1237</v>
      </c>
      <c r="F136" s="168" t="s">
        <v>1238</v>
      </c>
      <c r="G136" s="169" t="s">
        <v>1117</v>
      </c>
      <c r="H136" s="170">
        <v>4</v>
      </c>
      <c r="I136" s="171"/>
      <c r="J136" s="172">
        <f>ROUND(I136*H136,2)</f>
        <v>0</v>
      </c>
      <c r="K136" s="168" t="s">
        <v>3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229</v>
      </c>
      <c r="AT136" s="177" t="s">
        <v>139</v>
      </c>
      <c r="AU136" s="177" t="s">
        <v>77</v>
      </c>
      <c r="AY136" s="20" t="s">
        <v>137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77</v>
      </c>
      <c r="BK136" s="178">
        <f>ROUND(I136*H136,2)</f>
        <v>0</v>
      </c>
      <c r="BL136" s="20" t="s">
        <v>229</v>
      </c>
      <c r="BM136" s="177" t="s">
        <v>1239</v>
      </c>
    </row>
    <row r="137" s="12" customFormat="1" ht="25.92" customHeight="1">
      <c r="A137" s="12"/>
      <c r="B137" s="152"/>
      <c r="C137" s="12"/>
      <c r="D137" s="153" t="s">
        <v>71</v>
      </c>
      <c r="E137" s="154" t="s">
        <v>1240</v>
      </c>
      <c r="F137" s="154" t="s">
        <v>1241</v>
      </c>
      <c r="G137" s="12"/>
      <c r="H137" s="12"/>
      <c r="I137" s="155"/>
      <c r="J137" s="156">
        <f>BK137</f>
        <v>0</v>
      </c>
      <c r="K137" s="12"/>
      <c r="L137" s="152"/>
      <c r="M137" s="157"/>
      <c r="N137" s="158"/>
      <c r="O137" s="158"/>
      <c r="P137" s="159">
        <f>SUM(P138:P150)</f>
        <v>0</v>
      </c>
      <c r="Q137" s="158"/>
      <c r="R137" s="159">
        <f>SUM(R138:R150)</f>
        <v>0</v>
      </c>
      <c r="S137" s="158"/>
      <c r="T137" s="16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3" t="s">
        <v>77</v>
      </c>
      <c r="AT137" s="161" t="s">
        <v>71</v>
      </c>
      <c r="AU137" s="161" t="s">
        <v>72</v>
      </c>
      <c r="AY137" s="153" t="s">
        <v>137</v>
      </c>
      <c r="BK137" s="162">
        <f>SUM(BK138:BK150)</f>
        <v>0</v>
      </c>
    </row>
    <row r="138" s="2" customFormat="1" ht="22.2" customHeight="1">
      <c r="A138" s="39"/>
      <c r="B138" s="165"/>
      <c r="C138" s="193" t="s">
        <v>372</v>
      </c>
      <c r="D138" s="193" t="s">
        <v>247</v>
      </c>
      <c r="E138" s="194" t="s">
        <v>1242</v>
      </c>
      <c r="F138" s="195" t="s">
        <v>1243</v>
      </c>
      <c r="G138" s="196" t="s">
        <v>1175</v>
      </c>
      <c r="H138" s="197">
        <v>1</v>
      </c>
      <c r="I138" s="198"/>
      <c r="J138" s="199">
        <f>ROUND(I138*H138,2)</f>
        <v>0</v>
      </c>
      <c r="K138" s="195" t="s">
        <v>3</v>
      </c>
      <c r="L138" s="200"/>
      <c r="M138" s="201" t="s">
        <v>3</v>
      </c>
      <c r="N138" s="202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314</v>
      </c>
      <c r="AT138" s="177" t="s">
        <v>247</v>
      </c>
      <c r="AU138" s="177" t="s">
        <v>77</v>
      </c>
      <c r="AY138" s="20" t="s">
        <v>137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77</v>
      </c>
      <c r="BK138" s="178">
        <f>ROUND(I138*H138,2)</f>
        <v>0</v>
      </c>
      <c r="BL138" s="20" t="s">
        <v>229</v>
      </c>
      <c r="BM138" s="177" t="s">
        <v>1244</v>
      </c>
    </row>
    <row r="139" s="2" customFormat="1" ht="14.4" customHeight="1">
      <c r="A139" s="39"/>
      <c r="B139" s="165"/>
      <c r="C139" s="193" t="s">
        <v>376</v>
      </c>
      <c r="D139" s="193" t="s">
        <v>247</v>
      </c>
      <c r="E139" s="194" t="s">
        <v>1245</v>
      </c>
      <c r="F139" s="195" t="s">
        <v>1246</v>
      </c>
      <c r="G139" s="196" t="s">
        <v>1175</v>
      </c>
      <c r="H139" s="197">
        <v>1</v>
      </c>
      <c r="I139" s="198"/>
      <c r="J139" s="199">
        <f>ROUND(I139*H139,2)</f>
        <v>0</v>
      </c>
      <c r="K139" s="195" t="s">
        <v>3</v>
      </c>
      <c r="L139" s="200"/>
      <c r="M139" s="201" t="s">
        <v>3</v>
      </c>
      <c r="N139" s="202" t="s">
        <v>43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314</v>
      </c>
      <c r="AT139" s="177" t="s">
        <v>247</v>
      </c>
      <c r="AU139" s="177" t="s">
        <v>77</v>
      </c>
      <c r="AY139" s="20" t="s">
        <v>137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77</v>
      </c>
      <c r="BK139" s="178">
        <f>ROUND(I139*H139,2)</f>
        <v>0</v>
      </c>
      <c r="BL139" s="20" t="s">
        <v>229</v>
      </c>
      <c r="BM139" s="177" t="s">
        <v>1247</v>
      </c>
    </row>
    <row r="140" s="2" customFormat="1" ht="14.4" customHeight="1">
      <c r="A140" s="39"/>
      <c r="B140" s="165"/>
      <c r="C140" s="166" t="s">
        <v>380</v>
      </c>
      <c r="D140" s="166" t="s">
        <v>139</v>
      </c>
      <c r="E140" s="167" t="s">
        <v>1248</v>
      </c>
      <c r="F140" s="168" t="s">
        <v>1249</v>
      </c>
      <c r="G140" s="169" t="s">
        <v>1175</v>
      </c>
      <c r="H140" s="170">
        <v>2</v>
      </c>
      <c r="I140" s="171"/>
      <c r="J140" s="172">
        <f>ROUND(I140*H140,2)</f>
        <v>0</v>
      </c>
      <c r="K140" s="168" t="s">
        <v>3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229</v>
      </c>
      <c r="AT140" s="177" t="s">
        <v>139</v>
      </c>
      <c r="AU140" s="177" t="s">
        <v>77</v>
      </c>
      <c r="AY140" s="20" t="s">
        <v>137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77</v>
      </c>
      <c r="BK140" s="178">
        <f>ROUND(I140*H140,2)</f>
        <v>0</v>
      </c>
      <c r="BL140" s="20" t="s">
        <v>229</v>
      </c>
      <c r="BM140" s="177" t="s">
        <v>1250</v>
      </c>
    </row>
    <row r="141" s="2" customFormat="1" ht="19.8" customHeight="1">
      <c r="A141" s="39"/>
      <c r="B141" s="165"/>
      <c r="C141" s="193" t="s">
        <v>386</v>
      </c>
      <c r="D141" s="193" t="s">
        <v>247</v>
      </c>
      <c r="E141" s="194" t="s">
        <v>1251</v>
      </c>
      <c r="F141" s="195" t="s">
        <v>1252</v>
      </c>
      <c r="G141" s="196" t="s">
        <v>1117</v>
      </c>
      <c r="H141" s="197">
        <v>2</v>
      </c>
      <c r="I141" s="198"/>
      <c r="J141" s="199">
        <f>ROUND(I141*H141,2)</f>
        <v>0</v>
      </c>
      <c r="K141" s="195" t="s">
        <v>3</v>
      </c>
      <c r="L141" s="200"/>
      <c r="M141" s="201" t="s">
        <v>3</v>
      </c>
      <c r="N141" s="202" t="s">
        <v>43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314</v>
      </c>
      <c r="AT141" s="177" t="s">
        <v>247</v>
      </c>
      <c r="AU141" s="177" t="s">
        <v>77</v>
      </c>
      <c r="AY141" s="20" t="s">
        <v>137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77</v>
      </c>
      <c r="BK141" s="178">
        <f>ROUND(I141*H141,2)</f>
        <v>0</v>
      </c>
      <c r="BL141" s="20" t="s">
        <v>229</v>
      </c>
      <c r="BM141" s="177" t="s">
        <v>1253</v>
      </c>
    </row>
    <row r="142" s="2" customFormat="1" ht="14.4" customHeight="1">
      <c r="A142" s="39"/>
      <c r="B142" s="165"/>
      <c r="C142" s="166" t="s">
        <v>391</v>
      </c>
      <c r="D142" s="166" t="s">
        <v>139</v>
      </c>
      <c r="E142" s="167" t="s">
        <v>1254</v>
      </c>
      <c r="F142" s="168" t="s">
        <v>1255</v>
      </c>
      <c r="G142" s="169" t="s">
        <v>1175</v>
      </c>
      <c r="H142" s="170">
        <v>4</v>
      </c>
      <c r="I142" s="171"/>
      <c r="J142" s="172">
        <f>ROUND(I142*H142,2)</f>
        <v>0</v>
      </c>
      <c r="K142" s="168" t="s">
        <v>3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229</v>
      </c>
      <c r="AT142" s="177" t="s">
        <v>139</v>
      </c>
      <c r="AU142" s="177" t="s">
        <v>77</v>
      </c>
      <c r="AY142" s="20" t="s">
        <v>137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77</v>
      </c>
      <c r="BK142" s="178">
        <f>ROUND(I142*H142,2)</f>
        <v>0</v>
      </c>
      <c r="BL142" s="20" t="s">
        <v>229</v>
      </c>
      <c r="BM142" s="177" t="s">
        <v>1256</v>
      </c>
    </row>
    <row r="143" s="2" customFormat="1" ht="14.4" customHeight="1">
      <c r="A143" s="39"/>
      <c r="B143" s="165"/>
      <c r="C143" s="166" t="s">
        <v>397</v>
      </c>
      <c r="D143" s="166" t="s">
        <v>139</v>
      </c>
      <c r="E143" s="167" t="s">
        <v>1257</v>
      </c>
      <c r="F143" s="168" t="s">
        <v>1258</v>
      </c>
      <c r="G143" s="169" t="s">
        <v>1175</v>
      </c>
      <c r="H143" s="170">
        <v>4</v>
      </c>
      <c r="I143" s="171"/>
      <c r="J143" s="172">
        <f>ROUND(I143*H143,2)</f>
        <v>0</v>
      </c>
      <c r="K143" s="168" t="s">
        <v>3</v>
      </c>
      <c r="L143" s="40"/>
      <c r="M143" s="173" t="s">
        <v>3</v>
      </c>
      <c r="N143" s="174" t="s">
        <v>43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229</v>
      </c>
      <c r="AT143" s="177" t="s">
        <v>139</v>
      </c>
      <c r="AU143" s="177" t="s">
        <v>77</v>
      </c>
      <c r="AY143" s="20" t="s">
        <v>137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77</v>
      </c>
      <c r="BK143" s="178">
        <f>ROUND(I143*H143,2)</f>
        <v>0</v>
      </c>
      <c r="BL143" s="20" t="s">
        <v>229</v>
      </c>
      <c r="BM143" s="177" t="s">
        <v>1259</v>
      </c>
    </row>
    <row r="144" s="2" customFormat="1" ht="14.4" customHeight="1">
      <c r="A144" s="39"/>
      <c r="B144" s="165"/>
      <c r="C144" s="193" t="s">
        <v>405</v>
      </c>
      <c r="D144" s="193" t="s">
        <v>247</v>
      </c>
      <c r="E144" s="194" t="s">
        <v>1260</v>
      </c>
      <c r="F144" s="195" t="s">
        <v>1261</v>
      </c>
      <c r="G144" s="196" t="s">
        <v>1117</v>
      </c>
      <c r="H144" s="197">
        <v>2</v>
      </c>
      <c r="I144" s="198"/>
      <c r="J144" s="199">
        <f>ROUND(I144*H144,2)</f>
        <v>0</v>
      </c>
      <c r="K144" s="195" t="s">
        <v>3</v>
      </c>
      <c r="L144" s="200"/>
      <c r="M144" s="201" t="s">
        <v>3</v>
      </c>
      <c r="N144" s="202" t="s">
        <v>43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314</v>
      </c>
      <c r="AT144" s="177" t="s">
        <v>247</v>
      </c>
      <c r="AU144" s="177" t="s">
        <v>77</v>
      </c>
      <c r="AY144" s="20" t="s">
        <v>137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77</v>
      </c>
      <c r="BK144" s="178">
        <f>ROUND(I144*H144,2)</f>
        <v>0</v>
      </c>
      <c r="BL144" s="20" t="s">
        <v>229</v>
      </c>
      <c r="BM144" s="177" t="s">
        <v>1262</v>
      </c>
    </row>
    <row r="145" s="2" customFormat="1" ht="22.2" customHeight="1">
      <c r="A145" s="39"/>
      <c r="B145" s="165"/>
      <c r="C145" s="166" t="s">
        <v>410</v>
      </c>
      <c r="D145" s="166" t="s">
        <v>139</v>
      </c>
      <c r="E145" s="167" t="s">
        <v>1263</v>
      </c>
      <c r="F145" s="168" t="s">
        <v>1264</v>
      </c>
      <c r="G145" s="169" t="s">
        <v>1117</v>
      </c>
      <c r="H145" s="170">
        <v>2</v>
      </c>
      <c r="I145" s="171"/>
      <c r="J145" s="172">
        <f>ROUND(I145*H145,2)</f>
        <v>0</v>
      </c>
      <c r="K145" s="168" t="s">
        <v>3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229</v>
      </c>
      <c r="AT145" s="177" t="s">
        <v>139</v>
      </c>
      <c r="AU145" s="177" t="s">
        <v>77</v>
      </c>
      <c r="AY145" s="20" t="s">
        <v>137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77</v>
      </c>
      <c r="BK145" s="178">
        <f>ROUND(I145*H145,2)</f>
        <v>0</v>
      </c>
      <c r="BL145" s="20" t="s">
        <v>229</v>
      </c>
      <c r="BM145" s="177" t="s">
        <v>1265</v>
      </c>
    </row>
    <row r="146" s="2" customFormat="1" ht="14.4" customHeight="1">
      <c r="A146" s="39"/>
      <c r="B146" s="165"/>
      <c r="C146" s="166" t="s">
        <v>415</v>
      </c>
      <c r="D146" s="166" t="s">
        <v>139</v>
      </c>
      <c r="E146" s="167" t="s">
        <v>1266</v>
      </c>
      <c r="F146" s="168" t="s">
        <v>1267</v>
      </c>
      <c r="G146" s="169" t="s">
        <v>1117</v>
      </c>
      <c r="H146" s="170">
        <v>2</v>
      </c>
      <c r="I146" s="171"/>
      <c r="J146" s="172">
        <f>ROUND(I146*H146,2)</f>
        <v>0</v>
      </c>
      <c r="K146" s="168" t="s">
        <v>3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229</v>
      </c>
      <c r="AT146" s="177" t="s">
        <v>139</v>
      </c>
      <c r="AU146" s="177" t="s">
        <v>77</v>
      </c>
      <c r="AY146" s="20" t="s">
        <v>137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77</v>
      </c>
      <c r="BK146" s="178">
        <f>ROUND(I146*H146,2)</f>
        <v>0</v>
      </c>
      <c r="BL146" s="20" t="s">
        <v>229</v>
      </c>
      <c r="BM146" s="177" t="s">
        <v>1268</v>
      </c>
    </row>
    <row r="147" s="2" customFormat="1" ht="14.4" customHeight="1">
      <c r="A147" s="39"/>
      <c r="B147" s="165"/>
      <c r="C147" s="166" t="s">
        <v>421</v>
      </c>
      <c r="D147" s="166" t="s">
        <v>139</v>
      </c>
      <c r="E147" s="167" t="s">
        <v>1269</v>
      </c>
      <c r="F147" s="168" t="s">
        <v>1270</v>
      </c>
      <c r="G147" s="169" t="s">
        <v>1117</v>
      </c>
      <c r="H147" s="170">
        <v>2</v>
      </c>
      <c r="I147" s="171"/>
      <c r="J147" s="172">
        <f>ROUND(I147*H147,2)</f>
        <v>0</v>
      </c>
      <c r="K147" s="168" t="s">
        <v>3</v>
      </c>
      <c r="L147" s="40"/>
      <c r="M147" s="173" t="s">
        <v>3</v>
      </c>
      <c r="N147" s="174" t="s">
        <v>43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7" t="s">
        <v>229</v>
      </c>
      <c r="AT147" s="177" t="s">
        <v>139</v>
      </c>
      <c r="AU147" s="177" t="s">
        <v>77</v>
      </c>
      <c r="AY147" s="20" t="s">
        <v>137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20" t="s">
        <v>77</v>
      </c>
      <c r="BK147" s="178">
        <f>ROUND(I147*H147,2)</f>
        <v>0</v>
      </c>
      <c r="BL147" s="20" t="s">
        <v>229</v>
      </c>
      <c r="BM147" s="177" t="s">
        <v>1271</v>
      </c>
    </row>
    <row r="148" s="2" customFormat="1" ht="14.4" customHeight="1">
      <c r="A148" s="39"/>
      <c r="B148" s="165"/>
      <c r="C148" s="193" t="s">
        <v>428</v>
      </c>
      <c r="D148" s="193" t="s">
        <v>247</v>
      </c>
      <c r="E148" s="194" t="s">
        <v>1272</v>
      </c>
      <c r="F148" s="195" t="s">
        <v>1273</v>
      </c>
      <c r="G148" s="196" t="s">
        <v>1274</v>
      </c>
      <c r="H148" s="197">
        <v>2</v>
      </c>
      <c r="I148" s="198"/>
      <c r="J148" s="199">
        <f>ROUND(I148*H148,2)</f>
        <v>0</v>
      </c>
      <c r="K148" s="195" t="s">
        <v>3</v>
      </c>
      <c r="L148" s="200"/>
      <c r="M148" s="201" t="s">
        <v>3</v>
      </c>
      <c r="N148" s="202" t="s">
        <v>43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314</v>
      </c>
      <c r="AT148" s="177" t="s">
        <v>247</v>
      </c>
      <c r="AU148" s="177" t="s">
        <v>77</v>
      </c>
      <c r="AY148" s="20" t="s">
        <v>137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77</v>
      </c>
      <c r="BK148" s="178">
        <f>ROUND(I148*H148,2)</f>
        <v>0</v>
      </c>
      <c r="BL148" s="20" t="s">
        <v>229</v>
      </c>
      <c r="BM148" s="177" t="s">
        <v>1275</v>
      </c>
    </row>
    <row r="149" s="2" customFormat="1" ht="14.4" customHeight="1">
      <c r="A149" s="39"/>
      <c r="B149" s="165"/>
      <c r="C149" s="166" t="s">
        <v>437</v>
      </c>
      <c r="D149" s="166" t="s">
        <v>139</v>
      </c>
      <c r="E149" s="167" t="s">
        <v>1276</v>
      </c>
      <c r="F149" s="168" t="s">
        <v>1277</v>
      </c>
      <c r="G149" s="169" t="s">
        <v>1127</v>
      </c>
      <c r="H149" s="170">
        <v>0.0030000000000000001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229</v>
      </c>
      <c r="AT149" s="177" t="s">
        <v>139</v>
      </c>
      <c r="AU149" s="177" t="s">
        <v>77</v>
      </c>
      <c r="AY149" s="20" t="s">
        <v>137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77</v>
      </c>
      <c r="BK149" s="178">
        <f>ROUND(I149*H149,2)</f>
        <v>0</v>
      </c>
      <c r="BL149" s="20" t="s">
        <v>229</v>
      </c>
      <c r="BM149" s="177" t="s">
        <v>1278</v>
      </c>
    </row>
    <row r="150" s="2" customFormat="1" ht="14.4" customHeight="1">
      <c r="A150" s="39"/>
      <c r="B150" s="165"/>
      <c r="C150" s="166" t="s">
        <v>443</v>
      </c>
      <c r="D150" s="166" t="s">
        <v>139</v>
      </c>
      <c r="E150" s="167" t="s">
        <v>1279</v>
      </c>
      <c r="F150" s="168" t="s">
        <v>1280</v>
      </c>
      <c r="G150" s="169" t="s">
        <v>1175</v>
      </c>
      <c r="H150" s="170">
        <v>2</v>
      </c>
      <c r="I150" s="171"/>
      <c r="J150" s="172">
        <f>ROUND(I150*H150,2)</f>
        <v>0</v>
      </c>
      <c r="K150" s="168" t="s">
        <v>3</v>
      </c>
      <c r="L150" s="40"/>
      <c r="M150" s="173" t="s">
        <v>3</v>
      </c>
      <c r="N150" s="174" t="s">
        <v>43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229</v>
      </c>
      <c r="AT150" s="177" t="s">
        <v>139</v>
      </c>
      <c r="AU150" s="177" t="s">
        <v>77</v>
      </c>
      <c r="AY150" s="20" t="s">
        <v>137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77</v>
      </c>
      <c r="BK150" s="178">
        <f>ROUND(I150*H150,2)</f>
        <v>0</v>
      </c>
      <c r="BL150" s="20" t="s">
        <v>229</v>
      </c>
      <c r="BM150" s="177" t="s">
        <v>1281</v>
      </c>
    </row>
    <row r="151" s="12" customFormat="1" ht="25.92" customHeight="1">
      <c r="A151" s="12"/>
      <c r="B151" s="152"/>
      <c r="C151" s="12"/>
      <c r="D151" s="153" t="s">
        <v>71</v>
      </c>
      <c r="E151" s="154" t="s">
        <v>1282</v>
      </c>
      <c r="F151" s="154" t="s">
        <v>1283</v>
      </c>
      <c r="G151" s="12"/>
      <c r="H151" s="12"/>
      <c r="I151" s="155"/>
      <c r="J151" s="156">
        <f>BK151</f>
        <v>0</v>
      </c>
      <c r="K151" s="12"/>
      <c r="L151" s="152"/>
      <c r="M151" s="157"/>
      <c r="N151" s="158"/>
      <c r="O151" s="158"/>
      <c r="P151" s="159">
        <f>SUM(P152:P158)</f>
        <v>0</v>
      </c>
      <c r="Q151" s="158"/>
      <c r="R151" s="159">
        <f>SUM(R152:R158)</f>
        <v>0</v>
      </c>
      <c r="S151" s="158"/>
      <c r="T151" s="160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77</v>
      </c>
      <c r="AT151" s="161" t="s">
        <v>71</v>
      </c>
      <c r="AU151" s="161" t="s">
        <v>72</v>
      </c>
      <c r="AY151" s="153" t="s">
        <v>137</v>
      </c>
      <c r="BK151" s="162">
        <f>SUM(BK152:BK158)</f>
        <v>0</v>
      </c>
    </row>
    <row r="152" s="2" customFormat="1" ht="14.4" customHeight="1">
      <c r="A152" s="39"/>
      <c r="B152" s="165"/>
      <c r="C152" s="166" t="s">
        <v>450</v>
      </c>
      <c r="D152" s="166" t="s">
        <v>139</v>
      </c>
      <c r="E152" s="167" t="s">
        <v>1284</v>
      </c>
      <c r="F152" s="168" t="s">
        <v>1285</v>
      </c>
      <c r="G152" s="169" t="s">
        <v>1117</v>
      </c>
      <c r="H152" s="170">
        <v>1</v>
      </c>
      <c r="I152" s="171"/>
      <c r="J152" s="172">
        <f>ROUND(I152*H152,2)</f>
        <v>0</v>
      </c>
      <c r="K152" s="168" t="s">
        <v>3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229</v>
      </c>
      <c r="AT152" s="177" t="s">
        <v>139</v>
      </c>
      <c r="AU152" s="177" t="s">
        <v>77</v>
      </c>
      <c r="AY152" s="20" t="s">
        <v>137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77</v>
      </c>
      <c r="BK152" s="178">
        <f>ROUND(I152*H152,2)</f>
        <v>0</v>
      </c>
      <c r="BL152" s="20" t="s">
        <v>229</v>
      </c>
      <c r="BM152" s="177" t="s">
        <v>1286</v>
      </c>
    </row>
    <row r="153" s="2" customFormat="1" ht="14.4" customHeight="1">
      <c r="A153" s="39"/>
      <c r="B153" s="165"/>
      <c r="C153" s="166" t="s">
        <v>456</v>
      </c>
      <c r="D153" s="166" t="s">
        <v>139</v>
      </c>
      <c r="E153" s="167" t="s">
        <v>1287</v>
      </c>
      <c r="F153" s="168" t="s">
        <v>1288</v>
      </c>
      <c r="G153" s="169" t="s">
        <v>1117</v>
      </c>
      <c r="H153" s="170">
        <v>2</v>
      </c>
      <c r="I153" s="171"/>
      <c r="J153" s="172">
        <f>ROUND(I153*H153,2)</f>
        <v>0</v>
      </c>
      <c r="K153" s="168" t="s">
        <v>3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229</v>
      </c>
      <c r="AT153" s="177" t="s">
        <v>139</v>
      </c>
      <c r="AU153" s="177" t="s">
        <v>77</v>
      </c>
      <c r="AY153" s="20" t="s">
        <v>137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77</v>
      </c>
      <c r="BK153" s="178">
        <f>ROUND(I153*H153,2)</f>
        <v>0</v>
      </c>
      <c r="BL153" s="20" t="s">
        <v>229</v>
      </c>
      <c r="BM153" s="177" t="s">
        <v>1289</v>
      </c>
    </row>
    <row r="154" s="2" customFormat="1" ht="14.4" customHeight="1">
      <c r="A154" s="39"/>
      <c r="B154" s="165"/>
      <c r="C154" s="166" t="s">
        <v>462</v>
      </c>
      <c r="D154" s="166" t="s">
        <v>139</v>
      </c>
      <c r="E154" s="167" t="s">
        <v>1290</v>
      </c>
      <c r="F154" s="168" t="s">
        <v>1291</v>
      </c>
      <c r="G154" s="169" t="s">
        <v>1117</v>
      </c>
      <c r="H154" s="170">
        <v>1</v>
      </c>
      <c r="I154" s="171"/>
      <c r="J154" s="172">
        <f>ROUND(I154*H154,2)</f>
        <v>0</v>
      </c>
      <c r="K154" s="168" t="s">
        <v>3</v>
      </c>
      <c r="L154" s="40"/>
      <c r="M154" s="173" t="s">
        <v>3</v>
      </c>
      <c r="N154" s="174" t="s">
        <v>43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7" t="s">
        <v>229</v>
      </c>
      <c r="AT154" s="177" t="s">
        <v>139</v>
      </c>
      <c r="AU154" s="177" t="s">
        <v>77</v>
      </c>
      <c r="AY154" s="20" t="s">
        <v>137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20" t="s">
        <v>77</v>
      </c>
      <c r="BK154" s="178">
        <f>ROUND(I154*H154,2)</f>
        <v>0</v>
      </c>
      <c r="BL154" s="20" t="s">
        <v>229</v>
      </c>
      <c r="BM154" s="177" t="s">
        <v>1292</v>
      </c>
    </row>
    <row r="155" s="2" customFormat="1" ht="14.4" customHeight="1">
      <c r="A155" s="39"/>
      <c r="B155" s="165"/>
      <c r="C155" s="166" t="s">
        <v>466</v>
      </c>
      <c r="D155" s="166" t="s">
        <v>139</v>
      </c>
      <c r="E155" s="167" t="s">
        <v>1293</v>
      </c>
      <c r="F155" s="168" t="s">
        <v>1294</v>
      </c>
      <c r="G155" s="169" t="s">
        <v>1127</v>
      </c>
      <c r="H155" s="170">
        <v>0.0030000000000000001</v>
      </c>
      <c r="I155" s="171"/>
      <c r="J155" s="172">
        <f>ROUND(I155*H155,2)</f>
        <v>0</v>
      </c>
      <c r="K155" s="168" t="s">
        <v>3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229</v>
      </c>
      <c r="AT155" s="177" t="s">
        <v>139</v>
      </c>
      <c r="AU155" s="177" t="s">
        <v>77</v>
      </c>
      <c r="AY155" s="20" t="s">
        <v>137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77</v>
      </c>
      <c r="BK155" s="178">
        <f>ROUND(I155*H155,2)</f>
        <v>0</v>
      </c>
      <c r="BL155" s="20" t="s">
        <v>229</v>
      </c>
      <c r="BM155" s="177" t="s">
        <v>1295</v>
      </c>
    </row>
    <row r="156" s="2" customFormat="1" ht="14.4" customHeight="1">
      <c r="A156" s="39"/>
      <c r="B156" s="165"/>
      <c r="C156" s="166" t="s">
        <v>474</v>
      </c>
      <c r="D156" s="166" t="s">
        <v>139</v>
      </c>
      <c r="E156" s="167" t="s">
        <v>1296</v>
      </c>
      <c r="F156" s="168" t="s">
        <v>1297</v>
      </c>
      <c r="G156" s="169" t="s">
        <v>1117</v>
      </c>
      <c r="H156" s="170">
        <v>1</v>
      </c>
      <c r="I156" s="171"/>
      <c r="J156" s="172">
        <f>ROUND(I156*H156,2)</f>
        <v>0</v>
      </c>
      <c r="K156" s="168" t="s">
        <v>3</v>
      </c>
      <c r="L156" s="40"/>
      <c r="M156" s="173" t="s">
        <v>3</v>
      </c>
      <c r="N156" s="174" t="s">
        <v>43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7" t="s">
        <v>229</v>
      </c>
      <c r="AT156" s="177" t="s">
        <v>139</v>
      </c>
      <c r="AU156" s="177" t="s">
        <v>77</v>
      </c>
      <c r="AY156" s="20" t="s">
        <v>137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20" t="s">
        <v>77</v>
      </c>
      <c r="BK156" s="178">
        <f>ROUND(I156*H156,2)</f>
        <v>0</v>
      </c>
      <c r="BL156" s="20" t="s">
        <v>229</v>
      </c>
      <c r="BM156" s="177" t="s">
        <v>1298</v>
      </c>
    </row>
    <row r="157" s="2" customFormat="1" ht="14.4" customHeight="1">
      <c r="A157" s="39"/>
      <c r="B157" s="165"/>
      <c r="C157" s="166" t="s">
        <v>479</v>
      </c>
      <c r="D157" s="166" t="s">
        <v>139</v>
      </c>
      <c r="E157" s="167" t="s">
        <v>1299</v>
      </c>
      <c r="F157" s="168" t="s">
        <v>1300</v>
      </c>
      <c r="G157" s="169" t="s">
        <v>1117</v>
      </c>
      <c r="H157" s="170">
        <v>1</v>
      </c>
      <c r="I157" s="171"/>
      <c r="J157" s="172">
        <f>ROUND(I157*H157,2)</f>
        <v>0</v>
      </c>
      <c r="K157" s="168" t="s">
        <v>3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229</v>
      </c>
      <c r="AT157" s="177" t="s">
        <v>139</v>
      </c>
      <c r="AU157" s="177" t="s">
        <v>77</v>
      </c>
      <c r="AY157" s="20" t="s">
        <v>137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77</v>
      </c>
      <c r="BK157" s="178">
        <f>ROUND(I157*H157,2)</f>
        <v>0</v>
      </c>
      <c r="BL157" s="20" t="s">
        <v>229</v>
      </c>
      <c r="BM157" s="177" t="s">
        <v>1301</v>
      </c>
    </row>
    <row r="158" s="2" customFormat="1" ht="22.2" customHeight="1">
      <c r="A158" s="39"/>
      <c r="B158" s="165"/>
      <c r="C158" s="166" t="s">
        <v>485</v>
      </c>
      <c r="D158" s="166" t="s">
        <v>139</v>
      </c>
      <c r="E158" s="167" t="s">
        <v>1302</v>
      </c>
      <c r="F158" s="168" t="s">
        <v>1303</v>
      </c>
      <c r="G158" s="169" t="s">
        <v>1117</v>
      </c>
      <c r="H158" s="170">
        <v>1</v>
      </c>
      <c r="I158" s="171"/>
      <c r="J158" s="172">
        <f>ROUND(I158*H158,2)</f>
        <v>0</v>
      </c>
      <c r="K158" s="168" t="s">
        <v>3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229</v>
      </c>
      <c r="AT158" s="177" t="s">
        <v>139</v>
      </c>
      <c r="AU158" s="177" t="s">
        <v>77</v>
      </c>
      <c r="AY158" s="20" t="s">
        <v>137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77</v>
      </c>
      <c r="BK158" s="178">
        <f>ROUND(I158*H158,2)</f>
        <v>0</v>
      </c>
      <c r="BL158" s="20" t="s">
        <v>229</v>
      </c>
      <c r="BM158" s="177" t="s">
        <v>1304</v>
      </c>
    </row>
    <row r="159" s="12" customFormat="1" ht="25.92" customHeight="1">
      <c r="A159" s="12"/>
      <c r="B159" s="152"/>
      <c r="C159" s="12"/>
      <c r="D159" s="153" t="s">
        <v>71</v>
      </c>
      <c r="E159" s="154" t="s">
        <v>1305</v>
      </c>
      <c r="F159" s="154" t="s">
        <v>1306</v>
      </c>
      <c r="G159" s="12"/>
      <c r="H159" s="12"/>
      <c r="I159" s="155"/>
      <c r="J159" s="156">
        <f>BK159</f>
        <v>0</v>
      </c>
      <c r="K159" s="12"/>
      <c r="L159" s="152"/>
      <c r="M159" s="157"/>
      <c r="N159" s="158"/>
      <c r="O159" s="158"/>
      <c r="P159" s="159">
        <f>SUM(P160:P161)</f>
        <v>0</v>
      </c>
      <c r="Q159" s="158"/>
      <c r="R159" s="159">
        <f>SUM(R160:R161)</f>
        <v>0</v>
      </c>
      <c r="S159" s="158"/>
      <c r="T159" s="16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77</v>
      </c>
      <c r="AT159" s="161" t="s">
        <v>71</v>
      </c>
      <c r="AU159" s="161" t="s">
        <v>72</v>
      </c>
      <c r="AY159" s="153" t="s">
        <v>137</v>
      </c>
      <c r="BK159" s="162">
        <f>SUM(BK160:BK161)</f>
        <v>0</v>
      </c>
    </row>
    <row r="160" s="2" customFormat="1" ht="14.4" customHeight="1">
      <c r="A160" s="39"/>
      <c r="B160" s="165"/>
      <c r="C160" s="166" t="s">
        <v>490</v>
      </c>
      <c r="D160" s="166" t="s">
        <v>139</v>
      </c>
      <c r="E160" s="167" t="s">
        <v>1307</v>
      </c>
      <c r="F160" s="168" t="s">
        <v>1308</v>
      </c>
      <c r="G160" s="169" t="s">
        <v>142</v>
      </c>
      <c r="H160" s="170">
        <v>4</v>
      </c>
      <c r="I160" s="171"/>
      <c r="J160" s="172">
        <f>ROUND(I160*H160,2)</f>
        <v>0</v>
      </c>
      <c r="K160" s="168" t="s">
        <v>3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229</v>
      </c>
      <c r="AT160" s="177" t="s">
        <v>139</v>
      </c>
      <c r="AU160" s="177" t="s">
        <v>77</v>
      </c>
      <c r="AY160" s="20" t="s">
        <v>137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77</v>
      </c>
      <c r="BK160" s="178">
        <f>ROUND(I160*H160,2)</f>
        <v>0</v>
      </c>
      <c r="BL160" s="20" t="s">
        <v>229</v>
      </c>
      <c r="BM160" s="177" t="s">
        <v>1309</v>
      </c>
    </row>
    <row r="161" s="2" customFormat="1" ht="14.4" customHeight="1">
      <c r="A161" s="39"/>
      <c r="B161" s="165"/>
      <c r="C161" s="166" t="s">
        <v>497</v>
      </c>
      <c r="D161" s="166" t="s">
        <v>139</v>
      </c>
      <c r="E161" s="167" t="s">
        <v>1310</v>
      </c>
      <c r="F161" s="168" t="s">
        <v>1311</v>
      </c>
      <c r="G161" s="169" t="s">
        <v>142</v>
      </c>
      <c r="H161" s="170">
        <v>2</v>
      </c>
      <c r="I161" s="171"/>
      <c r="J161" s="172">
        <f>ROUND(I161*H161,2)</f>
        <v>0</v>
      </c>
      <c r="K161" s="168" t="s">
        <v>3</v>
      </c>
      <c r="L161" s="40"/>
      <c r="M161" s="226" t="s">
        <v>3</v>
      </c>
      <c r="N161" s="227" t="s">
        <v>43</v>
      </c>
      <c r="O161" s="224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229</v>
      </c>
      <c r="AT161" s="177" t="s">
        <v>139</v>
      </c>
      <c r="AU161" s="177" t="s">
        <v>77</v>
      </c>
      <c r="AY161" s="20" t="s">
        <v>137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77</v>
      </c>
      <c r="BK161" s="178">
        <f>ROUND(I161*H161,2)</f>
        <v>0</v>
      </c>
      <c r="BL161" s="20" t="s">
        <v>229</v>
      </c>
      <c r="BM161" s="177" t="s">
        <v>1312</v>
      </c>
    </row>
    <row r="162" s="2" customFormat="1" ht="6.96" customHeight="1">
      <c r="A162" s="39"/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40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autoFilter ref="C88:K16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1313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ROUND((SUM(BE84:BE113)),  2)</f>
        <v>0</v>
      </c>
      <c r="G33" s="39"/>
      <c r="H33" s="39"/>
      <c r="I33" s="124">
        <v>0.20999999999999999</v>
      </c>
      <c r="J33" s="123">
        <f>ROUND(((SUM(BE84:BE113))*I33),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ROUND((SUM(BF84:BF113)),  2)</f>
        <v>0</v>
      </c>
      <c r="G34" s="39"/>
      <c r="H34" s="39"/>
      <c r="I34" s="124">
        <v>0.14999999999999999</v>
      </c>
      <c r="J34" s="123">
        <f>ROUND(((SUM(BF84:BF113))*I34),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ROUND((SUM(BG84:BG113)),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ROUND((SUM(BH84:BH113)),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ROUND((SUM(BI84:BI113)),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4 - Vytápění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1314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1315</v>
      </c>
      <c r="E61" s="136"/>
      <c r="F61" s="136"/>
      <c r="G61" s="136"/>
      <c r="H61" s="136"/>
      <c r="I61" s="136"/>
      <c r="J61" s="137">
        <f>J93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1316</v>
      </c>
      <c r="E62" s="136"/>
      <c r="F62" s="136"/>
      <c r="G62" s="136"/>
      <c r="H62" s="136"/>
      <c r="I62" s="136"/>
      <c r="J62" s="137">
        <f>J98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1317</v>
      </c>
      <c r="E63" s="136"/>
      <c r="F63" s="136"/>
      <c r="G63" s="136"/>
      <c r="H63" s="136"/>
      <c r="I63" s="136"/>
      <c r="J63" s="137">
        <f>J103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1318</v>
      </c>
      <c r="E64" s="136"/>
      <c r="F64" s="136"/>
      <c r="G64" s="136"/>
      <c r="H64" s="136"/>
      <c r="I64" s="136"/>
      <c r="J64" s="137">
        <f>J111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122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4" customHeight="1">
      <c r="A74" s="39"/>
      <c r="B74" s="40"/>
      <c r="C74" s="39"/>
      <c r="D74" s="39"/>
      <c r="E74" s="116" t="str">
        <f>E7</f>
        <v>Karlovy Vary, ZŠ J.A.Komenského - učebna IT, kabinet, přístupová rampa a vnitřní plošina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100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39"/>
      <c r="D76" s="39"/>
      <c r="E76" s="63" t="str">
        <f>E9</f>
        <v>4 - Vytápění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 xml:space="preserve"> </v>
      </c>
      <c r="G78" s="39"/>
      <c r="H78" s="39"/>
      <c r="I78" s="33" t="s">
        <v>23</v>
      </c>
      <c r="J78" s="65" t="str">
        <f>IF(J12="","",J12)</f>
        <v>23. 1. 2024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25</v>
      </c>
      <c r="D80" s="39"/>
      <c r="E80" s="39"/>
      <c r="F80" s="28" t="str">
        <f>E15</f>
        <v>Statutární město K.Vary</v>
      </c>
      <c r="G80" s="39"/>
      <c r="H80" s="39"/>
      <c r="I80" s="33" t="s">
        <v>31</v>
      </c>
      <c r="J80" s="37" t="str">
        <f>E21</f>
        <v>Porticus s.r.o. K.Vary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29</v>
      </c>
      <c r="D81" s="39"/>
      <c r="E81" s="39"/>
      <c r="F81" s="28" t="str">
        <f>IF(E18="","",E18)</f>
        <v>Vyplň údaj</v>
      </c>
      <c r="G81" s="39"/>
      <c r="H81" s="39"/>
      <c r="I81" s="33" t="s">
        <v>34</v>
      </c>
      <c r="J81" s="37" t="str">
        <f>E24</f>
        <v>Šimková Dita, K.Vary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123</v>
      </c>
      <c r="D83" s="145" t="s">
        <v>57</v>
      </c>
      <c r="E83" s="145" t="s">
        <v>53</v>
      </c>
      <c r="F83" s="145" t="s">
        <v>54</v>
      </c>
      <c r="G83" s="145" t="s">
        <v>124</v>
      </c>
      <c r="H83" s="145" t="s">
        <v>125</v>
      </c>
      <c r="I83" s="145" t="s">
        <v>126</v>
      </c>
      <c r="J83" s="145" t="s">
        <v>104</v>
      </c>
      <c r="K83" s="146" t="s">
        <v>127</v>
      </c>
      <c r="L83" s="147"/>
      <c r="M83" s="81" t="s">
        <v>3</v>
      </c>
      <c r="N83" s="82" t="s">
        <v>42</v>
      </c>
      <c r="O83" s="82" t="s">
        <v>128</v>
      </c>
      <c r="P83" s="82" t="s">
        <v>129</v>
      </c>
      <c r="Q83" s="82" t="s">
        <v>130</v>
      </c>
      <c r="R83" s="82" t="s">
        <v>131</v>
      </c>
      <c r="S83" s="82" t="s">
        <v>132</v>
      </c>
      <c r="T83" s="83" t="s">
        <v>133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134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P85+P93+P98+P103+P111</f>
        <v>0</v>
      </c>
      <c r="Q84" s="85"/>
      <c r="R84" s="149">
        <f>R85+R93+R98+R103+R111</f>
        <v>27903.940000000002</v>
      </c>
      <c r="S84" s="85"/>
      <c r="T84" s="150">
        <f>T85+T93+T98+T103+T111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71</v>
      </c>
      <c r="AU84" s="20" t="s">
        <v>105</v>
      </c>
      <c r="BK84" s="151">
        <f>BK85+BK93+BK98+BK103+BK111</f>
        <v>0</v>
      </c>
    </row>
    <row r="85" s="12" customFormat="1" ht="25.92" customHeight="1">
      <c r="A85" s="12"/>
      <c r="B85" s="152"/>
      <c r="C85" s="12"/>
      <c r="D85" s="153" t="s">
        <v>71</v>
      </c>
      <c r="E85" s="154" t="s">
        <v>77</v>
      </c>
      <c r="F85" s="154" t="s">
        <v>1319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SUM(P86:P92)</f>
        <v>0</v>
      </c>
      <c r="Q85" s="158"/>
      <c r="R85" s="159">
        <f>SUM(R86:R92)</f>
        <v>27629.919999999998</v>
      </c>
      <c r="S85" s="158"/>
      <c r="T85" s="160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77</v>
      </c>
      <c r="AT85" s="161" t="s">
        <v>71</v>
      </c>
      <c r="AU85" s="161" t="s">
        <v>72</v>
      </c>
      <c r="AY85" s="153" t="s">
        <v>137</v>
      </c>
      <c r="BK85" s="162">
        <f>SUM(BK86:BK92)</f>
        <v>0</v>
      </c>
    </row>
    <row r="86" s="2" customFormat="1" ht="19.8" customHeight="1">
      <c r="A86" s="39"/>
      <c r="B86" s="165"/>
      <c r="C86" s="166" t="s">
        <v>77</v>
      </c>
      <c r="D86" s="166" t="s">
        <v>139</v>
      </c>
      <c r="E86" s="167" t="s">
        <v>1320</v>
      </c>
      <c r="F86" s="168" t="s">
        <v>1321</v>
      </c>
      <c r="G86" s="169" t="s">
        <v>162</v>
      </c>
      <c r="H86" s="170">
        <v>30</v>
      </c>
      <c r="I86" s="171"/>
      <c r="J86" s="172">
        <f>ROUND(I86*H86,2)</f>
        <v>0</v>
      </c>
      <c r="K86" s="168" t="s">
        <v>3</v>
      </c>
      <c r="L86" s="40"/>
      <c r="M86" s="173" t="s">
        <v>3</v>
      </c>
      <c r="N86" s="174" t="s">
        <v>43</v>
      </c>
      <c r="O86" s="73"/>
      <c r="P86" s="175">
        <f>O86*H86</f>
        <v>0</v>
      </c>
      <c r="Q86" s="175">
        <v>854.70000000000005</v>
      </c>
      <c r="R86" s="175">
        <f>Q86*H86</f>
        <v>25641</v>
      </c>
      <c r="S86" s="175">
        <v>0</v>
      </c>
      <c r="T86" s="17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7" t="s">
        <v>229</v>
      </c>
      <c r="AT86" s="177" t="s">
        <v>139</v>
      </c>
      <c r="AU86" s="177" t="s">
        <v>77</v>
      </c>
      <c r="AY86" s="20" t="s">
        <v>137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20" t="s">
        <v>77</v>
      </c>
      <c r="BK86" s="178">
        <f>ROUND(I86*H86,2)</f>
        <v>0</v>
      </c>
      <c r="BL86" s="20" t="s">
        <v>229</v>
      </c>
      <c r="BM86" s="177" t="s">
        <v>1322</v>
      </c>
    </row>
    <row r="87" s="2" customFormat="1" ht="19.8" customHeight="1">
      <c r="A87" s="39"/>
      <c r="B87" s="165"/>
      <c r="C87" s="166" t="s">
        <v>81</v>
      </c>
      <c r="D87" s="166" t="s">
        <v>139</v>
      </c>
      <c r="E87" s="167" t="s">
        <v>1323</v>
      </c>
      <c r="F87" s="168" t="s">
        <v>1324</v>
      </c>
      <c r="G87" s="169" t="s">
        <v>162</v>
      </c>
      <c r="H87" s="170">
        <v>7</v>
      </c>
      <c r="I87" s="171"/>
      <c r="J87" s="172">
        <f>ROUND(I87*H87,2)</f>
        <v>0</v>
      </c>
      <c r="K87" s="168" t="s">
        <v>3</v>
      </c>
      <c r="L87" s="40"/>
      <c r="M87" s="173" t="s">
        <v>3</v>
      </c>
      <c r="N87" s="174" t="s">
        <v>43</v>
      </c>
      <c r="O87" s="73"/>
      <c r="P87" s="175">
        <f>O87*H87</f>
        <v>0</v>
      </c>
      <c r="Q87" s="175">
        <v>182</v>
      </c>
      <c r="R87" s="175">
        <f>Q87*H87</f>
        <v>1274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229</v>
      </c>
      <c r="AT87" s="177" t="s">
        <v>139</v>
      </c>
      <c r="AU87" s="177" t="s">
        <v>77</v>
      </c>
      <c r="AY87" s="20" t="s">
        <v>137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77</v>
      </c>
      <c r="BK87" s="178">
        <f>ROUND(I87*H87,2)</f>
        <v>0</v>
      </c>
      <c r="BL87" s="20" t="s">
        <v>229</v>
      </c>
      <c r="BM87" s="177" t="s">
        <v>1325</v>
      </c>
    </row>
    <row r="88" s="2" customFormat="1" ht="14.4" customHeight="1">
      <c r="A88" s="39"/>
      <c r="B88" s="165"/>
      <c r="C88" s="166" t="s">
        <v>84</v>
      </c>
      <c r="D88" s="166" t="s">
        <v>139</v>
      </c>
      <c r="E88" s="167" t="s">
        <v>1326</v>
      </c>
      <c r="F88" s="168" t="s">
        <v>1327</v>
      </c>
      <c r="G88" s="169" t="s">
        <v>260</v>
      </c>
      <c r="H88" s="170">
        <v>14</v>
      </c>
      <c r="I88" s="171"/>
      <c r="J88" s="172">
        <f>ROUND(I88*H88,2)</f>
        <v>0</v>
      </c>
      <c r="K88" s="168" t="s">
        <v>3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50</v>
      </c>
      <c r="R88" s="175">
        <f>Q88*H88</f>
        <v>700</v>
      </c>
      <c r="S88" s="175">
        <v>0</v>
      </c>
      <c r="T88" s="1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229</v>
      </c>
      <c r="AT88" s="177" t="s">
        <v>139</v>
      </c>
      <c r="AU88" s="177" t="s">
        <v>77</v>
      </c>
      <c r="AY88" s="20" t="s">
        <v>137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77</v>
      </c>
      <c r="BK88" s="178">
        <f>ROUND(I88*H88,2)</f>
        <v>0</v>
      </c>
      <c r="BL88" s="20" t="s">
        <v>229</v>
      </c>
      <c r="BM88" s="177" t="s">
        <v>1328</v>
      </c>
    </row>
    <row r="89" s="2" customFormat="1" ht="14.4" customHeight="1">
      <c r="A89" s="39"/>
      <c r="B89" s="165"/>
      <c r="C89" s="166" t="s">
        <v>87</v>
      </c>
      <c r="D89" s="166" t="s">
        <v>139</v>
      </c>
      <c r="E89" s="167" t="s">
        <v>1329</v>
      </c>
      <c r="F89" s="168" t="s">
        <v>1330</v>
      </c>
      <c r="G89" s="169" t="s">
        <v>1117</v>
      </c>
      <c r="H89" s="170">
        <v>14</v>
      </c>
      <c r="I89" s="171"/>
      <c r="J89" s="172">
        <f>ROUND(I89*H89,2)</f>
        <v>0</v>
      </c>
      <c r="K89" s="168" t="s">
        <v>3</v>
      </c>
      <c r="L89" s="40"/>
      <c r="M89" s="173" t="s">
        <v>3</v>
      </c>
      <c r="N89" s="174" t="s">
        <v>43</v>
      </c>
      <c r="O89" s="73"/>
      <c r="P89" s="175">
        <f>O89*H89</f>
        <v>0</v>
      </c>
      <c r="Q89" s="175">
        <v>0.14999999999999999</v>
      </c>
      <c r="R89" s="175">
        <f>Q89*H89</f>
        <v>2.1000000000000001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229</v>
      </c>
      <c r="AT89" s="177" t="s">
        <v>139</v>
      </c>
      <c r="AU89" s="177" t="s">
        <v>77</v>
      </c>
      <c r="AY89" s="20" t="s">
        <v>137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77</v>
      </c>
      <c r="BK89" s="178">
        <f>ROUND(I89*H89,2)</f>
        <v>0</v>
      </c>
      <c r="BL89" s="20" t="s">
        <v>229</v>
      </c>
      <c r="BM89" s="177" t="s">
        <v>1331</v>
      </c>
    </row>
    <row r="90" s="2" customFormat="1" ht="14.4" customHeight="1">
      <c r="A90" s="39"/>
      <c r="B90" s="165"/>
      <c r="C90" s="166" t="s">
        <v>90</v>
      </c>
      <c r="D90" s="166" t="s">
        <v>139</v>
      </c>
      <c r="E90" s="167" t="s">
        <v>1332</v>
      </c>
      <c r="F90" s="168" t="s">
        <v>1333</v>
      </c>
      <c r="G90" s="169" t="s">
        <v>173</v>
      </c>
      <c r="H90" s="170">
        <v>25</v>
      </c>
      <c r="I90" s="171"/>
      <c r="J90" s="172">
        <f>ROUND(I90*H90,2)</f>
        <v>0</v>
      </c>
      <c r="K90" s="168" t="s">
        <v>3</v>
      </c>
      <c r="L90" s="40"/>
      <c r="M90" s="173" t="s">
        <v>3</v>
      </c>
      <c r="N90" s="174" t="s">
        <v>43</v>
      </c>
      <c r="O90" s="73"/>
      <c r="P90" s="175">
        <f>O90*H90</f>
        <v>0</v>
      </c>
      <c r="Q90" s="175">
        <v>0.5</v>
      </c>
      <c r="R90" s="175">
        <f>Q90*H90</f>
        <v>12.5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229</v>
      </c>
      <c r="AT90" s="177" t="s">
        <v>139</v>
      </c>
      <c r="AU90" s="177" t="s">
        <v>77</v>
      </c>
      <c r="AY90" s="20" t="s">
        <v>137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77</v>
      </c>
      <c r="BK90" s="178">
        <f>ROUND(I90*H90,2)</f>
        <v>0</v>
      </c>
      <c r="BL90" s="20" t="s">
        <v>229</v>
      </c>
      <c r="BM90" s="177" t="s">
        <v>1334</v>
      </c>
    </row>
    <row r="91" s="2" customFormat="1" ht="14.4" customHeight="1">
      <c r="A91" s="39"/>
      <c r="B91" s="165"/>
      <c r="C91" s="166" t="s">
        <v>93</v>
      </c>
      <c r="D91" s="166" t="s">
        <v>139</v>
      </c>
      <c r="E91" s="167" t="s">
        <v>1335</v>
      </c>
      <c r="F91" s="168" t="s">
        <v>1336</v>
      </c>
      <c r="G91" s="169" t="s">
        <v>173</v>
      </c>
      <c r="H91" s="170">
        <v>22</v>
      </c>
      <c r="I91" s="171"/>
      <c r="J91" s="172">
        <f>ROUND(I91*H91,2)</f>
        <v>0</v>
      </c>
      <c r="K91" s="168" t="s">
        <v>3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0.01</v>
      </c>
      <c r="R91" s="175">
        <f>Q91*H91</f>
        <v>0.22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229</v>
      </c>
      <c r="AT91" s="177" t="s">
        <v>139</v>
      </c>
      <c r="AU91" s="177" t="s">
        <v>77</v>
      </c>
      <c r="AY91" s="20" t="s">
        <v>137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77</v>
      </c>
      <c r="BK91" s="178">
        <f>ROUND(I91*H91,2)</f>
        <v>0</v>
      </c>
      <c r="BL91" s="20" t="s">
        <v>229</v>
      </c>
      <c r="BM91" s="177" t="s">
        <v>1337</v>
      </c>
    </row>
    <row r="92" s="2" customFormat="1" ht="14.4" customHeight="1">
      <c r="A92" s="39"/>
      <c r="B92" s="165"/>
      <c r="C92" s="166" t="s">
        <v>96</v>
      </c>
      <c r="D92" s="166" t="s">
        <v>139</v>
      </c>
      <c r="E92" s="167" t="s">
        <v>1338</v>
      </c>
      <c r="F92" s="168" t="s">
        <v>1339</v>
      </c>
      <c r="G92" s="169" t="s">
        <v>260</v>
      </c>
      <c r="H92" s="170">
        <v>1</v>
      </c>
      <c r="I92" s="171"/>
      <c r="J92" s="172">
        <f>ROUND(I92*H92,2)</f>
        <v>0</v>
      </c>
      <c r="K92" s="168" t="s">
        <v>3</v>
      </c>
      <c r="L92" s="40"/>
      <c r="M92" s="173" t="s">
        <v>3</v>
      </c>
      <c r="N92" s="174" t="s">
        <v>43</v>
      </c>
      <c r="O92" s="73"/>
      <c r="P92" s="175">
        <f>O92*H92</f>
        <v>0</v>
      </c>
      <c r="Q92" s="175">
        <v>0.10000000000000001</v>
      </c>
      <c r="R92" s="175">
        <f>Q92*H92</f>
        <v>0.10000000000000001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229</v>
      </c>
      <c r="AT92" s="177" t="s">
        <v>139</v>
      </c>
      <c r="AU92" s="177" t="s">
        <v>77</v>
      </c>
      <c r="AY92" s="20" t="s">
        <v>137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77</v>
      </c>
      <c r="BK92" s="178">
        <f>ROUND(I92*H92,2)</f>
        <v>0</v>
      </c>
      <c r="BL92" s="20" t="s">
        <v>229</v>
      </c>
      <c r="BM92" s="177" t="s">
        <v>1340</v>
      </c>
    </row>
    <row r="93" s="12" customFormat="1" ht="25.92" customHeight="1">
      <c r="A93" s="12"/>
      <c r="B93" s="152"/>
      <c r="C93" s="12"/>
      <c r="D93" s="153" t="s">
        <v>71</v>
      </c>
      <c r="E93" s="154" t="s">
        <v>81</v>
      </c>
      <c r="F93" s="154" t="s">
        <v>1341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SUM(P94:P97)</f>
        <v>0</v>
      </c>
      <c r="Q93" s="158"/>
      <c r="R93" s="159">
        <f>SUM(R94:R97)</f>
        <v>14.4</v>
      </c>
      <c r="S93" s="158"/>
      <c r="T93" s="16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77</v>
      </c>
      <c r="AT93" s="161" t="s">
        <v>71</v>
      </c>
      <c r="AU93" s="161" t="s">
        <v>72</v>
      </c>
      <c r="AY93" s="153" t="s">
        <v>137</v>
      </c>
      <c r="BK93" s="162">
        <f>SUM(BK94:BK97)</f>
        <v>0</v>
      </c>
    </row>
    <row r="94" s="2" customFormat="1" ht="14.4" customHeight="1">
      <c r="A94" s="39"/>
      <c r="B94" s="165"/>
      <c r="C94" s="166" t="s">
        <v>182</v>
      </c>
      <c r="D94" s="166" t="s">
        <v>139</v>
      </c>
      <c r="E94" s="167" t="s">
        <v>1342</v>
      </c>
      <c r="F94" s="168" t="s">
        <v>1343</v>
      </c>
      <c r="G94" s="169" t="s">
        <v>1117</v>
      </c>
      <c r="H94" s="170">
        <v>12</v>
      </c>
      <c r="I94" s="171"/>
      <c r="J94" s="172">
        <f>ROUND(I94*H94,2)</f>
        <v>0</v>
      </c>
      <c r="K94" s="168" t="s">
        <v>3</v>
      </c>
      <c r="L94" s="40"/>
      <c r="M94" s="173" t="s">
        <v>3</v>
      </c>
      <c r="N94" s="174" t="s">
        <v>43</v>
      </c>
      <c r="O94" s="73"/>
      <c r="P94" s="175">
        <f>O94*H94</f>
        <v>0</v>
      </c>
      <c r="Q94" s="175">
        <v>0.10000000000000001</v>
      </c>
      <c r="R94" s="175">
        <f>Q94*H94</f>
        <v>1.2000000000000002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229</v>
      </c>
      <c r="AT94" s="177" t="s">
        <v>139</v>
      </c>
      <c r="AU94" s="177" t="s">
        <v>77</v>
      </c>
      <c r="AY94" s="20" t="s">
        <v>137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77</v>
      </c>
      <c r="BK94" s="178">
        <f>ROUND(I94*H94,2)</f>
        <v>0</v>
      </c>
      <c r="BL94" s="20" t="s">
        <v>229</v>
      </c>
      <c r="BM94" s="177" t="s">
        <v>1344</v>
      </c>
    </row>
    <row r="95" s="2" customFormat="1" ht="14.4" customHeight="1">
      <c r="A95" s="39"/>
      <c r="B95" s="165"/>
      <c r="C95" s="166" t="s">
        <v>189</v>
      </c>
      <c r="D95" s="166" t="s">
        <v>139</v>
      </c>
      <c r="E95" s="167" t="s">
        <v>1345</v>
      </c>
      <c r="F95" s="168" t="s">
        <v>1346</v>
      </c>
      <c r="G95" s="169" t="s">
        <v>1117</v>
      </c>
      <c r="H95" s="170">
        <v>2</v>
      </c>
      <c r="I95" s="171"/>
      <c r="J95" s="172">
        <f>ROUND(I95*H95,2)</f>
        <v>0</v>
      </c>
      <c r="K95" s="168" t="s">
        <v>3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0.10000000000000001</v>
      </c>
      <c r="R95" s="175">
        <f>Q95*H95</f>
        <v>0.20000000000000001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229</v>
      </c>
      <c r="AT95" s="177" t="s">
        <v>139</v>
      </c>
      <c r="AU95" s="177" t="s">
        <v>77</v>
      </c>
      <c r="AY95" s="20" t="s">
        <v>137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77</v>
      </c>
      <c r="BK95" s="178">
        <f>ROUND(I95*H95,2)</f>
        <v>0</v>
      </c>
      <c r="BL95" s="20" t="s">
        <v>229</v>
      </c>
      <c r="BM95" s="177" t="s">
        <v>1347</v>
      </c>
    </row>
    <row r="96" s="2" customFormat="1" ht="14.4" customHeight="1">
      <c r="A96" s="39"/>
      <c r="B96" s="165"/>
      <c r="C96" s="166" t="s">
        <v>195</v>
      </c>
      <c r="D96" s="166" t="s">
        <v>139</v>
      </c>
      <c r="E96" s="167" t="s">
        <v>1348</v>
      </c>
      <c r="F96" s="168" t="s">
        <v>1349</v>
      </c>
      <c r="G96" s="169" t="s">
        <v>173</v>
      </c>
      <c r="H96" s="170">
        <v>22</v>
      </c>
      <c r="I96" s="171"/>
      <c r="J96" s="172">
        <f>ROUND(I96*H96,2)</f>
        <v>0</v>
      </c>
      <c r="K96" s="168" t="s">
        <v>3</v>
      </c>
      <c r="L96" s="40"/>
      <c r="M96" s="173" t="s">
        <v>3</v>
      </c>
      <c r="N96" s="174" t="s">
        <v>43</v>
      </c>
      <c r="O96" s="73"/>
      <c r="P96" s="175">
        <f>O96*H96</f>
        <v>0</v>
      </c>
      <c r="Q96" s="175">
        <v>0.5</v>
      </c>
      <c r="R96" s="175">
        <f>Q96*H96</f>
        <v>11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229</v>
      </c>
      <c r="AT96" s="177" t="s">
        <v>139</v>
      </c>
      <c r="AU96" s="177" t="s">
        <v>77</v>
      </c>
      <c r="AY96" s="20" t="s">
        <v>137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77</v>
      </c>
      <c r="BK96" s="178">
        <f>ROUND(I96*H96,2)</f>
        <v>0</v>
      </c>
      <c r="BL96" s="20" t="s">
        <v>229</v>
      </c>
      <c r="BM96" s="177" t="s">
        <v>1350</v>
      </c>
    </row>
    <row r="97" s="2" customFormat="1" ht="14.4" customHeight="1">
      <c r="A97" s="39"/>
      <c r="B97" s="165"/>
      <c r="C97" s="193" t="s">
        <v>201</v>
      </c>
      <c r="D97" s="193" t="s">
        <v>247</v>
      </c>
      <c r="E97" s="194" t="s">
        <v>1351</v>
      </c>
      <c r="F97" s="195" t="s">
        <v>1352</v>
      </c>
      <c r="G97" s="196" t="s">
        <v>260</v>
      </c>
      <c r="H97" s="197">
        <v>1</v>
      </c>
      <c r="I97" s="198"/>
      <c r="J97" s="199">
        <f>ROUND(I97*H97,2)</f>
        <v>0</v>
      </c>
      <c r="K97" s="195" t="s">
        <v>3</v>
      </c>
      <c r="L97" s="200"/>
      <c r="M97" s="201" t="s">
        <v>3</v>
      </c>
      <c r="N97" s="202" t="s">
        <v>43</v>
      </c>
      <c r="O97" s="73"/>
      <c r="P97" s="175">
        <f>O97*H97</f>
        <v>0</v>
      </c>
      <c r="Q97" s="175">
        <v>2</v>
      </c>
      <c r="R97" s="175">
        <f>Q97*H97</f>
        <v>2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314</v>
      </c>
      <c r="AT97" s="177" t="s">
        <v>247</v>
      </c>
      <c r="AU97" s="177" t="s">
        <v>77</v>
      </c>
      <c r="AY97" s="20" t="s">
        <v>137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77</v>
      </c>
      <c r="BK97" s="178">
        <f>ROUND(I97*H97,2)</f>
        <v>0</v>
      </c>
      <c r="BL97" s="20" t="s">
        <v>229</v>
      </c>
      <c r="BM97" s="177" t="s">
        <v>1353</v>
      </c>
    </row>
    <row r="98" s="12" customFormat="1" ht="25.92" customHeight="1">
      <c r="A98" s="12"/>
      <c r="B98" s="152"/>
      <c r="C98" s="12"/>
      <c r="D98" s="153" t="s">
        <v>71</v>
      </c>
      <c r="E98" s="154" t="s">
        <v>84</v>
      </c>
      <c r="F98" s="154" t="s">
        <v>1354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SUM(P99:P102)</f>
        <v>0</v>
      </c>
      <c r="Q98" s="158"/>
      <c r="R98" s="159">
        <f>SUM(R99:R102)</f>
        <v>3.2199999999999998</v>
      </c>
      <c r="S98" s="158"/>
      <c r="T98" s="16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77</v>
      </c>
      <c r="AT98" s="161" t="s">
        <v>71</v>
      </c>
      <c r="AU98" s="161" t="s">
        <v>72</v>
      </c>
      <c r="AY98" s="153" t="s">
        <v>137</v>
      </c>
      <c r="BK98" s="162">
        <f>SUM(BK99:BK102)</f>
        <v>0</v>
      </c>
    </row>
    <row r="99" s="2" customFormat="1" ht="19.8" customHeight="1">
      <c r="A99" s="39"/>
      <c r="B99" s="165"/>
      <c r="C99" s="166" t="s">
        <v>207</v>
      </c>
      <c r="D99" s="166" t="s">
        <v>139</v>
      </c>
      <c r="E99" s="167" t="s">
        <v>1355</v>
      </c>
      <c r="F99" s="168" t="s">
        <v>1356</v>
      </c>
      <c r="G99" s="169" t="s">
        <v>1117</v>
      </c>
      <c r="H99" s="170">
        <v>6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0.14999999999999999</v>
      </c>
      <c r="R99" s="175">
        <f>Q99*H99</f>
        <v>0.89999999999999991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229</v>
      </c>
      <c r="AT99" s="177" t="s">
        <v>139</v>
      </c>
      <c r="AU99" s="177" t="s">
        <v>77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229</v>
      </c>
      <c r="BM99" s="177" t="s">
        <v>1357</v>
      </c>
    </row>
    <row r="100" s="2" customFormat="1" ht="14.4" customHeight="1">
      <c r="A100" s="39"/>
      <c r="B100" s="165"/>
      <c r="C100" s="166" t="s">
        <v>213</v>
      </c>
      <c r="D100" s="166" t="s">
        <v>139</v>
      </c>
      <c r="E100" s="167" t="s">
        <v>1358</v>
      </c>
      <c r="F100" s="168" t="s">
        <v>1359</v>
      </c>
      <c r="G100" s="169" t="s">
        <v>1117</v>
      </c>
      <c r="H100" s="170">
        <v>6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0.12</v>
      </c>
      <c r="R100" s="175">
        <f>Q100*H100</f>
        <v>0.71999999999999997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229</v>
      </c>
      <c r="AT100" s="177" t="s">
        <v>139</v>
      </c>
      <c r="AU100" s="177" t="s">
        <v>77</v>
      </c>
      <c r="AY100" s="20" t="s">
        <v>137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77</v>
      </c>
      <c r="BK100" s="178">
        <f>ROUND(I100*H100,2)</f>
        <v>0</v>
      </c>
      <c r="BL100" s="20" t="s">
        <v>229</v>
      </c>
      <c r="BM100" s="177" t="s">
        <v>1360</v>
      </c>
    </row>
    <row r="101" s="2" customFormat="1" ht="22.2" customHeight="1">
      <c r="A101" s="39"/>
      <c r="B101" s="165"/>
      <c r="C101" s="166" t="s">
        <v>219</v>
      </c>
      <c r="D101" s="166" t="s">
        <v>139</v>
      </c>
      <c r="E101" s="167" t="s">
        <v>1361</v>
      </c>
      <c r="F101" s="168" t="s">
        <v>1362</v>
      </c>
      <c r="G101" s="169" t="s">
        <v>1117</v>
      </c>
      <c r="H101" s="170">
        <v>6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0.10000000000000001</v>
      </c>
      <c r="R101" s="175">
        <f>Q101*H101</f>
        <v>0.60000000000000009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229</v>
      </c>
      <c r="AT101" s="177" t="s">
        <v>139</v>
      </c>
      <c r="AU101" s="177" t="s">
        <v>77</v>
      </c>
      <c r="AY101" s="20" t="s">
        <v>137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77</v>
      </c>
      <c r="BK101" s="178">
        <f>ROUND(I101*H101,2)</f>
        <v>0</v>
      </c>
      <c r="BL101" s="20" t="s">
        <v>229</v>
      </c>
      <c r="BM101" s="177" t="s">
        <v>1363</v>
      </c>
    </row>
    <row r="102" s="2" customFormat="1" ht="14.4" customHeight="1">
      <c r="A102" s="39"/>
      <c r="B102" s="165"/>
      <c r="C102" s="193" t="s">
        <v>9</v>
      </c>
      <c r="D102" s="193" t="s">
        <v>247</v>
      </c>
      <c r="E102" s="194" t="s">
        <v>1364</v>
      </c>
      <c r="F102" s="195" t="s">
        <v>1365</v>
      </c>
      <c r="G102" s="196" t="s">
        <v>260</v>
      </c>
      <c r="H102" s="197">
        <v>1</v>
      </c>
      <c r="I102" s="198"/>
      <c r="J102" s="199">
        <f>ROUND(I102*H102,2)</f>
        <v>0</v>
      </c>
      <c r="K102" s="195" t="s">
        <v>3</v>
      </c>
      <c r="L102" s="200"/>
      <c r="M102" s="201" t="s">
        <v>3</v>
      </c>
      <c r="N102" s="202" t="s">
        <v>43</v>
      </c>
      <c r="O102" s="73"/>
      <c r="P102" s="175">
        <f>O102*H102</f>
        <v>0</v>
      </c>
      <c r="Q102" s="175">
        <v>1</v>
      </c>
      <c r="R102" s="175">
        <f>Q102*H102</f>
        <v>1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314</v>
      </c>
      <c r="AT102" s="177" t="s">
        <v>247</v>
      </c>
      <c r="AU102" s="177" t="s">
        <v>77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229</v>
      </c>
      <c r="BM102" s="177" t="s">
        <v>1366</v>
      </c>
    </row>
    <row r="103" s="12" customFormat="1" ht="25.92" customHeight="1">
      <c r="A103" s="12"/>
      <c r="B103" s="152"/>
      <c r="C103" s="12"/>
      <c r="D103" s="153" t="s">
        <v>71</v>
      </c>
      <c r="E103" s="154" t="s">
        <v>87</v>
      </c>
      <c r="F103" s="154" t="s">
        <v>1367</v>
      </c>
      <c r="G103" s="12"/>
      <c r="H103" s="12"/>
      <c r="I103" s="155"/>
      <c r="J103" s="156">
        <f>BK103</f>
        <v>0</v>
      </c>
      <c r="K103" s="12"/>
      <c r="L103" s="152"/>
      <c r="M103" s="157"/>
      <c r="N103" s="158"/>
      <c r="O103" s="158"/>
      <c r="P103" s="159">
        <f>SUM(P104:P110)</f>
        <v>0</v>
      </c>
      <c r="Q103" s="158"/>
      <c r="R103" s="159">
        <f>SUM(R104:R110)</f>
        <v>256.39999999999998</v>
      </c>
      <c r="S103" s="158"/>
      <c r="T103" s="160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3" t="s">
        <v>77</v>
      </c>
      <c r="AT103" s="161" t="s">
        <v>71</v>
      </c>
      <c r="AU103" s="161" t="s">
        <v>72</v>
      </c>
      <c r="AY103" s="153" t="s">
        <v>137</v>
      </c>
      <c r="BK103" s="162">
        <f>SUM(BK104:BK110)</f>
        <v>0</v>
      </c>
    </row>
    <row r="104" s="2" customFormat="1" ht="30" customHeight="1">
      <c r="A104" s="39"/>
      <c r="B104" s="165"/>
      <c r="C104" s="166" t="s">
        <v>229</v>
      </c>
      <c r="D104" s="166" t="s">
        <v>139</v>
      </c>
      <c r="E104" s="167" t="s">
        <v>1368</v>
      </c>
      <c r="F104" s="168" t="s">
        <v>1369</v>
      </c>
      <c r="G104" s="169" t="s">
        <v>142</v>
      </c>
      <c r="H104" s="170">
        <v>2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38.280000000000001</v>
      </c>
      <c r="R104" s="175">
        <f>Q104*H104</f>
        <v>76.560000000000002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229</v>
      </c>
      <c r="AT104" s="177" t="s">
        <v>139</v>
      </c>
      <c r="AU104" s="177" t="s">
        <v>77</v>
      </c>
      <c r="AY104" s="20" t="s">
        <v>137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77</v>
      </c>
      <c r="BK104" s="178">
        <f>ROUND(I104*H104,2)</f>
        <v>0</v>
      </c>
      <c r="BL104" s="20" t="s">
        <v>229</v>
      </c>
      <c r="BM104" s="177" t="s">
        <v>1370</v>
      </c>
    </row>
    <row r="105" s="2" customFormat="1" ht="30" customHeight="1">
      <c r="A105" s="39"/>
      <c r="B105" s="165"/>
      <c r="C105" s="166" t="s">
        <v>235</v>
      </c>
      <c r="D105" s="166" t="s">
        <v>139</v>
      </c>
      <c r="E105" s="167" t="s">
        <v>1371</v>
      </c>
      <c r="F105" s="168" t="s">
        <v>1372</v>
      </c>
      <c r="G105" s="169" t="s">
        <v>142</v>
      </c>
      <c r="H105" s="170">
        <v>4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44.659999999999997</v>
      </c>
      <c r="R105" s="175">
        <f>Q105*H105</f>
        <v>178.63999999999999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229</v>
      </c>
      <c r="AT105" s="177" t="s">
        <v>139</v>
      </c>
      <c r="AU105" s="177" t="s">
        <v>77</v>
      </c>
      <c r="AY105" s="20" t="s">
        <v>137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77</v>
      </c>
      <c r="BK105" s="178">
        <f>ROUND(I105*H105,2)</f>
        <v>0</v>
      </c>
      <c r="BL105" s="20" t="s">
        <v>229</v>
      </c>
      <c r="BM105" s="177" t="s">
        <v>1373</v>
      </c>
    </row>
    <row r="106" s="2" customFormat="1" ht="22.2" customHeight="1">
      <c r="A106" s="39"/>
      <c r="B106" s="165"/>
      <c r="C106" s="166" t="s">
        <v>241</v>
      </c>
      <c r="D106" s="166" t="s">
        <v>139</v>
      </c>
      <c r="E106" s="167" t="s">
        <v>1374</v>
      </c>
      <c r="F106" s="168" t="s">
        <v>1375</v>
      </c>
      <c r="G106" s="169" t="s">
        <v>1274</v>
      </c>
      <c r="H106" s="170">
        <v>6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0.20000000000000001</v>
      </c>
      <c r="R106" s="175">
        <f>Q106*H106</f>
        <v>1.2000000000000002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229</v>
      </c>
      <c r="AT106" s="177" t="s">
        <v>139</v>
      </c>
      <c r="AU106" s="177" t="s">
        <v>77</v>
      </c>
      <c r="AY106" s="20" t="s">
        <v>137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77</v>
      </c>
      <c r="BK106" s="178">
        <f>ROUND(I106*H106,2)</f>
        <v>0</v>
      </c>
      <c r="BL106" s="20" t="s">
        <v>229</v>
      </c>
      <c r="BM106" s="177" t="s">
        <v>1376</v>
      </c>
    </row>
    <row r="107" s="2" customFormat="1" ht="14.4" customHeight="1">
      <c r="A107" s="39"/>
      <c r="B107" s="165"/>
      <c r="C107" s="166" t="s">
        <v>246</v>
      </c>
      <c r="D107" s="166" t="s">
        <v>139</v>
      </c>
      <c r="E107" s="167" t="s">
        <v>1377</v>
      </c>
      <c r="F107" s="168" t="s">
        <v>1378</v>
      </c>
      <c r="G107" s="169" t="s">
        <v>1379</v>
      </c>
      <c r="H107" s="170">
        <v>1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229</v>
      </c>
      <c r="AT107" s="177" t="s">
        <v>139</v>
      </c>
      <c r="AU107" s="177" t="s">
        <v>77</v>
      </c>
      <c r="AY107" s="20" t="s">
        <v>137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77</v>
      </c>
      <c r="BK107" s="178">
        <f>ROUND(I107*H107,2)</f>
        <v>0</v>
      </c>
      <c r="BL107" s="20" t="s">
        <v>229</v>
      </c>
      <c r="BM107" s="177" t="s">
        <v>1380</v>
      </c>
    </row>
    <row r="108" s="2" customFormat="1" ht="14.4" customHeight="1">
      <c r="A108" s="39"/>
      <c r="B108" s="165"/>
      <c r="C108" s="166" t="s">
        <v>252</v>
      </c>
      <c r="D108" s="166" t="s">
        <v>139</v>
      </c>
      <c r="E108" s="167" t="s">
        <v>1381</v>
      </c>
      <c r="F108" s="168" t="s">
        <v>1382</v>
      </c>
      <c r="G108" s="169" t="s">
        <v>1379</v>
      </c>
      <c r="H108" s="170">
        <v>1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229</v>
      </c>
      <c r="AT108" s="177" t="s">
        <v>139</v>
      </c>
      <c r="AU108" s="177" t="s">
        <v>77</v>
      </c>
      <c r="AY108" s="20" t="s">
        <v>137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77</v>
      </c>
      <c r="BK108" s="178">
        <f>ROUND(I108*H108,2)</f>
        <v>0</v>
      </c>
      <c r="BL108" s="20" t="s">
        <v>229</v>
      </c>
      <c r="BM108" s="177" t="s">
        <v>1383</v>
      </c>
    </row>
    <row r="109" s="2" customFormat="1" ht="14.4" customHeight="1">
      <c r="A109" s="39"/>
      <c r="B109" s="165"/>
      <c r="C109" s="166" t="s">
        <v>8</v>
      </c>
      <c r="D109" s="166" t="s">
        <v>139</v>
      </c>
      <c r="E109" s="167" t="s">
        <v>1384</v>
      </c>
      <c r="F109" s="168" t="s">
        <v>1385</v>
      </c>
      <c r="G109" s="169" t="s">
        <v>1379</v>
      </c>
      <c r="H109" s="170">
        <v>1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229</v>
      </c>
      <c r="AT109" s="177" t="s">
        <v>139</v>
      </c>
      <c r="AU109" s="177" t="s">
        <v>77</v>
      </c>
      <c r="AY109" s="20" t="s">
        <v>137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77</v>
      </c>
      <c r="BK109" s="178">
        <f>ROUND(I109*H109,2)</f>
        <v>0</v>
      </c>
      <c r="BL109" s="20" t="s">
        <v>229</v>
      </c>
      <c r="BM109" s="177" t="s">
        <v>1386</v>
      </c>
    </row>
    <row r="110" s="2" customFormat="1" ht="14.4" customHeight="1">
      <c r="A110" s="39"/>
      <c r="B110" s="165"/>
      <c r="C110" s="166" t="s">
        <v>262</v>
      </c>
      <c r="D110" s="166" t="s">
        <v>139</v>
      </c>
      <c r="E110" s="167" t="s">
        <v>1387</v>
      </c>
      <c r="F110" s="168" t="s">
        <v>1388</v>
      </c>
      <c r="G110" s="169" t="s">
        <v>1379</v>
      </c>
      <c r="H110" s="170">
        <v>1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229</v>
      </c>
      <c r="AT110" s="177" t="s">
        <v>139</v>
      </c>
      <c r="AU110" s="177" t="s">
        <v>77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229</v>
      </c>
      <c r="BM110" s="177" t="s">
        <v>1389</v>
      </c>
    </row>
    <row r="111" s="12" customFormat="1" ht="25.92" customHeight="1">
      <c r="A111" s="12"/>
      <c r="B111" s="152"/>
      <c r="C111" s="12"/>
      <c r="D111" s="153" t="s">
        <v>71</v>
      </c>
      <c r="E111" s="154" t="s">
        <v>90</v>
      </c>
      <c r="F111" s="154" t="s">
        <v>1390</v>
      </c>
      <c r="G111" s="12"/>
      <c r="H111" s="12"/>
      <c r="I111" s="155"/>
      <c r="J111" s="156">
        <f>BK111</f>
        <v>0</v>
      </c>
      <c r="K111" s="12"/>
      <c r="L111" s="152"/>
      <c r="M111" s="157"/>
      <c r="N111" s="158"/>
      <c r="O111" s="158"/>
      <c r="P111" s="159">
        <f>SUM(P112:P113)</f>
        <v>0</v>
      </c>
      <c r="Q111" s="158"/>
      <c r="R111" s="159">
        <f>SUM(R112:R113)</f>
        <v>0</v>
      </c>
      <c r="S111" s="158"/>
      <c r="T111" s="16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3" t="s">
        <v>77</v>
      </c>
      <c r="AT111" s="161" t="s">
        <v>71</v>
      </c>
      <c r="AU111" s="161" t="s">
        <v>72</v>
      </c>
      <c r="AY111" s="153" t="s">
        <v>137</v>
      </c>
      <c r="BK111" s="162">
        <f>SUM(BK112:BK113)</f>
        <v>0</v>
      </c>
    </row>
    <row r="112" s="2" customFormat="1" ht="14.4" customHeight="1">
      <c r="A112" s="39"/>
      <c r="B112" s="165"/>
      <c r="C112" s="166" t="s">
        <v>266</v>
      </c>
      <c r="D112" s="166" t="s">
        <v>139</v>
      </c>
      <c r="E112" s="167" t="s">
        <v>1391</v>
      </c>
      <c r="F112" s="168" t="s">
        <v>1392</v>
      </c>
      <c r="G112" s="169" t="s">
        <v>173</v>
      </c>
      <c r="H112" s="170">
        <v>47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229</v>
      </c>
      <c r="AT112" s="177" t="s">
        <v>139</v>
      </c>
      <c r="AU112" s="177" t="s">
        <v>77</v>
      </c>
      <c r="AY112" s="20" t="s">
        <v>137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77</v>
      </c>
      <c r="BK112" s="178">
        <f>ROUND(I112*H112,2)</f>
        <v>0</v>
      </c>
      <c r="BL112" s="20" t="s">
        <v>229</v>
      </c>
      <c r="BM112" s="177" t="s">
        <v>1393</v>
      </c>
    </row>
    <row r="113" s="2" customFormat="1" ht="14.4" customHeight="1">
      <c r="A113" s="39"/>
      <c r="B113" s="165"/>
      <c r="C113" s="166" t="s">
        <v>271</v>
      </c>
      <c r="D113" s="166" t="s">
        <v>139</v>
      </c>
      <c r="E113" s="167" t="s">
        <v>1394</v>
      </c>
      <c r="F113" s="168" t="s">
        <v>1395</v>
      </c>
      <c r="G113" s="169" t="s">
        <v>162</v>
      </c>
      <c r="H113" s="170">
        <v>3</v>
      </c>
      <c r="I113" s="171"/>
      <c r="J113" s="172">
        <f>ROUND(I113*H113,2)</f>
        <v>0</v>
      </c>
      <c r="K113" s="168" t="s">
        <v>3</v>
      </c>
      <c r="L113" s="40"/>
      <c r="M113" s="226" t="s">
        <v>3</v>
      </c>
      <c r="N113" s="227" t="s">
        <v>43</v>
      </c>
      <c r="O113" s="224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229</v>
      </c>
      <c r="AT113" s="177" t="s">
        <v>139</v>
      </c>
      <c r="AU113" s="177" t="s">
        <v>77</v>
      </c>
      <c r="AY113" s="20" t="s">
        <v>137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77</v>
      </c>
      <c r="BK113" s="178">
        <f>ROUND(I113*H113,2)</f>
        <v>0</v>
      </c>
      <c r="BL113" s="20" t="s">
        <v>229</v>
      </c>
      <c r="BM113" s="177" t="s">
        <v>1396</v>
      </c>
    </row>
    <row r="114" s="2" customFormat="1" ht="6.96" customHeight="1">
      <c r="A114" s="39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40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1397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ROUND(J88,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ROUND((SUM(BE88:BE177)),  2)</f>
        <v>0</v>
      </c>
      <c r="G33" s="39"/>
      <c r="H33" s="39"/>
      <c r="I33" s="124">
        <v>0.20999999999999999</v>
      </c>
      <c r="J33" s="123">
        <f>ROUND(((SUM(BE88:BE177))*I33),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ROUND((SUM(BF88:BF177)),  2)</f>
        <v>0</v>
      </c>
      <c r="G34" s="39"/>
      <c r="H34" s="39"/>
      <c r="I34" s="124">
        <v>0.14999999999999999</v>
      </c>
      <c r="J34" s="123">
        <f>ROUND(((SUM(BF88:BF177))*I34),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ROUND((SUM(BG88:BG177)),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ROUND((SUM(BH88:BH177)),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ROUND((SUM(BI88:BI177)),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5 - Silnoproud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J88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1398</v>
      </c>
      <c r="E60" s="136"/>
      <c r="F60" s="136"/>
      <c r="G60" s="136"/>
      <c r="H60" s="136"/>
      <c r="I60" s="136"/>
      <c r="J60" s="137">
        <f>J89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1399</v>
      </c>
      <c r="E61" s="136"/>
      <c r="F61" s="136"/>
      <c r="G61" s="136"/>
      <c r="H61" s="136"/>
      <c r="I61" s="136"/>
      <c r="J61" s="137">
        <f>J104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1400</v>
      </c>
      <c r="E62" s="136"/>
      <c r="F62" s="136"/>
      <c r="G62" s="136"/>
      <c r="H62" s="136"/>
      <c r="I62" s="136"/>
      <c r="J62" s="137">
        <f>J113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1401</v>
      </c>
      <c r="E63" s="136"/>
      <c r="F63" s="136"/>
      <c r="G63" s="136"/>
      <c r="H63" s="136"/>
      <c r="I63" s="136"/>
      <c r="J63" s="137">
        <f>J124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1402</v>
      </c>
      <c r="E64" s="136"/>
      <c r="F64" s="136"/>
      <c r="G64" s="136"/>
      <c r="H64" s="136"/>
      <c r="I64" s="136"/>
      <c r="J64" s="137">
        <f>J133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1403</v>
      </c>
      <c r="E65" s="136"/>
      <c r="F65" s="136"/>
      <c r="G65" s="136"/>
      <c r="H65" s="136"/>
      <c r="I65" s="136"/>
      <c r="J65" s="137">
        <f>J140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4"/>
      <c r="C66" s="9"/>
      <c r="D66" s="135" t="s">
        <v>1404</v>
      </c>
      <c r="E66" s="136"/>
      <c r="F66" s="136"/>
      <c r="G66" s="136"/>
      <c r="H66" s="136"/>
      <c r="I66" s="136"/>
      <c r="J66" s="137">
        <f>J147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4"/>
      <c r="C67" s="9"/>
      <c r="D67" s="135" t="s">
        <v>1405</v>
      </c>
      <c r="E67" s="136"/>
      <c r="F67" s="136"/>
      <c r="G67" s="136"/>
      <c r="H67" s="136"/>
      <c r="I67" s="136"/>
      <c r="J67" s="137">
        <f>J151</f>
        <v>0</v>
      </c>
      <c r="K67" s="9"/>
      <c r="L67" s="13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34"/>
      <c r="C68" s="9"/>
      <c r="D68" s="135" t="s">
        <v>1406</v>
      </c>
      <c r="E68" s="136"/>
      <c r="F68" s="136"/>
      <c r="G68" s="136"/>
      <c r="H68" s="136"/>
      <c r="I68" s="136"/>
      <c r="J68" s="137">
        <f>J161</f>
        <v>0</v>
      </c>
      <c r="K68" s="9"/>
      <c r="L68" s="13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122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17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4" customHeight="1">
      <c r="A78" s="39"/>
      <c r="B78" s="40"/>
      <c r="C78" s="39"/>
      <c r="D78" s="39"/>
      <c r="E78" s="116" t="str">
        <f>E7</f>
        <v>Karlovy Vary, ZŠ J.A.Komenského - učebna IT, kabinet, přístupová rampa a vnitřní plošina</v>
      </c>
      <c r="F78" s="33"/>
      <c r="G78" s="33"/>
      <c r="H78" s="33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100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9"/>
      <c r="D80" s="39"/>
      <c r="E80" s="63" t="str">
        <f>E9</f>
        <v>5 - Silnoproud</v>
      </c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39"/>
      <c r="E82" s="39"/>
      <c r="F82" s="28" t="str">
        <f>F12</f>
        <v xml:space="preserve"> </v>
      </c>
      <c r="G82" s="39"/>
      <c r="H82" s="39"/>
      <c r="I82" s="33" t="s">
        <v>23</v>
      </c>
      <c r="J82" s="65" t="str">
        <f>IF(J12="","",J12)</f>
        <v>23. 1. 2024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6" customHeight="1">
      <c r="A84" s="39"/>
      <c r="B84" s="40"/>
      <c r="C84" s="33" t="s">
        <v>25</v>
      </c>
      <c r="D84" s="39"/>
      <c r="E84" s="39"/>
      <c r="F84" s="28" t="str">
        <f>E15</f>
        <v>Statutární město K.Vary</v>
      </c>
      <c r="G84" s="39"/>
      <c r="H84" s="39"/>
      <c r="I84" s="33" t="s">
        <v>31</v>
      </c>
      <c r="J84" s="37" t="str">
        <f>E21</f>
        <v>Porticus s.r.o. K.Vary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6" customHeight="1">
      <c r="A85" s="39"/>
      <c r="B85" s="40"/>
      <c r="C85" s="33" t="s">
        <v>29</v>
      </c>
      <c r="D85" s="39"/>
      <c r="E85" s="39"/>
      <c r="F85" s="28" t="str">
        <f>IF(E18="","",E18)</f>
        <v>Vyplň údaj</v>
      </c>
      <c r="G85" s="39"/>
      <c r="H85" s="39"/>
      <c r="I85" s="33" t="s">
        <v>34</v>
      </c>
      <c r="J85" s="37" t="str">
        <f>E24</f>
        <v>Šimková Dita, K.Vary</v>
      </c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42"/>
      <c r="B87" s="143"/>
      <c r="C87" s="144" t="s">
        <v>123</v>
      </c>
      <c r="D87" s="145" t="s">
        <v>57</v>
      </c>
      <c r="E87" s="145" t="s">
        <v>53</v>
      </c>
      <c r="F87" s="145" t="s">
        <v>54</v>
      </c>
      <c r="G87" s="145" t="s">
        <v>124</v>
      </c>
      <c r="H87" s="145" t="s">
        <v>125</v>
      </c>
      <c r="I87" s="145" t="s">
        <v>126</v>
      </c>
      <c r="J87" s="145" t="s">
        <v>104</v>
      </c>
      <c r="K87" s="146" t="s">
        <v>127</v>
      </c>
      <c r="L87" s="147"/>
      <c r="M87" s="81" t="s">
        <v>3</v>
      </c>
      <c r="N87" s="82" t="s">
        <v>42</v>
      </c>
      <c r="O87" s="82" t="s">
        <v>128</v>
      </c>
      <c r="P87" s="82" t="s">
        <v>129</v>
      </c>
      <c r="Q87" s="82" t="s">
        <v>130</v>
      </c>
      <c r="R87" s="82" t="s">
        <v>131</v>
      </c>
      <c r="S87" s="82" t="s">
        <v>132</v>
      </c>
      <c r="T87" s="83" t="s">
        <v>133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="2" customFormat="1" ht="22.8" customHeight="1">
      <c r="A88" s="39"/>
      <c r="B88" s="40"/>
      <c r="C88" s="88" t="s">
        <v>134</v>
      </c>
      <c r="D88" s="39"/>
      <c r="E88" s="39"/>
      <c r="F88" s="39"/>
      <c r="G88" s="39"/>
      <c r="H88" s="39"/>
      <c r="I88" s="39"/>
      <c r="J88" s="148">
        <f>BK88</f>
        <v>0</v>
      </c>
      <c r="K88" s="39"/>
      <c r="L88" s="40"/>
      <c r="M88" s="84"/>
      <c r="N88" s="69"/>
      <c r="O88" s="85"/>
      <c r="P88" s="149">
        <f>P89+P104+P113+P124+P133+P140+P147+P151+P161</f>
        <v>0</v>
      </c>
      <c r="Q88" s="85"/>
      <c r="R88" s="149">
        <f>R89+R104+R113+R124+R133+R140+R147+R151+R161</f>
        <v>0</v>
      </c>
      <c r="S88" s="85"/>
      <c r="T88" s="150">
        <f>T89+T104+T113+T124+T133+T140+T147+T151+T161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71</v>
      </c>
      <c r="AU88" s="20" t="s">
        <v>105</v>
      </c>
      <c r="BK88" s="151">
        <f>BK89+BK104+BK113+BK124+BK133+BK140+BK147+BK151+BK161</f>
        <v>0</v>
      </c>
    </row>
    <row r="89" s="12" customFormat="1" ht="25.92" customHeight="1">
      <c r="A89" s="12"/>
      <c r="B89" s="152"/>
      <c r="C89" s="12"/>
      <c r="D89" s="153" t="s">
        <v>71</v>
      </c>
      <c r="E89" s="154" t="s">
        <v>1104</v>
      </c>
      <c r="F89" s="154" t="s">
        <v>1407</v>
      </c>
      <c r="G89" s="12"/>
      <c r="H89" s="12"/>
      <c r="I89" s="155"/>
      <c r="J89" s="156">
        <f>BK89</f>
        <v>0</v>
      </c>
      <c r="K89" s="12"/>
      <c r="L89" s="152"/>
      <c r="M89" s="157"/>
      <c r="N89" s="158"/>
      <c r="O89" s="158"/>
      <c r="P89" s="159">
        <f>SUM(P90:P103)</f>
        <v>0</v>
      </c>
      <c r="Q89" s="158"/>
      <c r="R89" s="159">
        <f>SUM(R90:R103)</f>
        <v>0</v>
      </c>
      <c r="S89" s="158"/>
      <c r="T89" s="160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77</v>
      </c>
      <c r="AT89" s="161" t="s">
        <v>71</v>
      </c>
      <c r="AU89" s="161" t="s">
        <v>72</v>
      </c>
      <c r="AY89" s="153" t="s">
        <v>137</v>
      </c>
      <c r="BK89" s="162">
        <f>SUM(BK90:BK103)</f>
        <v>0</v>
      </c>
    </row>
    <row r="90" s="2" customFormat="1" ht="14.4" customHeight="1">
      <c r="A90" s="39"/>
      <c r="B90" s="165"/>
      <c r="C90" s="193" t="s">
        <v>77</v>
      </c>
      <c r="D90" s="193" t="s">
        <v>247</v>
      </c>
      <c r="E90" s="194" t="s">
        <v>1408</v>
      </c>
      <c r="F90" s="195" t="s">
        <v>1409</v>
      </c>
      <c r="G90" s="196" t="s">
        <v>1117</v>
      </c>
      <c r="H90" s="197">
        <v>12</v>
      </c>
      <c r="I90" s="198"/>
      <c r="J90" s="199">
        <f>ROUND(I90*H90,2)</f>
        <v>0</v>
      </c>
      <c r="K90" s="195" t="s">
        <v>3</v>
      </c>
      <c r="L90" s="200"/>
      <c r="M90" s="201" t="s">
        <v>3</v>
      </c>
      <c r="N90" s="202" t="s">
        <v>43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314</v>
      </c>
      <c r="AT90" s="177" t="s">
        <v>247</v>
      </c>
      <c r="AU90" s="177" t="s">
        <v>77</v>
      </c>
      <c r="AY90" s="20" t="s">
        <v>137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77</v>
      </c>
      <c r="BK90" s="178">
        <f>ROUND(I90*H90,2)</f>
        <v>0</v>
      </c>
      <c r="BL90" s="20" t="s">
        <v>229</v>
      </c>
      <c r="BM90" s="177" t="s">
        <v>1410</v>
      </c>
    </row>
    <row r="91" s="2" customFormat="1" ht="22.2" customHeight="1">
      <c r="A91" s="39"/>
      <c r="B91" s="165"/>
      <c r="C91" s="193" t="s">
        <v>81</v>
      </c>
      <c r="D91" s="193" t="s">
        <v>247</v>
      </c>
      <c r="E91" s="194" t="s">
        <v>1411</v>
      </c>
      <c r="F91" s="195" t="s">
        <v>1412</v>
      </c>
      <c r="G91" s="196" t="s">
        <v>1117</v>
      </c>
      <c r="H91" s="197">
        <v>14</v>
      </c>
      <c r="I91" s="198"/>
      <c r="J91" s="199">
        <f>ROUND(I91*H91,2)</f>
        <v>0</v>
      </c>
      <c r="K91" s="195" t="s">
        <v>3</v>
      </c>
      <c r="L91" s="200"/>
      <c r="M91" s="201" t="s">
        <v>3</v>
      </c>
      <c r="N91" s="202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314</v>
      </c>
      <c r="AT91" s="177" t="s">
        <v>247</v>
      </c>
      <c r="AU91" s="177" t="s">
        <v>77</v>
      </c>
      <c r="AY91" s="20" t="s">
        <v>137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77</v>
      </c>
      <c r="BK91" s="178">
        <f>ROUND(I91*H91,2)</f>
        <v>0</v>
      </c>
      <c r="BL91" s="20" t="s">
        <v>229</v>
      </c>
      <c r="BM91" s="177" t="s">
        <v>1413</v>
      </c>
    </row>
    <row r="92" s="2" customFormat="1" ht="22.2" customHeight="1">
      <c r="A92" s="39"/>
      <c r="B92" s="165"/>
      <c r="C92" s="193" t="s">
        <v>84</v>
      </c>
      <c r="D92" s="193" t="s">
        <v>247</v>
      </c>
      <c r="E92" s="194" t="s">
        <v>1414</v>
      </c>
      <c r="F92" s="195" t="s">
        <v>1415</v>
      </c>
      <c r="G92" s="196" t="s">
        <v>1117</v>
      </c>
      <c r="H92" s="197">
        <v>76</v>
      </c>
      <c r="I92" s="198"/>
      <c r="J92" s="199">
        <f>ROUND(I92*H92,2)</f>
        <v>0</v>
      </c>
      <c r="K92" s="195" t="s">
        <v>3</v>
      </c>
      <c r="L92" s="200"/>
      <c r="M92" s="201" t="s">
        <v>3</v>
      </c>
      <c r="N92" s="202" t="s">
        <v>43</v>
      </c>
      <c r="O92" s="73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314</v>
      </c>
      <c r="AT92" s="177" t="s">
        <v>247</v>
      </c>
      <c r="AU92" s="177" t="s">
        <v>77</v>
      </c>
      <c r="AY92" s="20" t="s">
        <v>137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77</v>
      </c>
      <c r="BK92" s="178">
        <f>ROUND(I92*H92,2)</f>
        <v>0</v>
      </c>
      <c r="BL92" s="20" t="s">
        <v>229</v>
      </c>
      <c r="BM92" s="177" t="s">
        <v>1416</v>
      </c>
    </row>
    <row r="93" s="2" customFormat="1" ht="19.8" customHeight="1">
      <c r="A93" s="39"/>
      <c r="B93" s="165"/>
      <c r="C93" s="193" t="s">
        <v>87</v>
      </c>
      <c r="D93" s="193" t="s">
        <v>247</v>
      </c>
      <c r="E93" s="194" t="s">
        <v>1417</v>
      </c>
      <c r="F93" s="195" t="s">
        <v>1418</v>
      </c>
      <c r="G93" s="196" t="s">
        <v>1117</v>
      </c>
      <c r="H93" s="197">
        <v>5</v>
      </c>
      <c r="I93" s="198"/>
      <c r="J93" s="199">
        <f>ROUND(I93*H93,2)</f>
        <v>0</v>
      </c>
      <c r="K93" s="195" t="s">
        <v>3</v>
      </c>
      <c r="L93" s="200"/>
      <c r="M93" s="201" t="s">
        <v>3</v>
      </c>
      <c r="N93" s="202" t="s">
        <v>43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314</v>
      </c>
      <c r="AT93" s="177" t="s">
        <v>247</v>
      </c>
      <c r="AU93" s="177" t="s">
        <v>77</v>
      </c>
      <c r="AY93" s="20" t="s">
        <v>137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77</v>
      </c>
      <c r="BK93" s="178">
        <f>ROUND(I93*H93,2)</f>
        <v>0</v>
      </c>
      <c r="BL93" s="20" t="s">
        <v>229</v>
      </c>
      <c r="BM93" s="177" t="s">
        <v>1419</v>
      </c>
    </row>
    <row r="94" s="2" customFormat="1" ht="22.2" customHeight="1">
      <c r="A94" s="39"/>
      <c r="B94" s="165"/>
      <c r="C94" s="193" t="s">
        <v>90</v>
      </c>
      <c r="D94" s="193" t="s">
        <v>247</v>
      </c>
      <c r="E94" s="194" t="s">
        <v>1420</v>
      </c>
      <c r="F94" s="195" t="s">
        <v>1421</v>
      </c>
      <c r="G94" s="196" t="s">
        <v>1117</v>
      </c>
      <c r="H94" s="197">
        <v>20</v>
      </c>
      <c r="I94" s="198"/>
      <c r="J94" s="199">
        <f>ROUND(I94*H94,2)</f>
        <v>0</v>
      </c>
      <c r="K94" s="195" t="s">
        <v>3</v>
      </c>
      <c r="L94" s="200"/>
      <c r="M94" s="201" t="s">
        <v>3</v>
      </c>
      <c r="N94" s="202" t="s">
        <v>43</v>
      </c>
      <c r="O94" s="73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314</v>
      </c>
      <c r="AT94" s="177" t="s">
        <v>247</v>
      </c>
      <c r="AU94" s="177" t="s">
        <v>77</v>
      </c>
      <c r="AY94" s="20" t="s">
        <v>137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77</v>
      </c>
      <c r="BK94" s="178">
        <f>ROUND(I94*H94,2)</f>
        <v>0</v>
      </c>
      <c r="BL94" s="20" t="s">
        <v>229</v>
      </c>
      <c r="BM94" s="177" t="s">
        <v>1422</v>
      </c>
    </row>
    <row r="95" s="2" customFormat="1" ht="14.4" customHeight="1">
      <c r="A95" s="39"/>
      <c r="B95" s="165"/>
      <c r="C95" s="193" t="s">
        <v>93</v>
      </c>
      <c r="D95" s="193" t="s">
        <v>247</v>
      </c>
      <c r="E95" s="194" t="s">
        <v>1423</v>
      </c>
      <c r="F95" s="195" t="s">
        <v>1424</v>
      </c>
      <c r="G95" s="196" t="s">
        <v>1117</v>
      </c>
      <c r="H95" s="197">
        <v>2</v>
      </c>
      <c r="I95" s="198"/>
      <c r="J95" s="199">
        <f>ROUND(I95*H95,2)</f>
        <v>0</v>
      </c>
      <c r="K95" s="195" t="s">
        <v>3</v>
      </c>
      <c r="L95" s="200"/>
      <c r="M95" s="201" t="s">
        <v>3</v>
      </c>
      <c r="N95" s="202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314</v>
      </c>
      <c r="AT95" s="177" t="s">
        <v>247</v>
      </c>
      <c r="AU95" s="177" t="s">
        <v>77</v>
      </c>
      <c r="AY95" s="20" t="s">
        <v>137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77</v>
      </c>
      <c r="BK95" s="178">
        <f>ROUND(I95*H95,2)</f>
        <v>0</v>
      </c>
      <c r="BL95" s="20" t="s">
        <v>229</v>
      </c>
      <c r="BM95" s="177" t="s">
        <v>1425</v>
      </c>
    </row>
    <row r="96" s="2" customFormat="1" ht="22.2" customHeight="1">
      <c r="A96" s="39"/>
      <c r="B96" s="165"/>
      <c r="C96" s="193" t="s">
        <v>96</v>
      </c>
      <c r="D96" s="193" t="s">
        <v>247</v>
      </c>
      <c r="E96" s="194" t="s">
        <v>1426</v>
      </c>
      <c r="F96" s="195" t="s">
        <v>1427</v>
      </c>
      <c r="G96" s="196" t="s">
        <v>1117</v>
      </c>
      <c r="H96" s="197">
        <v>7</v>
      </c>
      <c r="I96" s="198"/>
      <c r="J96" s="199">
        <f>ROUND(I96*H96,2)</f>
        <v>0</v>
      </c>
      <c r="K96" s="195" t="s">
        <v>3</v>
      </c>
      <c r="L96" s="200"/>
      <c r="M96" s="201" t="s">
        <v>3</v>
      </c>
      <c r="N96" s="202" t="s">
        <v>43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314</v>
      </c>
      <c r="AT96" s="177" t="s">
        <v>247</v>
      </c>
      <c r="AU96" s="177" t="s">
        <v>77</v>
      </c>
      <c r="AY96" s="20" t="s">
        <v>137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77</v>
      </c>
      <c r="BK96" s="178">
        <f>ROUND(I96*H96,2)</f>
        <v>0</v>
      </c>
      <c r="BL96" s="20" t="s">
        <v>229</v>
      </c>
      <c r="BM96" s="177" t="s">
        <v>1428</v>
      </c>
    </row>
    <row r="97" s="2" customFormat="1" ht="19.8" customHeight="1">
      <c r="A97" s="39"/>
      <c r="B97" s="165"/>
      <c r="C97" s="193" t="s">
        <v>182</v>
      </c>
      <c r="D97" s="193" t="s">
        <v>247</v>
      </c>
      <c r="E97" s="194" t="s">
        <v>1429</v>
      </c>
      <c r="F97" s="195" t="s">
        <v>1430</v>
      </c>
      <c r="G97" s="196" t="s">
        <v>1117</v>
      </c>
      <c r="H97" s="197">
        <v>5</v>
      </c>
      <c r="I97" s="198"/>
      <c r="J97" s="199">
        <f>ROUND(I97*H97,2)</f>
        <v>0</v>
      </c>
      <c r="K97" s="195" t="s">
        <v>3</v>
      </c>
      <c r="L97" s="200"/>
      <c r="M97" s="201" t="s">
        <v>3</v>
      </c>
      <c r="N97" s="202" t="s">
        <v>43</v>
      </c>
      <c r="O97" s="73"/>
      <c r="P97" s="175">
        <f>O97*H97</f>
        <v>0</v>
      </c>
      <c r="Q97" s="175">
        <v>0</v>
      </c>
      <c r="R97" s="175">
        <f>Q97*H97</f>
        <v>0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314</v>
      </c>
      <c r="AT97" s="177" t="s">
        <v>247</v>
      </c>
      <c r="AU97" s="177" t="s">
        <v>77</v>
      </c>
      <c r="AY97" s="20" t="s">
        <v>137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77</v>
      </c>
      <c r="BK97" s="178">
        <f>ROUND(I97*H97,2)</f>
        <v>0</v>
      </c>
      <c r="BL97" s="20" t="s">
        <v>229</v>
      </c>
      <c r="BM97" s="177" t="s">
        <v>1431</v>
      </c>
    </row>
    <row r="98" s="2" customFormat="1" ht="19.8" customHeight="1">
      <c r="A98" s="39"/>
      <c r="B98" s="165"/>
      <c r="C98" s="166" t="s">
        <v>189</v>
      </c>
      <c r="D98" s="166" t="s">
        <v>139</v>
      </c>
      <c r="E98" s="167" t="s">
        <v>1432</v>
      </c>
      <c r="F98" s="168" t="s">
        <v>1433</v>
      </c>
      <c r="G98" s="169" t="s">
        <v>1117</v>
      </c>
      <c r="H98" s="170">
        <v>5</v>
      </c>
      <c r="I98" s="171"/>
      <c r="J98" s="172">
        <f>ROUND(I98*H98,2)</f>
        <v>0</v>
      </c>
      <c r="K98" s="168" t="s">
        <v>3</v>
      </c>
      <c r="L98" s="40"/>
      <c r="M98" s="173" t="s">
        <v>3</v>
      </c>
      <c r="N98" s="174" t="s">
        <v>43</v>
      </c>
      <c r="O98" s="73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7" t="s">
        <v>229</v>
      </c>
      <c r="AT98" s="177" t="s">
        <v>139</v>
      </c>
      <c r="AU98" s="177" t="s">
        <v>77</v>
      </c>
      <c r="AY98" s="20" t="s">
        <v>137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20" t="s">
        <v>77</v>
      </c>
      <c r="BK98" s="178">
        <f>ROUND(I98*H98,2)</f>
        <v>0</v>
      </c>
      <c r="BL98" s="20" t="s">
        <v>229</v>
      </c>
      <c r="BM98" s="177" t="s">
        <v>1434</v>
      </c>
    </row>
    <row r="99" s="2" customFormat="1" ht="14.4" customHeight="1">
      <c r="A99" s="39"/>
      <c r="B99" s="165"/>
      <c r="C99" s="193" t="s">
        <v>195</v>
      </c>
      <c r="D99" s="193" t="s">
        <v>247</v>
      </c>
      <c r="E99" s="194" t="s">
        <v>1435</v>
      </c>
      <c r="F99" s="195" t="s">
        <v>1436</v>
      </c>
      <c r="G99" s="196" t="s">
        <v>1117</v>
      </c>
      <c r="H99" s="197">
        <v>3</v>
      </c>
      <c r="I99" s="198"/>
      <c r="J99" s="199">
        <f>ROUND(I99*H99,2)</f>
        <v>0</v>
      </c>
      <c r="K99" s="195" t="s">
        <v>3</v>
      </c>
      <c r="L99" s="200"/>
      <c r="M99" s="201" t="s">
        <v>3</v>
      </c>
      <c r="N99" s="202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314</v>
      </c>
      <c r="AT99" s="177" t="s">
        <v>247</v>
      </c>
      <c r="AU99" s="177" t="s">
        <v>77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229</v>
      </c>
      <c r="BM99" s="177" t="s">
        <v>1437</v>
      </c>
    </row>
    <row r="100" s="2" customFormat="1" ht="14.4" customHeight="1">
      <c r="A100" s="39"/>
      <c r="B100" s="165"/>
      <c r="C100" s="193" t="s">
        <v>201</v>
      </c>
      <c r="D100" s="193" t="s">
        <v>247</v>
      </c>
      <c r="E100" s="194" t="s">
        <v>1438</v>
      </c>
      <c r="F100" s="195" t="s">
        <v>1439</v>
      </c>
      <c r="G100" s="196" t="s">
        <v>1117</v>
      </c>
      <c r="H100" s="197">
        <v>2</v>
      </c>
      <c r="I100" s="198"/>
      <c r="J100" s="199">
        <f>ROUND(I100*H100,2)</f>
        <v>0</v>
      </c>
      <c r="K100" s="195" t="s">
        <v>3</v>
      </c>
      <c r="L100" s="200"/>
      <c r="M100" s="201" t="s">
        <v>3</v>
      </c>
      <c r="N100" s="202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314</v>
      </c>
      <c r="AT100" s="177" t="s">
        <v>247</v>
      </c>
      <c r="AU100" s="177" t="s">
        <v>77</v>
      </c>
      <c r="AY100" s="20" t="s">
        <v>137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77</v>
      </c>
      <c r="BK100" s="178">
        <f>ROUND(I100*H100,2)</f>
        <v>0</v>
      </c>
      <c r="BL100" s="20" t="s">
        <v>229</v>
      </c>
      <c r="BM100" s="177" t="s">
        <v>1440</v>
      </c>
    </row>
    <row r="101" s="2" customFormat="1" ht="22.2" customHeight="1">
      <c r="A101" s="39"/>
      <c r="B101" s="165"/>
      <c r="C101" s="193" t="s">
        <v>207</v>
      </c>
      <c r="D101" s="193" t="s">
        <v>247</v>
      </c>
      <c r="E101" s="194" t="s">
        <v>1441</v>
      </c>
      <c r="F101" s="195" t="s">
        <v>1442</v>
      </c>
      <c r="G101" s="196" t="s">
        <v>1117</v>
      </c>
      <c r="H101" s="197">
        <v>4</v>
      </c>
      <c r="I101" s="198"/>
      <c r="J101" s="199">
        <f>ROUND(I101*H101,2)</f>
        <v>0</v>
      </c>
      <c r="K101" s="195" t="s">
        <v>3</v>
      </c>
      <c r="L101" s="200"/>
      <c r="M101" s="201" t="s">
        <v>3</v>
      </c>
      <c r="N101" s="202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314</v>
      </c>
      <c r="AT101" s="177" t="s">
        <v>247</v>
      </c>
      <c r="AU101" s="177" t="s">
        <v>77</v>
      </c>
      <c r="AY101" s="20" t="s">
        <v>137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77</v>
      </c>
      <c r="BK101" s="178">
        <f>ROUND(I101*H101,2)</f>
        <v>0</v>
      </c>
      <c r="BL101" s="20" t="s">
        <v>229</v>
      </c>
      <c r="BM101" s="177" t="s">
        <v>1443</v>
      </c>
    </row>
    <row r="102" s="2" customFormat="1" ht="14.4" customHeight="1">
      <c r="A102" s="39"/>
      <c r="B102" s="165"/>
      <c r="C102" s="193" t="s">
        <v>213</v>
      </c>
      <c r="D102" s="193" t="s">
        <v>247</v>
      </c>
      <c r="E102" s="194" t="s">
        <v>1444</v>
      </c>
      <c r="F102" s="195" t="s">
        <v>1445</v>
      </c>
      <c r="G102" s="196" t="s">
        <v>1117</v>
      </c>
      <c r="H102" s="197">
        <v>5</v>
      </c>
      <c r="I102" s="198"/>
      <c r="J102" s="199">
        <f>ROUND(I102*H102,2)</f>
        <v>0</v>
      </c>
      <c r="K102" s="195" t="s">
        <v>3</v>
      </c>
      <c r="L102" s="200"/>
      <c r="M102" s="201" t="s">
        <v>3</v>
      </c>
      <c r="N102" s="202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314</v>
      </c>
      <c r="AT102" s="177" t="s">
        <v>247</v>
      </c>
      <c r="AU102" s="177" t="s">
        <v>77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229</v>
      </c>
      <c r="BM102" s="177" t="s">
        <v>1446</v>
      </c>
    </row>
    <row r="103" s="2" customFormat="1" ht="14.4" customHeight="1">
      <c r="A103" s="39"/>
      <c r="B103" s="165"/>
      <c r="C103" s="193" t="s">
        <v>219</v>
      </c>
      <c r="D103" s="193" t="s">
        <v>247</v>
      </c>
      <c r="E103" s="194" t="s">
        <v>1447</v>
      </c>
      <c r="F103" s="195" t="s">
        <v>1448</v>
      </c>
      <c r="G103" s="196" t="s">
        <v>1117</v>
      </c>
      <c r="H103" s="197">
        <v>5</v>
      </c>
      <c r="I103" s="198"/>
      <c r="J103" s="199">
        <f>ROUND(I103*H103,2)</f>
        <v>0</v>
      </c>
      <c r="K103" s="195" t="s">
        <v>3</v>
      </c>
      <c r="L103" s="200"/>
      <c r="M103" s="201" t="s">
        <v>3</v>
      </c>
      <c r="N103" s="202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314</v>
      </c>
      <c r="AT103" s="177" t="s">
        <v>247</v>
      </c>
      <c r="AU103" s="177" t="s">
        <v>77</v>
      </c>
      <c r="AY103" s="20" t="s">
        <v>137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77</v>
      </c>
      <c r="BK103" s="178">
        <f>ROUND(I103*H103,2)</f>
        <v>0</v>
      </c>
      <c r="BL103" s="20" t="s">
        <v>229</v>
      </c>
      <c r="BM103" s="177" t="s">
        <v>1449</v>
      </c>
    </row>
    <row r="104" s="12" customFormat="1" ht="25.92" customHeight="1">
      <c r="A104" s="12"/>
      <c r="B104" s="152"/>
      <c r="C104" s="12"/>
      <c r="D104" s="153" t="s">
        <v>71</v>
      </c>
      <c r="E104" s="154" t="s">
        <v>1144</v>
      </c>
      <c r="F104" s="154" t="s">
        <v>1450</v>
      </c>
      <c r="G104" s="12"/>
      <c r="H104" s="12"/>
      <c r="I104" s="155"/>
      <c r="J104" s="156">
        <f>BK104</f>
        <v>0</v>
      </c>
      <c r="K104" s="12"/>
      <c r="L104" s="152"/>
      <c r="M104" s="157"/>
      <c r="N104" s="158"/>
      <c r="O104" s="158"/>
      <c r="P104" s="159">
        <f>SUM(P105:P112)</f>
        <v>0</v>
      </c>
      <c r="Q104" s="158"/>
      <c r="R104" s="159">
        <f>SUM(R105:R112)</f>
        <v>0</v>
      </c>
      <c r="S104" s="158"/>
      <c r="T104" s="160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77</v>
      </c>
      <c r="AT104" s="161" t="s">
        <v>71</v>
      </c>
      <c r="AU104" s="161" t="s">
        <v>72</v>
      </c>
      <c r="AY104" s="153" t="s">
        <v>137</v>
      </c>
      <c r="BK104" s="162">
        <f>SUM(BK105:BK112)</f>
        <v>0</v>
      </c>
    </row>
    <row r="105" s="2" customFormat="1" ht="14.4" customHeight="1">
      <c r="A105" s="39"/>
      <c r="B105" s="165"/>
      <c r="C105" s="166" t="s">
        <v>9</v>
      </c>
      <c r="D105" s="166" t="s">
        <v>139</v>
      </c>
      <c r="E105" s="167" t="s">
        <v>1451</v>
      </c>
      <c r="F105" s="168" t="s">
        <v>1452</v>
      </c>
      <c r="G105" s="169" t="s">
        <v>1117</v>
      </c>
      <c r="H105" s="170">
        <v>1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229</v>
      </c>
      <c r="AT105" s="177" t="s">
        <v>139</v>
      </c>
      <c r="AU105" s="177" t="s">
        <v>77</v>
      </c>
      <c r="AY105" s="20" t="s">
        <v>137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77</v>
      </c>
      <c r="BK105" s="178">
        <f>ROUND(I105*H105,2)</f>
        <v>0</v>
      </c>
      <c r="BL105" s="20" t="s">
        <v>229</v>
      </c>
      <c r="BM105" s="177" t="s">
        <v>1453</v>
      </c>
    </row>
    <row r="106" s="2" customFormat="1" ht="14.4" customHeight="1">
      <c r="A106" s="39"/>
      <c r="B106" s="165"/>
      <c r="C106" s="166" t="s">
        <v>229</v>
      </c>
      <c r="D106" s="166" t="s">
        <v>139</v>
      </c>
      <c r="E106" s="167" t="s">
        <v>1454</v>
      </c>
      <c r="F106" s="168" t="s">
        <v>1455</v>
      </c>
      <c r="G106" s="169" t="s">
        <v>1117</v>
      </c>
      <c r="H106" s="170">
        <v>1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229</v>
      </c>
      <c r="AT106" s="177" t="s">
        <v>139</v>
      </c>
      <c r="AU106" s="177" t="s">
        <v>77</v>
      </c>
      <c r="AY106" s="20" t="s">
        <v>137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77</v>
      </c>
      <c r="BK106" s="178">
        <f>ROUND(I106*H106,2)</f>
        <v>0</v>
      </c>
      <c r="BL106" s="20" t="s">
        <v>229</v>
      </c>
      <c r="BM106" s="177" t="s">
        <v>1456</v>
      </c>
    </row>
    <row r="107" s="2" customFormat="1" ht="14.4" customHeight="1">
      <c r="A107" s="39"/>
      <c r="B107" s="165"/>
      <c r="C107" s="166" t="s">
        <v>235</v>
      </c>
      <c r="D107" s="166" t="s">
        <v>139</v>
      </c>
      <c r="E107" s="167" t="s">
        <v>1457</v>
      </c>
      <c r="F107" s="168" t="s">
        <v>1458</v>
      </c>
      <c r="G107" s="169" t="s">
        <v>1117</v>
      </c>
      <c r="H107" s="170">
        <v>31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229</v>
      </c>
      <c r="AT107" s="177" t="s">
        <v>139</v>
      </c>
      <c r="AU107" s="177" t="s">
        <v>77</v>
      </c>
      <c r="AY107" s="20" t="s">
        <v>137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77</v>
      </c>
      <c r="BK107" s="178">
        <f>ROUND(I107*H107,2)</f>
        <v>0</v>
      </c>
      <c r="BL107" s="20" t="s">
        <v>229</v>
      </c>
      <c r="BM107" s="177" t="s">
        <v>1459</v>
      </c>
    </row>
    <row r="108" s="2" customFormat="1" ht="14.4" customHeight="1">
      <c r="A108" s="39"/>
      <c r="B108" s="165"/>
      <c r="C108" s="166" t="s">
        <v>241</v>
      </c>
      <c r="D108" s="166" t="s">
        <v>139</v>
      </c>
      <c r="E108" s="167" t="s">
        <v>1460</v>
      </c>
      <c r="F108" s="168" t="s">
        <v>1461</v>
      </c>
      <c r="G108" s="169" t="s">
        <v>1117</v>
      </c>
      <c r="H108" s="170">
        <v>5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229</v>
      </c>
      <c r="AT108" s="177" t="s">
        <v>139</v>
      </c>
      <c r="AU108" s="177" t="s">
        <v>77</v>
      </c>
      <c r="AY108" s="20" t="s">
        <v>137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77</v>
      </c>
      <c r="BK108" s="178">
        <f>ROUND(I108*H108,2)</f>
        <v>0</v>
      </c>
      <c r="BL108" s="20" t="s">
        <v>229</v>
      </c>
      <c r="BM108" s="177" t="s">
        <v>1462</v>
      </c>
    </row>
    <row r="109" s="2" customFormat="1" ht="14.4" customHeight="1">
      <c r="A109" s="39"/>
      <c r="B109" s="165"/>
      <c r="C109" s="166" t="s">
        <v>246</v>
      </c>
      <c r="D109" s="166" t="s">
        <v>139</v>
      </c>
      <c r="E109" s="167" t="s">
        <v>1463</v>
      </c>
      <c r="F109" s="168" t="s">
        <v>1464</v>
      </c>
      <c r="G109" s="169" t="s">
        <v>1117</v>
      </c>
      <c r="H109" s="170">
        <v>34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229</v>
      </c>
      <c r="AT109" s="177" t="s">
        <v>139</v>
      </c>
      <c r="AU109" s="177" t="s">
        <v>77</v>
      </c>
      <c r="AY109" s="20" t="s">
        <v>137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77</v>
      </c>
      <c r="BK109" s="178">
        <f>ROUND(I109*H109,2)</f>
        <v>0</v>
      </c>
      <c r="BL109" s="20" t="s">
        <v>229</v>
      </c>
      <c r="BM109" s="177" t="s">
        <v>1465</v>
      </c>
    </row>
    <row r="110" s="2" customFormat="1" ht="14.4" customHeight="1">
      <c r="A110" s="39"/>
      <c r="B110" s="165"/>
      <c r="C110" s="166" t="s">
        <v>252</v>
      </c>
      <c r="D110" s="166" t="s">
        <v>139</v>
      </c>
      <c r="E110" s="167" t="s">
        <v>1466</v>
      </c>
      <c r="F110" s="168" t="s">
        <v>1467</v>
      </c>
      <c r="G110" s="169" t="s">
        <v>1117</v>
      </c>
      <c r="H110" s="170">
        <v>70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229</v>
      </c>
      <c r="AT110" s="177" t="s">
        <v>139</v>
      </c>
      <c r="AU110" s="177" t="s">
        <v>77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229</v>
      </c>
      <c r="BM110" s="177" t="s">
        <v>1468</v>
      </c>
    </row>
    <row r="111" s="2" customFormat="1" ht="14.4" customHeight="1">
      <c r="A111" s="39"/>
      <c r="B111" s="165"/>
      <c r="C111" s="166" t="s">
        <v>8</v>
      </c>
      <c r="D111" s="166" t="s">
        <v>139</v>
      </c>
      <c r="E111" s="167" t="s">
        <v>1469</v>
      </c>
      <c r="F111" s="168" t="s">
        <v>1470</v>
      </c>
      <c r="G111" s="169" t="s">
        <v>1117</v>
      </c>
      <c r="H111" s="170">
        <v>4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229</v>
      </c>
      <c r="AT111" s="177" t="s">
        <v>139</v>
      </c>
      <c r="AU111" s="177" t="s">
        <v>77</v>
      </c>
      <c r="AY111" s="20" t="s">
        <v>137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77</v>
      </c>
      <c r="BK111" s="178">
        <f>ROUND(I111*H111,2)</f>
        <v>0</v>
      </c>
      <c r="BL111" s="20" t="s">
        <v>229</v>
      </c>
      <c r="BM111" s="177" t="s">
        <v>1471</v>
      </c>
    </row>
    <row r="112" s="2" customFormat="1" ht="19.8" customHeight="1">
      <c r="A112" s="39"/>
      <c r="B112" s="165"/>
      <c r="C112" s="166" t="s">
        <v>262</v>
      </c>
      <c r="D112" s="166" t="s">
        <v>139</v>
      </c>
      <c r="E112" s="167" t="s">
        <v>1472</v>
      </c>
      <c r="F112" s="168" t="s">
        <v>1473</v>
      </c>
      <c r="G112" s="169" t="s">
        <v>1117</v>
      </c>
      <c r="H112" s="170">
        <v>34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229</v>
      </c>
      <c r="AT112" s="177" t="s">
        <v>139</v>
      </c>
      <c r="AU112" s="177" t="s">
        <v>77</v>
      </c>
      <c r="AY112" s="20" t="s">
        <v>137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77</v>
      </c>
      <c r="BK112" s="178">
        <f>ROUND(I112*H112,2)</f>
        <v>0</v>
      </c>
      <c r="BL112" s="20" t="s">
        <v>229</v>
      </c>
      <c r="BM112" s="177" t="s">
        <v>1474</v>
      </c>
    </row>
    <row r="113" s="12" customFormat="1" ht="25.92" customHeight="1">
      <c r="A113" s="12"/>
      <c r="B113" s="152"/>
      <c r="C113" s="12"/>
      <c r="D113" s="153" t="s">
        <v>71</v>
      </c>
      <c r="E113" s="154" t="s">
        <v>1154</v>
      </c>
      <c r="F113" s="154" t="s">
        <v>1475</v>
      </c>
      <c r="G113" s="12"/>
      <c r="H113" s="12"/>
      <c r="I113" s="155"/>
      <c r="J113" s="156">
        <f>BK113</f>
        <v>0</v>
      </c>
      <c r="K113" s="12"/>
      <c r="L113" s="152"/>
      <c r="M113" s="157"/>
      <c r="N113" s="158"/>
      <c r="O113" s="158"/>
      <c r="P113" s="159">
        <f>SUM(P114:P123)</f>
        <v>0</v>
      </c>
      <c r="Q113" s="158"/>
      <c r="R113" s="159">
        <f>SUM(R114:R123)</f>
        <v>0</v>
      </c>
      <c r="S113" s="158"/>
      <c r="T113" s="160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3" t="s">
        <v>77</v>
      </c>
      <c r="AT113" s="161" t="s">
        <v>71</v>
      </c>
      <c r="AU113" s="161" t="s">
        <v>72</v>
      </c>
      <c r="AY113" s="153" t="s">
        <v>137</v>
      </c>
      <c r="BK113" s="162">
        <f>SUM(BK114:BK123)</f>
        <v>0</v>
      </c>
    </row>
    <row r="114" s="2" customFormat="1" ht="14.4" customHeight="1">
      <c r="A114" s="39"/>
      <c r="B114" s="165"/>
      <c r="C114" s="193" t="s">
        <v>266</v>
      </c>
      <c r="D114" s="193" t="s">
        <v>247</v>
      </c>
      <c r="E114" s="194" t="s">
        <v>1476</v>
      </c>
      <c r="F114" s="195" t="s">
        <v>1477</v>
      </c>
      <c r="G114" s="196" t="s">
        <v>173</v>
      </c>
      <c r="H114" s="197">
        <v>60</v>
      </c>
      <c r="I114" s="198"/>
      <c r="J114" s="199">
        <f>ROUND(I114*H114,2)</f>
        <v>0</v>
      </c>
      <c r="K114" s="195" t="s">
        <v>3</v>
      </c>
      <c r="L114" s="200"/>
      <c r="M114" s="201" t="s">
        <v>3</v>
      </c>
      <c r="N114" s="202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314</v>
      </c>
      <c r="AT114" s="177" t="s">
        <v>247</v>
      </c>
      <c r="AU114" s="177" t="s">
        <v>77</v>
      </c>
      <c r="AY114" s="20" t="s">
        <v>137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77</v>
      </c>
      <c r="BK114" s="178">
        <f>ROUND(I114*H114,2)</f>
        <v>0</v>
      </c>
      <c r="BL114" s="20" t="s">
        <v>229</v>
      </c>
      <c r="BM114" s="177" t="s">
        <v>1478</v>
      </c>
    </row>
    <row r="115" s="2" customFormat="1" ht="40.2" customHeight="1">
      <c r="A115" s="39"/>
      <c r="B115" s="165"/>
      <c r="C115" s="193" t="s">
        <v>271</v>
      </c>
      <c r="D115" s="193" t="s">
        <v>247</v>
      </c>
      <c r="E115" s="194" t="s">
        <v>1479</v>
      </c>
      <c r="F115" s="195" t="s">
        <v>1480</v>
      </c>
      <c r="G115" s="196" t="s">
        <v>173</v>
      </c>
      <c r="H115" s="197">
        <v>8</v>
      </c>
      <c r="I115" s="198"/>
      <c r="J115" s="199">
        <f>ROUND(I115*H115,2)</f>
        <v>0</v>
      </c>
      <c r="K115" s="195" t="s">
        <v>3</v>
      </c>
      <c r="L115" s="200"/>
      <c r="M115" s="201" t="s">
        <v>3</v>
      </c>
      <c r="N115" s="202" t="s">
        <v>43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314</v>
      </c>
      <c r="AT115" s="177" t="s">
        <v>247</v>
      </c>
      <c r="AU115" s="177" t="s">
        <v>77</v>
      </c>
      <c r="AY115" s="20" t="s">
        <v>137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77</v>
      </c>
      <c r="BK115" s="178">
        <f>ROUND(I115*H115,2)</f>
        <v>0</v>
      </c>
      <c r="BL115" s="20" t="s">
        <v>229</v>
      </c>
      <c r="BM115" s="177" t="s">
        <v>1481</v>
      </c>
    </row>
    <row r="116" s="2" customFormat="1" ht="40.2" customHeight="1">
      <c r="A116" s="39"/>
      <c r="B116" s="165"/>
      <c r="C116" s="193" t="s">
        <v>276</v>
      </c>
      <c r="D116" s="193" t="s">
        <v>247</v>
      </c>
      <c r="E116" s="194" t="s">
        <v>1482</v>
      </c>
      <c r="F116" s="195" t="s">
        <v>1483</v>
      </c>
      <c r="G116" s="196" t="s">
        <v>173</v>
      </c>
      <c r="H116" s="197">
        <v>2</v>
      </c>
      <c r="I116" s="198"/>
      <c r="J116" s="199">
        <f>ROUND(I116*H116,2)</f>
        <v>0</v>
      </c>
      <c r="K116" s="195" t="s">
        <v>3</v>
      </c>
      <c r="L116" s="200"/>
      <c r="M116" s="201" t="s">
        <v>3</v>
      </c>
      <c r="N116" s="202" t="s">
        <v>43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314</v>
      </c>
      <c r="AT116" s="177" t="s">
        <v>247</v>
      </c>
      <c r="AU116" s="177" t="s">
        <v>77</v>
      </c>
      <c r="AY116" s="20" t="s">
        <v>137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77</v>
      </c>
      <c r="BK116" s="178">
        <f>ROUND(I116*H116,2)</f>
        <v>0</v>
      </c>
      <c r="BL116" s="20" t="s">
        <v>229</v>
      </c>
      <c r="BM116" s="177" t="s">
        <v>1484</v>
      </c>
    </row>
    <row r="117" s="2" customFormat="1" ht="14.4" customHeight="1">
      <c r="A117" s="39"/>
      <c r="B117" s="165"/>
      <c r="C117" s="193" t="s">
        <v>281</v>
      </c>
      <c r="D117" s="193" t="s">
        <v>247</v>
      </c>
      <c r="E117" s="194" t="s">
        <v>1485</v>
      </c>
      <c r="F117" s="195" t="s">
        <v>1486</v>
      </c>
      <c r="G117" s="196" t="s">
        <v>1117</v>
      </c>
      <c r="H117" s="197">
        <v>4</v>
      </c>
      <c r="I117" s="198"/>
      <c r="J117" s="199">
        <f>ROUND(I117*H117,2)</f>
        <v>0</v>
      </c>
      <c r="K117" s="195" t="s">
        <v>3</v>
      </c>
      <c r="L117" s="200"/>
      <c r="M117" s="201" t="s">
        <v>3</v>
      </c>
      <c r="N117" s="202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314</v>
      </c>
      <c r="AT117" s="177" t="s">
        <v>247</v>
      </c>
      <c r="AU117" s="177" t="s">
        <v>77</v>
      </c>
      <c r="AY117" s="20" t="s">
        <v>137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77</v>
      </c>
      <c r="BK117" s="178">
        <f>ROUND(I117*H117,2)</f>
        <v>0</v>
      </c>
      <c r="BL117" s="20" t="s">
        <v>229</v>
      </c>
      <c r="BM117" s="177" t="s">
        <v>1487</v>
      </c>
    </row>
    <row r="118" s="2" customFormat="1" ht="14.4" customHeight="1">
      <c r="A118" s="39"/>
      <c r="B118" s="165"/>
      <c r="C118" s="193" t="s">
        <v>286</v>
      </c>
      <c r="D118" s="193" t="s">
        <v>247</v>
      </c>
      <c r="E118" s="194" t="s">
        <v>1488</v>
      </c>
      <c r="F118" s="195" t="s">
        <v>1489</v>
      </c>
      <c r="G118" s="196" t="s">
        <v>1117</v>
      </c>
      <c r="H118" s="197">
        <v>20</v>
      </c>
      <c r="I118" s="198"/>
      <c r="J118" s="199">
        <f>ROUND(I118*H118,2)</f>
        <v>0</v>
      </c>
      <c r="K118" s="195" t="s">
        <v>3</v>
      </c>
      <c r="L118" s="200"/>
      <c r="M118" s="201" t="s">
        <v>3</v>
      </c>
      <c r="N118" s="202" t="s">
        <v>43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314</v>
      </c>
      <c r="AT118" s="177" t="s">
        <v>247</v>
      </c>
      <c r="AU118" s="177" t="s">
        <v>77</v>
      </c>
      <c r="AY118" s="20" t="s">
        <v>137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77</v>
      </c>
      <c r="BK118" s="178">
        <f>ROUND(I118*H118,2)</f>
        <v>0</v>
      </c>
      <c r="BL118" s="20" t="s">
        <v>229</v>
      </c>
      <c r="BM118" s="177" t="s">
        <v>1490</v>
      </c>
    </row>
    <row r="119" s="2" customFormat="1" ht="14.4" customHeight="1">
      <c r="A119" s="39"/>
      <c r="B119" s="165"/>
      <c r="C119" s="193" t="s">
        <v>292</v>
      </c>
      <c r="D119" s="193" t="s">
        <v>247</v>
      </c>
      <c r="E119" s="194" t="s">
        <v>1491</v>
      </c>
      <c r="F119" s="195" t="s">
        <v>1492</v>
      </c>
      <c r="G119" s="196" t="s">
        <v>1117</v>
      </c>
      <c r="H119" s="197">
        <v>200</v>
      </c>
      <c r="I119" s="198"/>
      <c r="J119" s="199">
        <f>ROUND(I119*H119,2)</f>
        <v>0</v>
      </c>
      <c r="K119" s="195" t="s">
        <v>3</v>
      </c>
      <c r="L119" s="200"/>
      <c r="M119" s="201" t="s">
        <v>3</v>
      </c>
      <c r="N119" s="202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314</v>
      </c>
      <c r="AT119" s="177" t="s">
        <v>247</v>
      </c>
      <c r="AU119" s="177" t="s">
        <v>77</v>
      </c>
      <c r="AY119" s="20" t="s">
        <v>137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77</v>
      </c>
      <c r="BK119" s="178">
        <f>ROUND(I119*H119,2)</f>
        <v>0</v>
      </c>
      <c r="BL119" s="20" t="s">
        <v>229</v>
      </c>
      <c r="BM119" s="177" t="s">
        <v>1493</v>
      </c>
    </row>
    <row r="120" s="2" customFormat="1" ht="14.4" customHeight="1">
      <c r="A120" s="39"/>
      <c r="B120" s="165"/>
      <c r="C120" s="193" t="s">
        <v>298</v>
      </c>
      <c r="D120" s="193" t="s">
        <v>247</v>
      </c>
      <c r="E120" s="194" t="s">
        <v>1494</v>
      </c>
      <c r="F120" s="195" t="s">
        <v>1495</v>
      </c>
      <c r="G120" s="196" t="s">
        <v>173</v>
      </c>
      <c r="H120" s="197">
        <v>50</v>
      </c>
      <c r="I120" s="198"/>
      <c r="J120" s="199">
        <f>ROUND(I120*H120,2)</f>
        <v>0</v>
      </c>
      <c r="K120" s="195" t="s">
        <v>3</v>
      </c>
      <c r="L120" s="200"/>
      <c r="M120" s="201" t="s">
        <v>3</v>
      </c>
      <c r="N120" s="202" t="s">
        <v>43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314</v>
      </c>
      <c r="AT120" s="177" t="s">
        <v>247</v>
      </c>
      <c r="AU120" s="177" t="s">
        <v>77</v>
      </c>
      <c r="AY120" s="20" t="s">
        <v>137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77</v>
      </c>
      <c r="BK120" s="178">
        <f>ROUND(I120*H120,2)</f>
        <v>0</v>
      </c>
      <c r="BL120" s="20" t="s">
        <v>229</v>
      </c>
      <c r="BM120" s="177" t="s">
        <v>1496</v>
      </c>
    </row>
    <row r="121" s="2" customFormat="1" ht="14.4" customHeight="1">
      <c r="A121" s="39"/>
      <c r="B121" s="165"/>
      <c r="C121" s="193" t="s">
        <v>303</v>
      </c>
      <c r="D121" s="193" t="s">
        <v>247</v>
      </c>
      <c r="E121" s="194" t="s">
        <v>1497</v>
      </c>
      <c r="F121" s="195" t="s">
        <v>1498</v>
      </c>
      <c r="G121" s="196" t="s">
        <v>173</v>
      </c>
      <c r="H121" s="197">
        <v>450</v>
      </c>
      <c r="I121" s="198"/>
      <c r="J121" s="199">
        <f>ROUND(I121*H121,2)</f>
        <v>0</v>
      </c>
      <c r="K121" s="195" t="s">
        <v>3</v>
      </c>
      <c r="L121" s="200"/>
      <c r="M121" s="201" t="s">
        <v>3</v>
      </c>
      <c r="N121" s="202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314</v>
      </c>
      <c r="AT121" s="177" t="s">
        <v>247</v>
      </c>
      <c r="AU121" s="177" t="s">
        <v>77</v>
      </c>
      <c r="AY121" s="20" t="s">
        <v>137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77</v>
      </c>
      <c r="BK121" s="178">
        <f>ROUND(I121*H121,2)</f>
        <v>0</v>
      </c>
      <c r="BL121" s="20" t="s">
        <v>229</v>
      </c>
      <c r="BM121" s="177" t="s">
        <v>1499</v>
      </c>
    </row>
    <row r="122" s="2" customFormat="1" ht="14.4" customHeight="1">
      <c r="A122" s="39"/>
      <c r="B122" s="165"/>
      <c r="C122" s="193" t="s">
        <v>309</v>
      </c>
      <c r="D122" s="193" t="s">
        <v>247</v>
      </c>
      <c r="E122" s="194" t="s">
        <v>1500</v>
      </c>
      <c r="F122" s="195" t="s">
        <v>1501</v>
      </c>
      <c r="G122" s="196" t="s">
        <v>173</v>
      </c>
      <c r="H122" s="197">
        <v>40</v>
      </c>
      <c r="I122" s="198"/>
      <c r="J122" s="199">
        <f>ROUND(I122*H122,2)</f>
        <v>0</v>
      </c>
      <c r="K122" s="195" t="s">
        <v>3</v>
      </c>
      <c r="L122" s="200"/>
      <c r="M122" s="201" t="s">
        <v>3</v>
      </c>
      <c r="N122" s="202" t="s">
        <v>43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314</v>
      </c>
      <c r="AT122" s="177" t="s">
        <v>247</v>
      </c>
      <c r="AU122" s="177" t="s">
        <v>77</v>
      </c>
      <c r="AY122" s="20" t="s">
        <v>137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77</v>
      </c>
      <c r="BK122" s="178">
        <f>ROUND(I122*H122,2)</f>
        <v>0</v>
      </c>
      <c r="BL122" s="20" t="s">
        <v>229</v>
      </c>
      <c r="BM122" s="177" t="s">
        <v>1502</v>
      </c>
    </row>
    <row r="123" s="2" customFormat="1" ht="14.4" customHeight="1">
      <c r="A123" s="39"/>
      <c r="B123" s="165"/>
      <c r="C123" s="193" t="s">
        <v>314</v>
      </c>
      <c r="D123" s="193" t="s">
        <v>247</v>
      </c>
      <c r="E123" s="194" t="s">
        <v>1503</v>
      </c>
      <c r="F123" s="195" t="s">
        <v>1504</v>
      </c>
      <c r="G123" s="196" t="s">
        <v>173</v>
      </c>
      <c r="H123" s="197">
        <v>50</v>
      </c>
      <c r="I123" s="198"/>
      <c r="J123" s="199">
        <f>ROUND(I123*H123,2)</f>
        <v>0</v>
      </c>
      <c r="K123" s="195" t="s">
        <v>3</v>
      </c>
      <c r="L123" s="200"/>
      <c r="M123" s="201" t="s">
        <v>3</v>
      </c>
      <c r="N123" s="202" t="s">
        <v>43</v>
      </c>
      <c r="O123" s="73"/>
      <c r="P123" s="175">
        <f>O123*H123</f>
        <v>0</v>
      </c>
      <c r="Q123" s="175">
        <v>0</v>
      </c>
      <c r="R123" s="175">
        <f>Q123*H123</f>
        <v>0</v>
      </c>
      <c r="S123" s="175">
        <v>0</v>
      </c>
      <c r="T123" s="17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7" t="s">
        <v>314</v>
      </c>
      <c r="AT123" s="177" t="s">
        <v>247</v>
      </c>
      <c r="AU123" s="177" t="s">
        <v>77</v>
      </c>
      <c r="AY123" s="20" t="s">
        <v>137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20" t="s">
        <v>77</v>
      </c>
      <c r="BK123" s="178">
        <f>ROUND(I123*H123,2)</f>
        <v>0</v>
      </c>
      <c r="BL123" s="20" t="s">
        <v>229</v>
      </c>
      <c r="BM123" s="177" t="s">
        <v>1505</v>
      </c>
    </row>
    <row r="124" s="12" customFormat="1" ht="25.92" customHeight="1">
      <c r="A124" s="12"/>
      <c r="B124" s="152"/>
      <c r="C124" s="12"/>
      <c r="D124" s="153" t="s">
        <v>71</v>
      </c>
      <c r="E124" s="154" t="s">
        <v>1171</v>
      </c>
      <c r="F124" s="154" t="s">
        <v>1506</v>
      </c>
      <c r="G124" s="12"/>
      <c r="H124" s="12"/>
      <c r="I124" s="155"/>
      <c r="J124" s="156">
        <f>BK124</f>
        <v>0</v>
      </c>
      <c r="K124" s="12"/>
      <c r="L124" s="152"/>
      <c r="M124" s="157"/>
      <c r="N124" s="158"/>
      <c r="O124" s="158"/>
      <c r="P124" s="159">
        <f>SUM(P125:P132)</f>
        <v>0</v>
      </c>
      <c r="Q124" s="158"/>
      <c r="R124" s="159">
        <f>SUM(R125:R132)</f>
        <v>0</v>
      </c>
      <c r="S124" s="158"/>
      <c r="T124" s="16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3" t="s">
        <v>77</v>
      </c>
      <c r="AT124" s="161" t="s">
        <v>71</v>
      </c>
      <c r="AU124" s="161" t="s">
        <v>72</v>
      </c>
      <c r="AY124" s="153" t="s">
        <v>137</v>
      </c>
      <c r="BK124" s="162">
        <f>SUM(BK125:BK132)</f>
        <v>0</v>
      </c>
    </row>
    <row r="125" s="2" customFormat="1" ht="14.4" customHeight="1">
      <c r="A125" s="39"/>
      <c r="B125" s="165"/>
      <c r="C125" s="166" t="s">
        <v>320</v>
      </c>
      <c r="D125" s="166" t="s">
        <v>139</v>
      </c>
      <c r="E125" s="167" t="s">
        <v>1507</v>
      </c>
      <c r="F125" s="168" t="s">
        <v>1508</v>
      </c>
      <c r="G125" s="169" t="s">
        <v>1117</v>
      </c>
      <c r="H125" s="170">
        <v>100</v>
      </c>
      <c r="I125" s="171"/>
      <c r="J125" s="172">
        <f>ROUND(I125*H125,2)</f>
        <v>0</v>
      </c>
      <c r="K125" s="168" t="s">
        <v>3</v>
      </c>
      <c r="L125" s="40"/>
      <c r="M125" s="173" t="s">
        <v>3</v>
      </c>
      <c r="N125" s="174" t="s">
        <v>43</v>
      </c>
      <c r="O125" s="73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229</v>
      </c>
      <c r="AT125" s="177" t="s">
        <v>139</v>
      </c>
      <c r="AU125" s="177" t="s">
        <v>77</v>
      </c>
      <c r="AY125" s="20" t="s">
        <v>137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77</v>
      </c>
      <c r="BK125" s="178">
        <f>ROUND(I125*H125,2)</f>
        <v>0</v>
      </c>
      <c r="BL125" s="20" t="s">
        <v>229</v>
      </c>
      <c r="BM125" s="177" t="s">
        <v>1509</v>
      </c>
    </row>
    <row r="126" s="2" customFormat="1" ht="14.4" customHeight="1">
      <c r="A126" s="39"/>
      <c r="B126" s="165"/>
      <c r="C126" s="166" t="s">
        <v>329</v>
      </c>
      <c r="D126" s="166" t="s">
        <v>139</v>
      </c>
      <c r="E126" s="167" t="s">
        <v>1510</v>
      </c>
      <c r="F126" s="168" t="s">
        <v>1511</v>
      </c>
      <c r="G126" s="169" t="s">
        <v>1117</v>
      </c>
      <c r="H126" s="170">
        <v>200</v>
      </c>
      <c r="I126" s="171"/>
      <c r="J126" s="172">
        <f>ROUND(I126*H126,2)</f>
        <v>0</v>
      </c>
      <c r="K126" s="168" t="s">
        <v>3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229</v>
      </c>
      <c r="AT126" s="177" t="s">
        <v>139</v>
      </c>
      <c r="AU126" s="177" t="s">
        <v>77</v>
      </c>
      <c r="AY126" s="20" t="s">
        <v>137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77</v>
      </c>
      <c r="BK126" s="178">
        <f>ROUND(I126*H126,2)</f>
        <v>0</v>
      </c>
      <c r="BL126" s="20" t="s">
        <v>229</v>
      </c>
      <c r="BM126" s="177" t="s">
        <v>1512</v>
      </c>
    </row>
    <row r="127" s="2" customFormat="1" ht="14.4" customHeight="1">
      <c r="A127" s="39"/>
      <c r="B127" s="165"/>
      <c r="C127" s="166" t="s">
        <v>336</v>
      </c>
      <c r="D127" s="166" t="s">
        <v>139</v>
      </c>
      <c r="E127" s="167" t="s">
        <v>1513</v>
      </c>
      <c r="F127" s="168" t="s">
        <v>1514</v>
      </c>
      <c r="G127" s="169" t="s">
        <v>1117</v>
      </c>
      <c r="H127" s="170">
        <v>160</v>
      </c>
      <c r="I127" s="171"/>
      <c r="J127" s="172">
        <f>ROUND(I127*H127,2)</f>
        <v>0</v>
      </c>
      <c r="K127" s="168" t="s">
        <v>3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229</v>
      </c>
      <c r="AT127" s="177" t="s">
        <v>139</v>
      </c>
      <c r="AU127" s="177" t="s">
        <v>77</v>
      </c>
      <c r="AY127" s="20" t="s">
        <v>137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77</v>
      </c>
      <c r="BK127" s="178">
        <f>ROUND(I127*H127,2)</f>
        <v>0</v>
      </c>
      <c r="BL127" s="20" t="s">
        <v>229</v>
      </c>
      <c r="BM127" s="177" t="s">
        <v>1515</v>
      </c>
    </row>
    <row r="128" s="2" customFormat="1" ht="14.4" customHeight="1">
      <c r="A128" s="39"/>
      <c r="B128" s="165"/>
      <c r="C128" s="166" t="s">
        <v>342</v>
      </c>
      <c r="D128" s="166" t="s">
        <v>139</v>
      </c>
      <c r="E128" s="167" t="s">
        <v>1516</v>
      </c>
      <c r="F128" s="168" t="s">
        <v>1517</v>
      </c>
      <c r="G128" s="169" t="s">
        <v>1117</v>
      </c>
      <c r="H128" s="170">
        <v>200</v>
      </c>
      <c r="I128" s="171"/>
      <c r="J128" s="172">
        <f>ROUND(I128*H128,2)</f>
        <v>0</v>
      </c>
      <c r="K128" s="168" t="s">
        <v>3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229</v>
      </c>
      <c r="AT128" s="177" t="s">
        <v>139</v>
      </c>
      <c r="AU128" s="177" t="s">
        <v>77</v>
      </c>
      <c r="AY128" s="20" t="s">
        <v>137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77</v>
      </c>
      <c r="BK128" s="178">
        <f>ROUND(I128*H128,2)</f>
        <v>0</v>
      </c>
      <c r="BL128" s="20" t="s">
        <v>229</v>
      </c>
      <c r="BM128" s="177" t="s">
        <v>1518</v>
      </c>
    </row>
    <row r="129" s="2" customFormat="1" ht="14.4" customHeight="1">
      <c r="A129" s="39"/>
      <c r="B129" s="165"/>
      <c r="C129" s="166" t="s">
        <v>348</v>
      </c>
      <c r="D129" s="166" t="s">
        <v>139</v>
      </c>
      <c r="E129" s="167" t="s">
        <v>1500</v>
      </c>
      <c r="F129" s="168" t="s">
        <v>1501</v>
      </c>
      <c r="G129" s="169" t="s">
        <v>173</v>
      </c>
      <c r="H129" s="170">
        <v>0</v>
      </c>
      <c r="I129" s="171"/>
      <c r="J129" s="172">
        <f>ROUND(I129*H129,2)</f>
        <v>0</v>
      </c>
      <c r="K129" s="168" t="s">
        <v>3</v>
      </c>
      <c r="L129" s="40"/>
      <c r="M129" s="173" t="s">
        <v>3</v>
      </c>
      <c r="N129" s="174" t="s">
        <v>43</v>
      </c>
      <c r="O129" s="73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77" t="s">
        <v>229</v>
      </c>
      <c r="AT129" s="177" t="s">
        <v>139</v>
      </c>
      <c r="AU129" s="177" t="s">
        <v>77</v>
      </c>
      <c r="AY129" s="20" t="s">
        <v>137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0" t="s">
        <v>77</v>
      </c>
      <c r="BK129" s="178">
        <f>ROUND(I129*H129,2)</f>
        <v>0</v>
      </c>
      <c r="BL129" s="20" t="s">
        <v>229</v>
      </c>
      <c r="BM129" s="177" t="s">
        <v>1519</v>
      </c>
    </row>
    <row r="130" s="2" customFormat="1" ht="14.4" customHeight="1">
      <c r="A130" s="39"/>
      <c r="B130" s="165"/>
      <c r="C130" s="166" t="s">
        <v>354</v>
      </c>
      <c r="D130" s="166" t="s">
        <v>139</v>
      </c>
      <c r="E130" s="167" t="s">
        <v>1520</v>
      </c>
      <c r="F130" s="168" t="s">
        <v>1504</v>
      </c>
      <c r="G130" s="169" t="s">
        <v>173</v>
      </c>
      <c r="H130" s="170">
        <v>50</v>
      </c>
      <c r="I130" s="171"/>
      <c r="J130" s="172">
        <f>ROUND(I130*H130,2)</f>
        <v>0</v>
      </c>
      <c r="K130" s="168" t="s">
        <v>3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229</v>
      </c>
      <c r="AT130" s="177" t="s">
        <v>139</v>
      </c>
      <c r="AU130" s="177" t="s">
        <v>77</v>
      </c>
      <c r="AY130" s="20" t="s">
        <v>137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77</v>
      </c>
      <c r="BK130" s="178">
        <f>ROUND(I130*H130,2)</f>
        <v>0</v>
      </c>
      <c r="BL130" s="20" t="s">
        <v>229</v>
      </c>
      <c r="BM130" s="177" t="s">
        <v>1521</v>
      </c>
    </row>
    <row r="131" s="2" customFormat="1" ht="14.4" customHeight="1">
      <c r="A131" s="39"/>
      <c r="B131" s="165"/>
      <c r="C131" s="166" t="s">
        <v>360</v>
      </c>
      <c r="D131" s="166" t="s">
        <v>139</v>
      </c>
      <c r="E131" s="167" t="s">
        <v>1476</v>
      </c>
      <c r="F131" s="168" t="s">
        <v>1522</v>
      </c>
      <c r="G131" s="169" t="s">
        <v>173</v>
      </c>
      <c r="H131" s="170">
        <v>60</v>
      </c>
      <c r="I131" s="171"/>
      <c r="J131" s="172">
        <f>ROUND(I131*H131,2)</f>
        <v>0</v>
      </c>
      <c r="K131" s="168" t="s">
        <v>3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229</v>
      </c>
      <c r="AT131" s="177" t="s">
        <v>139</v>
      </c>
      <c r="AU131" s="177" t="s">
        <v>77</v>
      </c>
      <c r="AY131" s="20" t="s">
        <v>137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77</v>
      </c>
      <c r="BK131" s="178">
        <f>ROUND(I131*H131,2)</f>
        <v>0</v>
      </c>
      <c r="BL131" s="20" t="s">
        <v>229</v>
      </c>
      <c r="BM131" s="177" t="s">
        <v>1523</v>
      </c>
    </row>
    <row r="132" s="2" customFormat="1" ht="14.4" customHeight="1">
      <c r="A132" s="39"/>
      <c r="B132" s="165"/>
      <c r="C132" s="166" t="s">
        <v>366</v>
      </c>
      <c r="D132" s="166" t="s">
        <v>139</v>
      </c>
      <c r="E132" s="167" t="s">
        <v>1524</v>
      </c>
      <c r="F132" s="168" t="s">
        <v>1525</v>
      </c>
      <c r="G132" s="169" t="s">
        <v>1117</v>
      </c>
      <c r="H132" s="170">
        <v>8</v>
      </c>
      <c r="I132" s="171"/>
      <c r="J132" s="172">
        <f>ROUND(I132*H132,2)</f>
        <v>0</v>
      </c>
      <c r="K132" s="168" t="s">
        <v>3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229</v>
      </c>
      <c r="AT132" s="177" t="s">
        <v>139</v>
      </c>
      <c r="AU132" s="177" t="s">
        <v>77</v>
      </c>
      <c r="AY132" s="20" t="s">
        <v>137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77</v>
      </c>
      <c r="BK132" s="178">
        <f>ROUND(I132*H132,2)</f>
        <v>0</v>
      </c>
      <c r="BL132" s="20" t="s">
        <v>229</v>
      </c>
      <c r="BM132" s="177" t="s">
        <v>1526</v>
      </c>
    </row>
    <row r="133" s="12" customFormat="1" ht="25.92" customHeight="1">
      <c r="A133" s="12"/>
      <c r="B133" s="152"/>
      <c r="C133" s="12"/>
      <c r="D133" s="153" t="s">
        <v>71</v>
      </c>
      <c r="E133" s="154" t="s">
        <v>1201</v>
      </c>
      <c r="F133" s="154" t="s">
        <v>1527</v>
      </c>
      <c r="G133" s="12"/>
      <c r="H133" s="12"/>
      <c r="I133" s="155"/>
      <c r="J133" s="156">
        <f>BK133</f>
        <v>0</v>
      </c>
      <c r="K133" s="12"/>
      <c r="L133" s="152"/>
      <c r="M133" s="157"/>
      <c r="N133" s="158"/>
      <c r="O133" s="158"/>
      <c r="P133" s="159">
        <f>SUM(P134:P139)</f>
        <v>0</v>
      </c>
      <c r="Q133" s="158"/>
      <c r="R133" s="159">
        <f>SUM(R134:R139)</f>
        <v>0</v>
      </c>
      <c r="S133" s="158"/>
      <c r="T133" s="16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3" t="s">
        <v>77</v>
      </c>
      <c r="AT133" s="161" t="s">
        <v>71</v>
      </c>
      <c r="AU133" s="161" t="s">
        <v>72</v>
      </c>
      <c r="AY133" s="153" t="s">
        <v>137</v>
      </c>
      <c r="BK133" s="162">
        <f>SUM(BK134:BK139)</f>
        <v>0</v>
      </c>
    </row>
    <row r="134" s="2" customFormat="1" ht="14.4" customHeight="1">
      <c r="A134" s="39"/>
      <c r="B134" s="165"/>
      <c r="C134" s="193" t="s">
        <v>372</v>
      </c>
      <c r="D134" s="193" t="s">
        <v>247</v>
      </c>
      <c r="E134" s="194" t="s">
        <v>1528</v>
      </c>
      <c r="F134" s="195" t="s">
        <v>1529</v>
      </c>
      <c r="G134" s="196" t="s">
        <v>173</v>
      </c>
      <c r="H134" s="197">
        <v>200</v>
      </c>
      <c r="I134" s="198"/>
      <c r="J134" s="199">
        <f>ROUND(I134*H134,2)</f>
        <v>0</v>
      </c>
      <c r="K134" s="195" t="s">
        <v>3</v>
      </c>
      <c r="L134" s="200"/>
      <c r="M134" s="201" t="s">
        <v>3</v>
      </c>
      <c r="N134" s="202" t="s">
        <v>43</v>
      </c>
      <c r="O134" s="73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314</v>
      </c>
      <c r="AT134" s="177" t="s">
        <v>247</v>
      </c>
      <c r="AU134" s="177" t="s">
        <v>77</v>
      </c>
      <c r="AY134" s="20" t="s">
        <v>137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77</v>
      </c>
      <c r="BK134" s="178">
        <f>ROUND(I134*H134,2)</f>
        <v>0</v>
      </c>
      <c r="BL134" s="20" t="s">
        <v>229</v>
      </c>
      <c r="BM134" s="177" t="s">
        <v>1530</v>
      </c>
    </row>
    <row r="135" s="2" customFormat="1" ht="14.4" customHeight="1">
      <c r="A135" s="39"/>
      <c r="B135" s="165"/>
      <c r="C135" s="193" t="s">
        <v>376</v>
      </c>
      <c r="D135" s="193" t="s">
        <v>247</v>
      </c>
      <c r="E135" s="194" t="s">
        <v>1531</v>
      </c>
      <c r="F135" s="195" t="s">
        <v>1532</v>
      </c>
      <c r="G135" s="196" t="s">
        <v>173</v>
      </c>
      <c r="H135" s="197">
        <v>2000</v>
      </c>
      <c r="I135" s="198"/>
      <c r="J135" s="199">
        <f>ROUND(I135*H135,2)</f>
        <v>0</v>
      </c>
      <c r="K135" s="195" t="s">
        <v>3</v>
      </c>
      <c r="L135" s="200"/>
      <c r="M135" s="201" t="s">
        <v>3</v>
      </c>
      <c r="N135" s="202" t="s">
        <v>43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314</v>
      </c>
      <c r="AT135" s="177" t="s">
        <v>247</v>
      </c>
      <c r="AU135" s="177" t="s">
        <v>77</v>
      </c>
      <c r="AY135" s="20" t="s">
        <v>137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77</v>
      </c>
      <c r="BK135" s="178">
        <f>ROUND(I135*H135,2)</f>
        <v>0</v>
      </c>
      <c r="BL135" s="20" t="s">
        <v>229</v>
      </c>
      <c r="BM135" s="177" t="s">
        <v>1533</v>
      </c>
    </row>
    <row r="136" s="2" customFormat="1" ht="14.4" customHeight="1">
      <c r="A136" s="39"/>
      <c r="B136" s="165"/>
      <c r="C136" s="193" t="s">
        <v>380</v>
      </c>
      <c r="D136" s="193" t="s">
        <v>247</v>
      </c>
      <c r="E136" s="194" t="s">
        <v>1534</v>
      </c>
      <c r="F136" s="195" t="s">
        <v>1535</v>
      </c>
      <c r="G136" s="196" t="s">
        <v>173</v>
      </c>
      <c r="H136" s="197">
        <v>500</v>
      </c>
      <c r="I136" s="198"/>
      <c r="J136" s="199">
        <f>ROUND(I136*H136,2)</f>
        <v>0</v>
      </c>
      <c r="K136" s="195" t="s">
        <v>3</v>
      </c>
      <c r="L136" s="200"/>
      <c r="M136" s="201" t="s">
        <v>3</v>
      </c>
      <c r="N136" s="202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314</v>
      </c>
      <c r="AT136" s="177" t="s">
        <v>247</v>
      </c>
      <c r="AU136" s="177" t="s">
        <v>77</v>
      </c>
      <c r="AY136" s="20" t="s">
        <v>137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77</v>
      </c>
      <c r="BK136" s="178">
        <f>ROUND(I136*H136,2)</f>
        <v>0</v>
      </c>
      <c r="BL136" s="20" t="s">
        <v>229</v>
      </c>
      <c r="BM136" s="177" t="s">
        <v>1536</v>
      </c>
    </row>
    <row r="137" s="2" customFormat="1" ht="14.4" customHeight="1">
      <c r="A137" s="39"/>
      <c r="B137" s="165"/>
      <c r="C137" s="193" t="s">
        <v>386</v>
      </c>
      <c r="D137" s="193" t="s">
        <v>247</v>
      </c>
      <c r="E137" s="194" t="s">
        <v>1537</v>
      </c>
      <c r="F137" s="195" t="s">
        <v>1538</v>
      </c>
      <c r="G137" s="196" t="s">
        <v>173</v>
      </c>
      <c r="H137" s="197">
        <v>50</v>
      </c>
      <c r="I137" s="198"/>
      <c r="J137" s="199">
        <f>ROUND(I137*H137,2)</f>
        <v>0</v>
      </c>
      <c r="K137" s="195" t="s">
        <v>3</v>
      </c>
      <c r="L137" s="200"/>
      <c r="M137" s="201" t="s">
        <v>3</v>
      </c>
      <c r="N137" s="202" t="s">
        <v>43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314</v>
      </c>
      <c r="AT137" s="177" t="s">
        <v>247</v>
      </c>
      <c r="AU137" s="177" t="s">
        <v>77</v>
      </c>
      <c r="AY137" s="20" t="s">
        <v>137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77</v>
      </c>
      <c r="BK137" s="178">
        <f>ROUND(I137*H137,2)</f>
        <v>0</v>
      </c>
      <c r="BL137" s="20" t="s">
        <v>229</v>
      </c>
      <c r="BM137" s="177" t="s">
        <v>1539</v>
      </c>
    </row>
    <row r="138" s="2" customFormat="1" ht="14.4" customHeight="1">
      <c r="A138" s="39"/>
      <c r="B138" s="165"/>
      <c r="C138" s="193" t="s">
        <v>391</v>
      </c>
      <c r="D138" s="193" t="s">
        <v>247</v>
      </c>
      <c r="E138" s="194" t="s">
        <v>1540</v>
      </c>
      <c r="F138" s="195" t="s">
        <v>1541</v>
      </c>
      <c r="G138" s="196" t="s">
        <v>173</v>
      </c>
      <c r="H138" s="197">
        <v>80</v>
      </c>
      <c r="I138" s="198"/>
      <c r="J138" s="199">
        <f>ROUND(I138*H138,2)</f>
        <v>0</v>
      </c>
      <c r="K138" s="195" t="s">
        <v>3</v>
      </c>
      <c r="L138" s="200"/>
      <c r="M138" s="201" t="s">
        <v>3</v>
      </c>
      <c r="N138" s="202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314</v>
      </c>
      <c r="AT138" s="177" t="s">
        <v>247</v>
      </c>
      <c r="AU138" s="177" t="s">
        <v>77</v>
      </c>
      <c r="AY138" s="20" t="s">
        <v>137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77</v>
      </c>
      <c r="BK138" s="178">
        <f>ROUND(I138*H138,2)</f>
        <v>0</v>
      </c>
      <c r="BL138" s="20" t="s">
        <v>229</v>
      </c>
      <c r="BM138" s="177" t="s">
        <v>1542</v>
      </c>
    </row>
    <row r="139" s="2" customFormat="1" ht="14.4" customHeight="1">
      <c r="A139" s="39"/>
      <c r="B139" s="165"/>
      <c r="C139" s="193" t="s">
        <v>397</v>
      </c>
      <c r="D139" s="193" t="s">
        <v>247</v>
      </c>
      <c r="E139" s="194" t="s">
        <v>1543</v>
      </c>
      <c r="F139" s="195" t="s">
        <v>1544</v>
      </c>
      <c r="G139" s="196" t="s">
        <v>173</v>
      </c>
      <c r="H139" s="197">
        <v>250</v>
      </c>
      <c r="I139" s="198"/>
      <c r="J139" s="199">
        <f>ROUND(I139*H139,2)</f>
        <v>0</v>
      </c>
      <c r="K139" s="195" t="s">
        <v>3</v>
      </c>
      <c r="L139" s="200"/>
      <c r="M139" s="201" t="s">
        <v>3</v>
      </c>
      <c r="N139" s="202" t="s">
        <v>43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314</v>
      </c>
      <c r="AT139" s="177" t="s">
        <v>247</v>
      </c>
      <c r="AU139" s="177" t="s">
        <v>77</v>
      </c>
      <c r="AY139" s="20" t="s">
        <v>137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77</v>
      </c>
      <c r="BK139" s="178">
        <f>ROUND(I139*H139,2)</f>
        <v>0</v>
      </c>
      <c r="BL139" s="20" t="s">
        <v>229</v>
      </c>
      <c r="BM139" s="177" t="s">
        <v>1545</v>
      </c>
    </row>
    <row r="140" s="12" customFormat="1" ht="25.92" customHeight="1">
      <c r="A140" s="12"/>
      <c r="B140" s="152"/>
      <c r="C140" s="12"/>
      <c r="D140" s="153" t="s">
        <v>71</v>
      </c>
      <c r="E140" s="154" t="s">
        <v>1214</v>
      </c>
      <c r="F140" s="154" t="s">
        <v>1546</v>
      </c>
      <c r="G140" s="12"/>
      <c r="H140" s="12"/>
      <c r="I140" s="155"/>
      <c r="J140" s="156">
        <f>BK140</f>
        <v>0</v>
      </c>
      <c r="K140" s="12"/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0</v>
      </c>
      <c r="S140" s="158"/>
      <c r="T140" s="16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3" t="s">
        <v>77</v>
      </c>
      <c r="AT140" s="161" t="s">
        <v>71</v>
      </c>
      <c r="AU140" s="161" t="s">
        <v>72</v>
      </c>
      <c r="AY140" s="153" t="s">
        <v>137</v>
      </c>
      <c r="BK140" s="162">
        <f>SUM(BK141:BK146)</f>
        <v>0</v>
      </c>
    </row>
    <row r="141" s="2" customFormat="1" ht="14.4" customHeight="1">
      <c r="A141" s="39"/>
      <c r="B141" s="165"/>
      <c r="C141" s="166" t="s">
        <v>405</v>
      </c>
      <c r="D141" s="166" t="s">
        <v>139</v>
      </c>
      <c r="E141" s="167" t="s">
        <v>1547</v>
      </c>
      <c r="F141" s="168" t="s">
        <v>1548</v>
      </c>
      <c r="G141" s="169" t="s">
        <v>173</v>
      </c>
      <c r="H141" s="170">
        <v>2</v>
      </c>
      <c r="I141" s="171"/>
      <c r="J141" s="172">
        <f>ROUND(I141*H141,2)</f>
        <v>0</v>
      </c>
      <c r="K141" s="168" t="s">
        <v>3</v>
      </c>
      <c r="L141" s="40"/>
      <c r="M141" s="173" t="s">
        <v>3</v>
      </c>
      <c r="N141" s="174" t="s">
        <v>43</v>
      </c>
      <c r="O141" s="73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7" t="s">
        <v>229</v>
      </c>
      <c r="AT141" s="177" t="s">
        <v>139</v>
      </c>
      <c r="AU141" s="177" t="s">
        <v>77</v>
      </c>
      <c r="AY141" s="20" t="s">
        <v>137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20" t="s">
        <v>77</v>
      </c>
      <c r="BK141" s="178">
        <f>ROUND(I141*H141,2)</f>
        <v>0</v>
      </c>
      <c r="BL141" s="20" t="s">
        <v>229</v>
      </c>
      <c r="BM141" s="177" t="s">
        <v>1549</v>
      </c>
    </row>
    <row r="142" s="2" customFormat="1" ht="14.4" customHeight="1">
      <c r="A142" s="39"/>
      <c r="B142" s="165"/>
      <c r="C142" s="166" t="s">
        <v>410</v>
      </c>
      <c r="D142" s="166" t="s">
        <v>139</v>
      </c>
      <c r="E142" s="167" t="s">
        <v>1550</v>
      </c>
      <c r="F142" s="168" t="s">
        <v>1529</v>
      </c>
      <c r="G142" s="169" t="s">
        <v>173</v>
      </c>
      <c r="H142" s="170">
        <v>200</v>
      </c>
      <c r="I142" s="171"/>
      <c r="J142" s="172">
        <f>ROUND(I142*H142,2)</f>
        <v>0</v>
      </c>
      <c r="K142" s="168" t="s">
        <v>3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229</v>
      </c>
      <c r="AT142" s="177" t="s">
        <v>139</v>
      </c>
      <c r="AU142" s="177" t="s">
        <v>77</v>
      </c>
      <c r="AY142" s="20" t="s">
        <v>137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77</v>
      </c>
      <c r="BK142" s="178">
        <f>ROUND(I142*H142,2)</f>
        <v>0</v>
      </c>
      <c r="BL142" s="20" t="s">
        <v>229</v>
      </c>
      <c r="BM142" s="177" t="s">
        <v>1551</v>
      </c>
    </row>
    <row r="143" s="2" customFormat="1" ht="14.4" customHeight="1">
      <c r="A143" s="39"/>
      <c r="B143" s="165"/>
      <c r="C143" s="166" t="s">
        <v>415</v>
      </c>
      <c r="D143" s="166" t="s">
        <v>139</v>
      </c>
      <c r="E143" s="167" t="s">
        <v>1552</v>
      </c>
      <c r="F143" s="168" t="s">
        <v>1553</v>
      </c>
      <c r="G143" s="169" t="s">
        <v>173</v>
      </c>
      <c r="H143" s="170">
        <v>0</v>
      </c>
      <c r="I143" s="171"/>
      <c r="J143" s="172">
        <f>ROUND(I143*H143,2)</f>
        <v>0</v>
      </c>
      <c r="K143" s="168" t="s">
        <v>3</v>
      </c>
      <c r="L143" s="40"/>
      <c r="M143" s="173" t="s">
        <v>3</v>
      </c>
      <c r="N143" s="174" t="s">
        <v>43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229</v>
      </c>
      <c r="AT143" s="177" t="s">
        <v>139</v>
      </c>
      <c r="AU143" s="177" t="s">
        <v>77</v>
      </c>
      <c r="AY143" s="20" t="s">
        <v>137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77</v>
      </c>
      <c r="BK143" s="178">
        <f>ROUND(I143*H143,2)</f>
        <v>0</v>
      </c>
      <c r="BL143" s="20" t="s">
        <v>229</v>
      </c>
      <c r="BM143" s="177" t="s">
        <v>1554</v>
      </c>
    </row>
    <row r="144" s="2" customFormat="1" ht="14.4" customHeight="1">
      <c r="A144" s="39"/>
      <c r="B144" s="165"/>
      <c r="C144" s="166" t="s">
        <v>421</v>
      </c>
      <c r="D144" s="166" t="s">
        <v>139</v>
      </c>
      <c r="E144" s="167" t="s">
        <v>1555</v>
      </c>
      <c r="F144" s="168" t="s">
        <v>1556</v>
      </c>
      <c r="G144" s="169" t="s">
        <v>173</v>
      </c>
      <c r="H144" s="170">
        <v>500</v>
      </c>
      <c r="I144" s="171"/>
      <c r="J144" s="172">
        <f>ROUND(I144*H144,2)</f>
        <v>0</v>
      </c>
      <c r="K144" s="168" t="s">
        <v>3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229</v>
      </c>
      <c r="AT144" s="177" t="s">
        <v>139</v>
      </c>
      <c r="AU144" s="177" t="s">
        <v>77</v>
      </c>
      <c r="AY144" s="20" t="s">
        <v>137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77</v>
      </c>
      <c r="BK144" s="178">
        <f>ROUND(I144*H144,2)</f>
        <v>0</v>
      </c>
      <c r="BL144" s="20" t="s">
        <v>229</v>
      </c>
      <c r="BM144" s="177" t="s">
        <v>1557</v>
      </c>
    </row>
    <row r="145" s="2" customFormat="1" ht="14.4" customHeight="1">
      <c r="A145" s="39"/>
      <c r="B145" s="165"/>
      <c r="C145" s="166" t="s">
        <v>428</v>
      </c>
      <c r="D145" s="166" t="s">
        <v>139</v>
      </c>
      <c r="E145" s="167" t="s">
        <v>1558</v>
      </c>
      <c r="F145" s="168" t="s">
        <v>1559</v>
      </c>
      <c r="G145" s="169" t="s">
        <v>173</v>
      </c>
      <c r="H145" s="170">
        <v>60</v>
      </c>
      <c r="I145" s="171"/>
      <c r="J145" s="172">
        <f>ROUND(I145*H145,2)</f>
        <v>0</v>
      </c>
      <c r="K145" s="168" t="s">
        <v>3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229</v>
      </c>
      <c r="AT145" s="177" t="s">
        <v>139</v>
      </c>
      <c r="AU145" s="177" t="s">
        <v>77</v>
      </c>
      <c r="AY145" s="20" t="s">
        <v>137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77</v>
      </c>
      <c r="BK145" s="178">
        <f>ROUND(I145*H145,2)</f>
        <v>0</v>
      </c>
      <c r="BL145" s="20" t="s">
        <v>229</v>
      </c>
      <c r="BM145" s="177" t="s">
        <v>1560</v>
      </c>
    </row>
    <row r="146" s="2" customFormat="1" ht="14.4" customHeight="1">
      <c r="A146" s="39"/>
      <c r="B146" s="165"/>
      <c r="C146" s="166" t="s">
        <v>437</v>
      </c>
      <c r="D146" s="166" t="s">
        <v>139</v>
      </c>
      <c r="E146" s="167" t="s">
        <v>1561</v>
      </c>
      <c r="F146" s="168" t="s">
        <v>1562</v>
      </c>
      <c r="G146" s="169" t="s">
        <v>260</v>
      </c>
      <c r="H146" s="170">
        <v>1</v>
      </c>
      <c r="I146" s="171"/>
      <c r="J146" s="172">
        <f>ROUND(I146*H146,2)</f>
        <v>0</v>
      </c>
      <c r="K146" s="168" t="s">
        <v>3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229</v>
      </c>
      <c r="AT146" s="177" t="s">
        <v>139</v>
      </c>
      <c r="AU146" s="177" t="s">
        <v>77</v>
      </c>
      <c r="AY146" s="20" t="s">
        <v>137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77</v>
      </c>
      <c r="BK146" s="178">
        <f>ROUND(I146*H146,2)</f>
        <v>0</v>
      </c>
      <c r="BL146" s="20" t="s">
        <v>229</v>
      </c>
      <c r="BM146" s="177" t="s">
        <v>1563</v>
      </c>
    </row>
    <row r="147" s="12" customFormat="1" ht="25.92" customHeight="1">
      <c r="A147" s="12"/>
      <c r="B147" s="152"/>
      <c r="C147" s="12"/>
      <c r="D147" s="153" t="s">
        <v>71</v>
      </c>
      <c r="E147" s="154" t="s">
        <v>1240</v>
      </c>
      <c r="F147" s="154" t="s">
        <v>1564</v>
      </c>
      <c r="G147" s="12"/>
      <c r="H147" s="12"/>
      <c r="I147" s="155"/>
      <c r="J147" s="156">
        <f>BK147</f>
        <v>0</v>
      </c>
      <c r="K147" s="12"/>
      <c r="L147" s="152"/>
      <c r="M147" s="157"/>
      <c r="N147" s="158"/>
      <c r="O147" s="158"/>
      <c r="P147" s="159">
        <f>SUM(P148:P150)</f>
        <v>0</v>
      </c>
      <c r="Q147" s="158"/>
      <c r="R147" s="159">
        <f>SUM(R148:R150)</f>
        <v>0</v>
      </c>
      <c r="S147" s="158"/>
      <c r="T147" s="16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77</v>
      </c>
      <c r="AT147" s="161" t="s">
        <v>71</v>
      </c>
      <c r="AU147" s="161" t="s">
        <v>72</v>
      </c>
      <c r="AY147" s="153" t="s">
        <v>137</v>
      </c>
      <c r="BK147" s="162">
        <f>SUM(BK148:BK150)</f>
        <v>0</v>
      </c>
    </row>
    <row r="148" s="2" customFormat="1" ht="30" customHeight="1">
      <c r="A148" s="39"/>
      <c r="B148" s="165"/>
      <c r="C148" s="166" t="s">
        <v>443</v>
      </c>
      <c r="D148" s="166" t="s">
        <v>139</v>
      </c>
      <c r="E148" s="167" t="s">
        <v>1565</v>
      </c>
      <c r="F148" s="168" t="s">
        <v>1566</v>
      </c>
      <c r="G148" s="169" t="s">
        <v>1117</v>
      </c>
      <c r="H148" s="170">
        <v>1</v>
      </c>
      <c r="I148" s="171"/>
      <c r="J148" s="172">
        <f>ROUND(I148*H148,2)</f>
        <v>0</v>
      </c>
      <c r="K148" s="168" t="s">
        <v>3</v>
      </c>
      <c r="L148" s="40"/>
      <c r="M148" s="173" t="s">
        <v>3</v>
      </c>
      <c r="N148" s="174" t="s">
        <v>43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229</v>
      </c>
      <c r="AT148" s="177" t="s">
        <v>139</v>
      </c>
      <c r="AU148" s="177" t="s">
        <v>77</v>
      </c>
      <c r="AY148" s="20" t="s">
        <v>137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77</v>
      </c>
      <c r="BK148" s="178">
        <f>ROUND(I148*H148,2)</f>
        <v>0</v>
      </c>
      <c r="BL148" s="20" t="s">
        <v>229</v>
      </c>
      <c r="BM148" s="177" t="s">
        <v>1567</v>
      </c>
    </row>
    <row r="149" s="2" customFormat="1" ht="22.2" customHeight="1">
      <c r="A149" s="39"/>
      <c r="B149" s="165"/>
      <c r="C149" s="166" t="s">
        <v>450</v>
      </c>
      <c r="D149" s="166" t="s">
        <v>139</v>
      </c>
      <c r="E149" s="167" t="s">
        <v>1568</v>
      </c>
      <c r="F149" s="168" t="s">
        <v>1569</v>
      </c>
      <c r="G149" s="169" t="s">
        <v>1117</v>
      </c>
      <c r="H149" s="170">
        <v>1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229</v>
      </c>
      <c r="AT149" s="177" t="s">
        <v>139</v>
      </c>
      <c r="AU149" s="177" t="s">
        <v>77</v>
      </c>
      <c r="AY149" s="20" t="s">
        <v>137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77</v>
      </c>
      <c r="BK149" s="178">
        <f>ROUND(I149*H149,2)</f>
        <v>0</v>
      </c>
      <c r="BL149" s="20" t="s">
        <v>229</v>
      </c>
      <c r="BM149" s="177" t="s">
        <v>1570</v>
      </c>
    </row>
    <row r="150" s="2" customFormat="1" ht="30" customHeight="1">
      <c r="A150" s="39"/>
      <c r="B150" s="165"/>
      <c r="C150" s="166" t="s">
        <v>456</v>
      </c>
      <c r="D150" s="166" t="s">
        <v>139</v>
      </c>
      <c r="E150" s="167" t="s">
        <v>1571</v>
      </c>
      <c r="F150" s="168" t="s">
        <v>1572</v>
      </c>
      <c r="G150" s="169" t="s">
        <v>1117</v>
      </c>
      <c r="H150" s="170">
        <v>1</v>
      </c>
      <c r="I150" s="171"/>
      <c r="J150" s="172">
        <f>ROUND(I150*H150,2)</f>
        <v>0</v>
      </c>
      <c r="K150" s="168" t="s">
        <v>3</v>
      </c>
      <c r="L150" s="40"/>
      <c r="M150" s="173" t="s">
        <v>3</v>
      </c>
      <c r="N150" s="174" t="s">
        <v>43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229</v>
      </c>
      <c r="AT150" s="177" t="s">
        <v>139</v>
      </c>
      <c r="AU150" s="177" t="s">
        <v>77</v>
      </c>
      <c r="AY150" s="20" t="s">
        <v>137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77</v>
      </c>
      <c r="BK150" s="178">
        <f>ROUND(I150*H150,2)</f>
        <v>0</v>
      </c>
      <c r="BL150" s="20" t="s">
        <v>229</v>
      </c>
      <c r="BM150" s="177" t="s">
        <v>1573</v>
      </c>
    </row>
    <row r="151" s="12" customFormat="1" ht="25.92" customHeight="1">
      <c r="A151" s="12"/>
      <c r="B151" s="152"/>
      <c r="C151" s="12"/>
      <c r="D151" s="153" t="s">
        <v>71</v>
      </c>
      <c r="E151" s="154" t="s">
        <v>1282</v>
      </c>
      <c r="F151" s="154" t="s">
        <v>1574</v>
      </c>
      <c r="G151" s="12"/>
      <c r="H151" s="12"/>
      <c r="I151" s="155"/>
      <c r="J151" s="156">
        <f>BK151</f>
        <v>0</v>
      </c>
      <c r="K151" s="12"/>
      <c r="L151" s="152"/>
      <c r="M151" s="157"/>
      <c r="N151" s="158"/>
      <c r="O151" s="158"/>
      <c r="P151" s="159">
        <f>SUM(P152:P160)</f>
        <v>0</v>
      </c>
      <c r="Q151" s="158"/>
      <c r="R151" s="159">
        <f>SUM(R152:R160)</f>
        <v>0</v>
      </c>
      <c r="S151" s="158"/>
      <c r="T151" s="160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77</v>
      </c>
      <c r="AT151" s="161" t="s">
        <v>71</v>
      </c>
      <c r="AU151" s="161" t="s">
        <v>72</v>
      </c>
      <c r="AY151" s="153" t="s">
        <v>137</v>
      </c>
      <c r="BK151" s="162">
        <f>SUM(BK152:BK160)</f>
        <v>0</v>
      </c>
    </row>
    <row r="152" s="2" customFormat="1" ht="14.4" customHeight="1">
      <c r="A152" s="39"/>
      <c r="B152" s="165"/>
      <c r="C152" s="166" t="s">
        <v>462</v>
      </c>
      <c r="D152" s="166" t="s">
        <v>139</v>
      </c>
      <c r="E152" s="167" t="s">
        <v>1575</v>
      </c>
      <c r="F152" s="168" t="s">
        <v>1576</v>
      </c>
      <c r="G152" s="169" t="s">
        <v>1117</v>
      </c>
      <c r="H152" s="170">
        <v>2</v>
      </c>
      <c r="I152" s="171"/>
      <c r="J152" s="172">
        <f>ROUND(I152*H152,2)</f>
        <v>0</v>
      </c>
      <c r="K152" s="168" t="s">
        <v>3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229</v>
      </c>
      <c r="AT152" s="177" t="s">
        <v>139</v>
      </c>
      <c r="AU152" s="177" t="s">
        <v>77</v>
      </c>
      <c r="AY152" s="20" t="s">
        <v>137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77</v>
      </c>
      <c r="BK152" s="178">
        <f>ROUND(I152*H152,2)</f>
        <v>0</v>
      </c>
      <c r="BL152" s="20" t="s">
        <v>229</v>
      </c>
      <c r="BM152" s="177" t="s">
        <v>1577</v>
      </c>
    </row>
    <row r="153" s="2" customFormat="1" ht="14.4" customHeight="1">
      <c r="A153" s="39"/>
      <c r="B153" s="165"/>
      <c r="C153" s="166" t="s">
        <v>466</v>
      </c>
      <c r="D153" s="166" t="s">
        <v>139</v>
      </c>
      <c r="E153" s="167" t="s">
        <v>1578</v>
      </c>
      <c r="F153" s="168" t="s">
        <v>1579</v>
      </c>
      <c r="G153" s="169" t="s">
        <v>1117</v>
      </c>
      <c r="H153" s="170">
        <v>2</v>
      </c>
      <c r="I153" s="171"/>
      <c r="J153" s="172">
        <f>ROUND(I153*H153,2)</f>
        <v>0</v>
      </c>
      <c r="K153" s="168" t="s">
        <v>3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229</v>
      </c>
      <c r="AT153" s="177" t="s">
        <v>139</v>
      </c>
      <c r="AU153" s="177" t="s">
        <v>77</v>
      </c>
      <c r="AY153" s="20" t="s">
        <v>137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77</v>
      </c>
      <c r="BK153" s="178">
        <f>ROUND(I153*H153,2)</f>
        <v>0</v>
      </c>
      <c r="BL153" s="20" t="s">
        <v>229</v>
      </c>
      <c r="BM153" s="177" t="s">
        <v>1580</v>
      </c>
    </row>
    <row r="154" s="2" customFormat="1" ht="14.4" customHeight="1">
      <c r="A154" s="39"/>
      <c r="B154" s="165"/>
      <c r="C154" s="166" t="s">
        <v>474</v>
      </c>
      <c r="D154" s="166" t="s">
        <v>139</v>
      </c>
      <c r="E154" s="167" t="s">
        <v>1581</v>
      </c>
      <c r="F154" s="168" t="s">
        <v>1582</v>
      </c>
      <c r="G154" s="169" t="s">
        <v>1117</v>
      </c>
      <c r="H154" s="170">
        <v>1</v>
      </c>
      <c r="I154" s="171"/>
      <c r="J154" s="172">
        <f>ROUND(I154*H154,2)</f>
        <v>0</v>
      </c>
      <c r="K154" s="168" t="s">
        <v>3</v>
      </c>
      <c r="L154" s="40"/>
      <c r="M154" s="173" t="s">
        <v>3</v>
      </c>
      <c r="N154" s="174" t="s">
        <v>43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7" t="s">
        <v>229</v>
      </c>
      <c r="AT154" s="177" t="s">
        <v>139</v>
      </c>
      <c r="AU154" s="177" t="s">
        <v>77</v>
      </c>
      <c r="AY154" s="20" t="s">
        <v>137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20" t="s">
        <v>77</v>
      </c>
      <c r="BK154" s="178">
        <f>ROUND(I154*H154,2)</f>
        <v>0</v>
      </c>
      <c r="BL154" s="20" t="s">
        <v>229</v>
      </c>
      <c r="BM154" s="177" t="s">
        <v>1583</v>
      </c>
    </row>
    <row r="155" s="2" customFormat="1" ht="19.8" customHeight="1">
      <c r="A155" s="39"/>
      <c r="B155" s="165"/>
      <c r="C155" s="166" t="s">
        <v>479</v>
      </c>
      <c r="D155" s="166" t="s">
        <v>139</v>
      </c>
      <c r="E155" s="167" t="s">
        <v>1584</v>
      </c>
      <c r="F155" s="168" t="s">
        <v>1585</v>
      </c>
      <c r="G155" s="169" t="s">
        <v>1117</v>
      </c>
      <c r="H155" s="170">
        <v>1</v>
      </c>
      <c r="I155" s="171"/>
      <c r="J155" s="172">
        <f>ROUND(I155*H155,2)</f>
        <v>0</v>
      </c>
      <c r="K155" s="168" t="s">
        <v>3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229</v>
      </c>
      <c r="AT155" s="177" t="s">
        <v>139</v>
      </c>
      <c r="AU155" s="177" t="s">
        <v>77</v>
      </c>
      <c r="AY155" s="20" t="s">
        <v>137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77</v>
      </c>
      <c r="BK155" s="178">
        <f>ROUND(I155*H155,2)</f>
        <v>0</v>
      </c>
      <c r="BL155" s="20" t="s">
        <v>229</v>
      </c>
      <c r="BM155" s="177" t="s">
        <v>1586</v>
      </c>
    </row>
    <row r="156" s="2" customFormat="1" ht="14.4" customHeight="1">
      <c r="A156" s="39"/>
      <c r="B156" s="165"/>
      <c r="C156" s="166" t="s">
        <v>485</v>
      </c>
      <c r="D156" s="166" t="s">
        <v>139</v>
      </c>
      <c r="E156" s="167" t="s">
        <v>1587</v>
      </c>
      <c r="F156" s="168" t="s">
        <v>1588</v>
      </c>
      <c r="G156" s="169" t="s">
        <v>1117</v>
      </c>
      <c r="H156" s="170">
        <v>2</v>
      </c>
      <c r="I156" s="171"/>
      <c r="J156" s="172">
        <f>ROUND(I156*H156,2)</f>
        <v>0</v>
      </c>
      <c r="K156" s="168" t="s">
        <v>3</v>
      </c>
      <c r="L156" s="40"/>
      <c r="M156" s="173" t="s">
        <v>3</v>
      </c>
      <c r="N156" s="174" t="s">
        <v>43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7" t="s">
        <v>229</v>
      </c>
      <c r="AT156" s="177" t="s">
        <v>139</v>
      </c>
      <c r="AU156" s="177" t="s">
        <v>77</v>
      </c>
      <c r="AY156" s="20" t="s">
        <v>137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20" t="s">
        <v>77</v>
      </c>
      <c r="BK156" s="178">
        <f>ROUND(I156*H156,2)</f>
        <v>0</v>
      </c>
      <c r="BL156" s="20" t="s">
        <v>229</v>
      </c>
      <c r="BM156" s="177" t="s">
        <v>1589</v>
      </c>
    </row>
    <row r="157" s="2" customFormat="1" ht="14.4" customHeight="1">
      <c r="A157" s="39"/>
      <c r="B157" s="165"/>
      <c r="C157" s="166" t="s">
        <v>490</v>
      </c>
      <c r="D157" s="166" t="s">
        <v>139</v>
      </c>
      <c r="E157" s="167" t="s">
        <v>1590</v>
      </c>
      <c r="F157" s="168" t="s">
        <v>1591</v>
      </c>
      <c r="G157" s="169" t="s">
        <v>260</v>
      </c>
      <c r="H157" s="170">
        <v>1</v>
      </c>
      <c r="I157" s="171"/>
      <c r="J157" s="172">
        <f>ROUND(I157*H157,2)</f>
        <v>0</v>
      </c>
      <c r="K157" s="168" t="s">
        <v>3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229</v>
      </c>
      <c r="AT157" s="177" t="s">
        <v>139</v>
      </c>
      <c r="AU157" s="177" t="s">
        <v>77</v>
      </c>
      <c r="AY157" s="20" t="s">
        <v>137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77</v>
      </c>
      <c r="BK157" s="178">
        <f>ROUND(I157*H157,2)</f>
        <v>0</v>
      </c>
      <c r="BL157" s="20" t="s">
        <v>229</v>
      </c>
      <c r="BM157" s="177" t="s">
        <v>1592</v>
      </c>
    </row>
    <row r="158" s="2" customFormat="1" ht="14.4" customHeight="1">
      <c r="A158" s="39"/>
      <c r="B158" s="165"/>
      <c r="C158" s="166" t="s">
        <v>497</v>
      </c>
      <c r="D158" s="166" t="s">
        <v>139</v>
      </c>
      <c r="E158" s="167" t="s">
        <v>1593</v>
      </c>
      <c r="F158" s="168" t="s">
        <v>1594</v>
      </c>
      <c r="G158" s="169" t="s">
        <v>260</v>
      </c>
      <c r="H158" s="170">
        <v>1</v>
      </c>
      <c r="I158" s="171"/>
      <c r="J158" s="172">
        <f>ROUND(I158*H158,2)</f>
        <v>0</v>
      </c>
      <c r="K158" s="168" t="s">
        <v>3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229</v>
      </c>
      <c r="AT158" s="177" t="s">
        <v>139</v>
      </c>
      <c r="AU158" s="177" t="s">
        <v>77</v>
      </c>
      <c r="AY158" s="20" t="s">
        <v>137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77</v>
      </c>
      <c r="BK158" s="178">
        <f>ROUND(I158*H158,2)</f>
        <v>0</v>
      </c>
      <c r="BL158" s="20" t="s">
        <v>229</v>
      </c>
      <c r="BM158" s="177" t="s">
        <v>1595</v>
      </c>
    </row>
    <row r="159" s="2" customFormat="1" ht="14.4" customHeight="1">
      <c r="A159" s="39"/>
      <c r="B159" s="165"/>
      <c r="C159" s="166" t="s">
        <v>506</v>
      </c>
      <c r="D159" s="166" t="s">
        <v>139</v>
      </c>
      <c r="E159" s="167" t="s">
        <v>1596</v>
      </c>
      <c r="F159" s="168" t="s">
        <v>1597</v>
      </c>
      <c r="G159" s="169" t="s">
        <v>260</v>
      </c>
      <c r="H159" s="170">
        <v>1</v>
      </c>
      <c r="I159" s="171"/>
      <c r="J159" s="172">
        <f>ROUND(I159*H159,2)</f>
        <v>0</v>
      </c>
      <c r="K159" s="168" t="s">
        <v>3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229</v>
      </c>
      <c r="AT159" s="177" t="s">
        <v>139</v>
      </c>
      <c r="AU159" s="177" t="s">
        <v>77</v>
      </c>
      <c r="AY159" s="20" t="s">
        <v>137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77</v>
      </c>
      <c r="BK159" s="178">
        <f>ROUND(I159*H159,2)</f>
        <v>0</v>
      </c>
      <c r="BL159" s="20" t="s">
        <v>229</v>
      </c>
      <c r="BM159" s="177" t="s">
        <v>1598</v>
      </c>
    </row>
    <row r="160" s="2" customFormat="1" ht="14.4" customHeight="1">
      <c r="A160" s="39"/>
      <c r="B160" s="165"/>
      <c r="C160" s="166" t="s">
        <v>511</v>
      </c>
      <c r="D160" s="166" t="s">
        <v>139</v>
      </c>
      <c r="E160" s="167" t="s">
        <v>1599</v>
      </c>
      <c r="F160" s="168" t="s">
        <v>1600</v>
      </c>
      <c r="G160" s="169" t="s">
        <v>1117</v>
      </c>
      <c r="H160" s="170">
        <v>2</v>
      </c>
      <c r="I160" s="171"/>
      <c r="J160" s="172">
        <f>ROUND(I160*H160,2)</f>
        <v>0</v>
      </c>
      <c r="K160" s="168" t="s">
        <v>3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229</v>
      </c>
      <c r="AT160" s="177" t="s">
        <v>139</v>
      </c>
      <c r="AU160" s="177" t="s">
        <v>77</v>
      </c>
      <c r="AY160" s="20" t="s">
        <v>137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77</v>
      </c>
      <c r="BK160" s="178">
        <f>ROUND(I160*H160,2)</f>
        <v>0</v>
      </c>
      <c r="BL160" s="20" t="s">
        <v>229</v>
      </c>
      <c r="BM160" s="177" t="s">
        <v>1601</v>
      </c>
    </row>
    <row r="161" s="12" customFormat="1" ht="25.92" customHeight="1">
      <c r="A161" s="12"/>
      <c r="B161" s="152"/>
      <c r="C161" s="12"/>
      <c r="D161" s="153" t="s">
        <v>71</v>
      </c>
      <c r="E161" s="154" t="s">
        <v>1305</v>
      </c>
      <c r="F161" s="154" t="s">
        <v>1602</v>
      </c>
      <c r="G161" s="12"/>
      <c r="H161" s="12"/>
      <c r="I161" s="155"/>
      <c r="J161" s="156">
        <f>BK161</f>
        <v>0</v>
      </c>
      <c r="K161" s="12"/>
      <c r="L161" s="152"/>
      <c r="M161" s="157"/>
      <c r="N161" s="158"/>
      <c r="O161" s="158"/>
      <c r="P161" s="159">
        <f>SUM(P162:P177)</f>
        <v>0</v>
      </c>
      <c r="Q161" s="158"/>
      <c r="R161" s="159">
        <f>SUM(R162:R177)</f>
        <v>0</v>
      </c>
      <c r="S161" s="158"/>
      <c r="T161" s="160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3" t="s">
        <v>77</v>
      </c>
      <c r="AT161" s="161" t="s">
        <v>71</v>
      </c>
      <c r="AU161" s="161" t="s">
        <v>72</v>
      </c>
      <c r="AY161" s="153" t="s">
        <v>137</v>
      </c>
      <c r="BK161" s="162">
        <f>SUM(BK162:BK177)</f>
        <v>0</v>
      </c>
    </row>
    <row r="162" s="2" customFormat="1" ht="14.4" customHeight="1">
      <c r="A162" s="39"/>
      <c r="B162" s="165"/>
      <c r="C162" s="166" t="s">
        <v>517</v>
      </c>
      <c r="D162" s="166" t="s">
        <v>139</v>
      </c>
      <c r="E162" s="167" t="s">
        <v>1603</v>
      </c>
      <c r="F162" s="168" t="s">
        <v>1604</v>
      </c>
      <c r="G162" s="169" t="s">
        <v>173</v>
      </c>
      <c r="H162" s="170">
        <v>80</v>
      </c>
      <c r="I162" s="171"/>
      <c r="J162" s="172">
        <f>ROUND(I162*H162,2)</f>
        <v>0</v>
      </c>
      <c r="K162" s="168" t="s">
        <v>3</v>
      </c>
      <c r="L162" s="40"/>
      <c r="M162" s="173" t="s">
        <v>3</v>
      </c>
      <c r="N162" s="174" t="s">
        <v>43</v>
      </c>
      <c r="O162" s="73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7" t="s">
        <v>229</v>
      </c>
      <c r="AT162" s="177" t="s">
        <v>139</v>
      </c>
      <c r="AU162" s="177" t="s">
        <v>77</v>
      </c>
      <c r="AY162" s="20" t="s">
        <v>137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20" t="s">
        <v>77</v>
      </c>
      <c r="BK162" s="178">
        <f>ROUND(I162*H162,2)</f>
        <v>0</v>
      </c>
      <c r="BL162" s="20" t="s">
        <v>229</v>
      </c>
      <c r="BM162" s="177" t="s">
        <v>1605</v>
      </c>
    </row>
    <row r="163" s="2" customFormat="1" ht="14.4" customHeight="1">
      <c r="A163" s="39"/>
      <c r="B163" s="165"/>
      <c r="C163" s="166" t="s">
        <v>523</v>
      </c>
      <c r="D163" s="166" t="s">
        <v>139</v>
      </c>
      <c r="E163" s="167" t="s">
        <v>1606</v>
      </c>
      <c r="F163" s="168" t="s">
        <v>1607</v>
      </c>
      <c r="G163" s="169" t="s">
        <v>173</v>
      </c>
      <c r="H163" s="170">
        <v>80</v>
      </c>
      <c r="I163" s="171"/>
      <c r="J163" s="172">
        <f>ROUND(I163*H163,2)</f>
        <v>0</v>
      </c>
      <c r="K163" s="168" t="s">
        <v>3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229</v>
      </c>
      <c r="AT163" s="177" t="s">
        <v>139</v>
      </c>
      <c r="AU163" s="177" t="s">
        <v>77</v>
      </c>
      <c r="AY163" s="20" t="s">
        <v>137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77</v>
      </c>
      <c r="BK163" s="178">
        <f>ROUND(I163*H163,2)</f>
        <v>0</v>
      </c>
      <c r="BL163" s="20" t="s">
        <v>229</v>
      </c>
      <c r="BM163" s="177" t="s">
        <v>1608</v>
      </c>
    </row>
    <row r="164" s="2" customFormat="1" ht="14.4" customHeight="1">
      <c r="A164" s="39"/>
      <c r="B164" s="165"/>
      <c r="C164" s="193" t="s">
        <v>527</v>
      </c>
      <c r="D164" s="193" t="s">
        <v>247</v>
      </c>
      <c r="E164" s="194" t="s">
        <v>1609</v>
      </c>
      <c r="F164" s="195" t="s">
        <v>1610</v>
      </c>
      <c r="G164" s="196" t="s">
        <v>1051</v>
      </c>
      <c r="H164" s="197">
        <v>30</v>
      </c>
      <c r="I164" s="198"/>
      <c r="J164" s="199">
        <f>ROUND(I164*H164,2)</f>
        <v>0</v>
      </c>
      <c r="K164" s="195" t="s">
        <v>3</v>
      </c>
      <c r="L164" s="200"/>
      <c r="M164" s="201" t="s">
        <v>3</v>
      </c>
      <c r="N164" s="202" t="s">
        <v>43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314</v>
      </c>
      <c r="AT164" s="177" t="s">
        <v>247</v>
      </c>
      <c r="AU164" s="177" t="s">
        <v>77</v>
      </c>
      <c r="AY164" s="20" t="s">
        <v>137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77</v>
      </c>
      <c r="BK164" s="178">
        <f>ROUND(I164*H164,2)</f>
        <v>0</v>
      </c>
      <c r="BL164" s="20" t="s">
        <v>229</v>
      </c>
      <c r="BM164" s="177" t="s">
        <v>1611</v>
      </c>
    </row>
    <row r="165" s="2" customFormat="1" ht="14.4" customHeight="1">
      <c r="A165" s="39"/>
      <c r="B165" s="165"/>
      <c r="C165" s="166" t="s">
        <v>533</v>
      </c>
      <c r="D165" s="166" t="s">
        <v>139</v>
      </c>
      <c r="E165" s="167" t="s">
        <v>1612</v>
      </c>
      <c r="F165" s="168" t="s">
        <v>1613</v>
      </c>
      <c r="G165" s="169" t="s">
        <v>1117</v>
      </c>
      <c r="H165" s="170">
        <v>10</v>
      </c>
      <c r="I165" s="171"/>
      <c r="J165" s="172">
        <f>ROUND(I165*H165,2)</f>
        <v>0</v>
      </c>
      <c r="K165" s="168" t="s">
        <v>3</v>
      </c>
      <c r="L165" s="40"/>
      <c r="M165" s="173" t="s">
        <v>3</v>
      </c>
      <c r="N165" s="174" t="s">
        <v>43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229</v>
      </c>
      <c r="AT165" s="177" t="s">
        <v>139</v>
      </c>
      <c r="AU165" s="177" t="s">
        <v>77</v>
      </c>
      <c r="AY165" s="20" t="s">
        <v>137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77</v>
      </c>
      <c r="BK165" s="178">
        <f>ROUND(I165*H165,2)</f>
        <v>0</v>
      </c>
      <c r="BL165" s="20" t="s">
        <v>229</v>
      </c>
      <c r="BM165" s="177" t="s">
        <v>1614</v>
      </c>
    </row>
    <row r="166" s="2" customFormat="1" ht="14.4" customHeight="1">
      <c r="A166" s="39"/>
      <c r="B166" s="165"/>
      <c r="C166" s="166" t="s">
        <v>539</v>
      </c>
      <c r="D166" s="166" t="s">
        <v>139</v>
      </c>
      <c r="E166" s="167" t="s">
        <v>1615</v>
      </c>
      <c r="F166" s="168" t="s">
        <v>1616</v>
      </c>
      <c r="G166" s="169" t="s">
        <v>1117</v>
      </c>
      <c r="H166" s="170">
        <v>24</v>
      </c>
      <c r="I166" s="171"/>
      <c r="J166" s="172">
        <f>ROUND(I166*H166,2)</f>
        <v>0</v>
      </c>
      <c r="K166" s="168" t="s">
        <v>3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229</v>
      </c>
      <c r="AT166" s="177" t="s">
        <v>139</v>
      </c>
      <c r="AU166" s="177" t="s">
        <v>77</v>
      </c>
      <c r="AY166" s="20" t="s">
        <v>137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77</v>
      </c>
      <c r="BK166" s="178">
        <f>ROUND(I166*H166,2)</f>
        <v>0</v>
      </c>
      <c r="BL166" s="20" t="s">
        <v>229</v>
      </c>
      <c r="BM166" s="177" t="s">
        <v>1617</v>
      </c>
    </row>
    <row r="167" s="2" customFormat="1" ht="14.4" customHeight="1">
      <c r="A167" s="39"/>
      <c r="B167" s="165"/>
      <c r="C167" s="166" t="s">
        <v>543</v>
      </c>
      <c r="D167" s="166" t="s">
        <v>139</v>
      </c>
      <c r="E167" s="167" t="s">
        <v>1618</v>
      </c>
      <c r="F167" s="168" t="s">
        <v>1619</v>
      </c>
      <c r="G167" s="169" t="s">
        <v>173</v>
      </c>
      <c r="H167" s="170">
        <v>40</v>
      </c>
      <c r="I167" s="171"/>
      <c r="J167" s="172">
        <f>ROUND(I167*H167,2)</f>
        <v>0</v>
      </c>
      <c r="K167" s="168" t="s">
        <v>3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229</v>
      </c>
      <c r="AT167" s="177" t="s">
        <v>139</v>
      </c>
      <c r="AU167" s="177" t="s">
        <v>77</v>
      </c>
      <c r="AY167" s="20" t="s">
        <v>137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77</v>
      </c>
      <c r="BK167" s="178">
        <f>ROUND(I167*H167,2)</f>
        <v>0</v>
      </c>
      <c r="BL167" s="20" t="s">
        <v>229</v>
      </c>
      <c r="BM167" s="177" t="s">
        <v>1620</v>
      </c>
    </row>
    <row r="168" s="2" customFormat="1" ht="19.8" customHeight="1">
      <c r="A168" s="39"/>
      <c r="B168" s="165"/>
      <c r="C168" s="166" t="s">
        <v>547</v>
      </c>
      <c r="D168" s="166" t="s">
        <v>139</v>
      </c>
      <c r="E168" s="167" t="s">
        <v>1621</v>
      </c>
      <c r="F168" s="168" t="s">
        <v>1622</v>
      </c>
      <c r="G168" s="169" t="s">
        <v>173</v>
      </c>
      <c r="H168" s="170">
        <v>40</v>
      </c>
      <c r="I168" s="171"/>
      <c r="J168" s="172">
        <f>ROUND(I168*H168,2)</f>
        <v>0</v>
      </c>
      <c r="K168" s="168" t="s">
        <v>3</v>
      </c>
      <c r="L168" s="40"/>
      <c r="M168" s="173" t="s">
        <v>3</v>
      </c>
      <c r="N168" s="174" t="s">
        <v>43</v>
      </c>
      <c r="O168" s="73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7" t="s">
        <v>229</v>
      </c>
      <c r="AT168" s="177" t="s">
        <v>139</v>
      </c>
      <c r="AU168" s="177" t="s">
        <v>77</v>
      </c>
      <c r="AY168" s="20" t="s">
        <v>137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20" t="s">
        <v>77</v>
      </c>
      <c r="BK168" s="178">
        <f>ROUND(I168*H168,2)</f>
        <v>0</v>
      </c>
      <c r="BL168" s="20" t="s">
        <v>229</v>
      </c>
      <c r="BM168" s="177" t="s">
        <v>1623</v>
      </c>
    </row>
    <row r="169" s="2" customFormat="1" ht="14.4" customHeight="1">
      <c r="A169" s="39"/>
      <c r="B169" s="165"/>
      <c r="C169" s="166" t="s">
        <v>550</v>
      </c>
      <c r="D169" s="166" t="s">
        <v>139</v>
      </c>
      <c r="E169" s="167" t="s">
        <v>1624</v>
      </c>
      <c r="F169" s="168" t="s">
        <v>1625</v>
      </c>
      <c r="G169" s="169" t="s">
        <v>173</v>
      </c>
      <c r="H169" s="170">
        <v>30</v>
      </c>
      <c r="I169" s="171"/>
      <c r="J169" s="172">
        <f>ROUND(I169*H169,2)</f>
        <v>0</v>
      </c>
      <c r="K169" s="168" t="s">
        <v>3</v>
      </c>
      <c r="L169" s="40"/>
      <c r="M169" s="173" t="s">
        <v>3</v>
      </c>
      <c r="N169" s="174" t="s">
        <v>43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7" t="s">
        <v>229</v>
      </c>
      <c r="AT169" s="177" t="s">
        <v>139</v>
      </c>
      <c r="AU169" s="177" t="s">
        <v>77</v>
      </c>
      <c r="AY169" s="20" t="s">
        <v>137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20" t="s">
        <v>77</v>
      </c>
      <c r="BK169" s="178">
        <f>ROUND(I169*H169,2)</f>
        <v>0</v>
      </c>
      <c r="BL169" s="20" t="s">
        <v>229</v>
      </c>
      <c r="BM169" s="177" t="s">
        <v>1626</v>
      </c>
    </row>
    <row r="170" s="2" customFormat="1" ht="14.4" customHeight="1">
      <c r="A170" s="39"/>
      <c r="B170" s="165"/>
      <c r="C170" s="166" t="s">
        <v>553</v>
      </c>
      <c r="D170" s="166" t="s">
        <v>139</v>
      </c>
      <c r="E170" s="167" t="s">
        <v>1627</v>
      </c>
      <c r="F170" s="168" t="s">
        <v>1628</v>
      </c>
      <c r="G170" s="169" t="s">
        <v>162</v>
      </c>
      <c r="H170" s="170">
        <v>100</v>
      </c>
      <c r="I170" s="171"/>
      <c r="J170" s="172">
        <f>ROUND(I170*H170,2)</f>
        <v>0</v>
      </c>
      <c r="K170" s="168" t="s">
        <v>3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229</v>
      </c>
      <c r="AT170" s="177" t="s">
        <v>139</v>
      </c>
      <c r="AU170" s="177" t="s">
        <v>77</v>
      </c>
      <c r="AY170" s="20" t="s">
        <v>137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77</v>
      </c>
      <c r="BK170" s="178">
        <f>ROUND(I170*H170,2)</f>
        <v>0</v>
      </c>
      <c r="BL170" s="20" t="s">
        <v>229</v>
      </c>
      <c r="BM170" s="177" t="s">
        <v>1629</v>
      </c>
    </row>
    <row r="171" s="2" customFormat="1" ht="14.4" customHeight="1">
      <c r="A171" s="39"/>
      <c r="B171" s="165"/>
      <c r="C171" s="166" t="s">
        <v>557</v>
      </c>
      <c r="D171" s="166" t="s">
        <v>139</v>
      </c>
      <c r="E171" s="167" t="s">
        <v>1630</v>
      </c>
      <c r="F171" s="168" t="s">
        <v>1631</v>
      </c>
      <c r="G171" s="169" t="s">
        <v>162</v>
      </c>
      <c r="H171" s="170">
        <v>2</v>
      </c>
      <c r="I171" s="171"/>
      <c r="J171" s="172">
        <f>ROUND(I171*H171,2)</f>
        <v>0</v>
      </c>
      <c r="K171" s="168" t="s">
        <v>3</v>
      </c>
      <c r="L171" s="40"/>
      <c r="M171" s="173" t="s">
        <v>3</v>
      </c>
      <c r="N171" s="174" t="s">
        <v>43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229</v>
      </c>
      <c r="AT171" s="177" t="s">
        <v>139</v>
      </c>
      <c r="AU171" s="177" t="s">
        <v>77</v>
      </c>
      <c r="AY171" s="20" t="s">
        <v>137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77</v>
      </c>
      <c r="BK171" s="178">
        <f>ROUND(I171*H171,2)</f>
        <v>0</v>
      </c>
      <c r="BL171" s="20" t="s">
        <v>229</v>
      </c>
      <c r="BM171" s="177" t="s">
        <v>1632</v>
      </c>
    </row>
    <row r="172" s="2" customFormat="1" ht="14.4" customHeight="1">
      <c r="A172" s="39"/>
      <c r="B172" s="165"/>
      <c r="C172" s="166" t="s">
        <v>560</v>
      </c>
      <c r="D172" s="166" t="s">
        <v>139</v>
      </c>
      <c r="E172" s="167" t="s">
        <v>1633</v>
      </c>
      <c r="F172" s="168" t="s">
        <v>1634</v>
      </c>
      <c r="G172" s="169" t="s">
        <v>173</v>
      </c>
      <c r="H172" s="170">
        <v>40</v>
      </c>
      <c r="I172" s="171"/>
      <c r="J172" s="172">
        <f>ROUND(I172*H172,2)</f>
        <v>0</v>
      </c>
      <c r="K172" s="168" t="s">
        <v>3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229</v>
      </c>
      <c r="AT172" s="177" t="s">
        <v>139</v>
      </c>
      <c r="AU172" s="177" t="s">
        <v>77</v>
      </c>
      <c r="AY172" s="20" t="s">
        <v>137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77</v>
      </c>
      <c r="BK172" s="178">
        <f>ROUND(I172*H172,2)</f>
        <v>0</v>
      </c>
      <c r="BL172" s="20" t="s">
        <v>229</v>
      </c>
      <c r="BM172" s="177" t="s">
        <v>1635</v>
      </c>
    </row>
    <row r="173" s="2" customFormat="1" ht="14.4" customHeight="1">
      <c r="A173" s="39"/>
      <c r="B173" s="165"/>
      <c r="C173" s="166" t="s">
        <v>564</v>
      </c>
      <c r="D173" s="166" t="s">
        <v>139</v>
      </c>
      <c r="E173" s="167" t="s">
        <v>1636</v>
      </c>
      <c r="F173" s="168" t="s">
        <v>1637</v>
      </c>
      <c r="G173" s="169" t="s">
        <v>173</v>
      </c>
      <c r="H173" s="170">
        <v>120</v>
      </c>
      <c r="I173" s="171"/>
      <c r="J173" s="172">
        <f>ROUND(I173*H173,2)</f>
        <v>0</v>
      </c>
      <c r="K173" s="168" t="s">
        <v>3</v>
      </c>
      <c r="L173" s="40"/>
      <c r="M173" s="173" t="s">
        <v>3</v>
      </c>
      <c r="N173" s="174" t="s">
        <v>43</v>
      </c>
      <c r="O173" s="73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7" t="s">
        <v>229</v>
      </c>
      <c r="AT173" s="177" t="s">
        <v>139</v>
      </c>
      <c r="AU173" s="177" t="s">
        <v>77</v>
      </c>
      <c r="AY173" s="20" t="s">
        <v>137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20" t="s">
        <v>77</v>
      </c>
      <c r="BK173" s="178">
        <f>ROUND(I173*H173,2)</f>
        <v>0</v>
      </c>
      <c r="BL173" s="20" t="s">
        <v>229</v>
      </c>
      <c r="BM173" s="177" t="s">
        <v>1638</v>
      </c>
    </row>
    <row r="174" s="2" customFormat="1" ht="14.4" customHeight="1">
      <c r="A174" s="39"/>
      <c r="B174" s="165"/>
      <c r="C174" s="166" t="s">
        <v>567</v>
      </c>
      <c r="D174" s="166" t="s">
        <v>139</v>
      </c>
      <c r="E174" s="167" t="s">
        <v>1639</v>
      </c>
      <c r="F174" s="168" t="s">
        <v>1640</v>
      </c>
      <c r="G174" s="169" t="s">
        <v>156</v>
      </c>
      <c r="H174" s="170">
        <v>1</v>
      </c>
      <c r="I174" s="171"/>
      <c r="J174" s="172">
        <f>ROUND(I174*H174,2)</f>
        <v>0</v>
      </c>
      <c r="K174" s="168" t="s">
        <v>3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229</v>
      </c>
      <c r="AT174" s="177" t="s">
        <v>139</v>
      </c>
      <c r="AU174" s="177" t="s">
        <v>77</v>
      </c>
      <c r="AY174" s="20" t="s">
        <v>137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77</v>
      </c>
      <c r="BK174" s="178">
        <f>ROUND(I174*H174,2)</f>
        <v>0</v>
      </c>
      <c r="BL174" s="20" t="s">
        <v>229</v>
      </c>
      <c r="BM174" s="177" t="s">
        <v>1641</v>
      </c>
    </row>
    <row r="175" s="2" customFormat="1" ht="14.4" customHeight="1">
      <c r="A175" s="39"/>
      <c r="B175" s="165"/>
      <c r="C175" s="166" t="s">
        <v>574</v>
      </c>
      <c r="D175" s="166" t="s">
        <v>139</v>
      </c>
      <c r="E175" s="167" t="s">
        <v>1642</v>
      </c>
      <c r="F175" s="168" t="s">
        <v>1643</v>
      </c>
      <c r="G175" s="169" t="s">
        <v>156</v>
      </c>
      <c r="H175" s="170">
        <v>2</v>
      </c>
      <c r="I175" s="171"/>
      <c r="J175" s="172">
        <f>ROUND(I175*H175,2)</f>
        <v>0</v>
      </c>
      <c r="K175" s="168" t="s">
        <v>3</v>
      </c>
      <c r="L175" s="40"/>
      <c r="M175" s="173" t="s">
        <v>3</v>
      </c>
      <c r="N175" s="174" t="s">
        <v>43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229</v>
      </c>
      <c r="AT175" s="177" t="s">
        <v>139</v>
      </c>
      <c r="AU175" s="177" t="s">
        <v>77</v>
      </c>
      <c r="AY175" s="20" t="s">
        <v>137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77</v>
      </c>
      <c r="BK175" s="178">
        <f>ROUND(I175*H175,2)</f>
        <v>0</v>
      </c>
      <c r="BL175" s="20" t="s">
        <v>229</v>
      </c>
      <c r="BM175" s="177" t="s">
        <v>1644</v>
      </c>
    </row>
    <row r="176" s="2" customFormat="1" ht="22.2" customHeight="1">
      <c r="A176" s="39"/>
      <c r="B176" s="165"/>
      <c r="C176" s="166" t="s">
        <v>580</v>
      </c>
      <c r="D176" s="166" t="s">
        <v>139</v>
      </c>
      <c r="E176" s="167" t="s">
        <v>1645</v>
      </c>
      <c r="F176" s="168" t="s">
        <v>1646</v>
      </c>
      <c r="G176" s="169" t="s">
        <v>156</v>
      </c>
      <c r="H176" s="170">
        <v>0.5</v>
      </c>
      <c r="I176" s="171"/>
      <c r="J176" s="172">
        <f>ROUND(I176*H176,2)</f>
        <v>0</v>
      </c>
      <c r="K176" s="168" t="s">
        <v>3</v>
      </c>
      <c r="L176" s="40"/>
      <c r="M176" s="173" t="s">
        <v>3</v>
      </c>
      <c r="N176" s="174" t="s">
        <v>43</v>
      </c>
      <c r="O176" s="73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77" t="s">
        <v>229</v>
      </c>
      <c r="AT176" s="177" t="s">
        <v>139</v>
      </c>
      <c r="AU176" s="177" t="s">
        <v>77</v>
      </c>
      <c r="AY176" s="20" t="s">
        <v>137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20" t="s">
        <v>77</v>
      </c>
      <c r="BK176" s="178">
        <f>ROUND(I176*H176,2)</f>
        <v>0</v>
      </c>
      <c r="BL176" s="20" t="s">
        <v>229</v>
      </c>
      <c r="BM176" s="177" t="s">
        <v>1647</v>
      </c>
    </row>
    <row r="177" s="2" customFormat="1" ht="14.4" customHeight="1">
      <c r="A177" s="39"/>
      <c r="B177" s="165"/>
      <c r="C177" s="166" t="s">
        <v>585</v>
      </c>
      <c r="D177" s="166" t="s">
        <v>139</v>
      </c>
      <c r="E177" s="167" t="s">
        <v>1648</v>
      </c>
      <c r="F177" s="168" t="s">
        <v>1649</v>
      </c>
      <c r="G177" s="169" t="s">
        <v>1117</v>
      </c>
      <c r="H177" s="170">
        <v>0.5</v>
      </c>
      <c r="I177" s="171"/>
      <c r="J177" s="172">
        <f>ROUND(I177*H177,2)</f>
        <v>0</v>
      </c>
      <c r="K177" s="168" t="s">
        <v>3</v>
      </c>
      <c r="L177" s="40"/>
      <c r="M177" s="226" t="s">
        <v>3</v>
      </c>
      <c r="N177" s="227" t="s">
        <v>43</v>
      </c>
      <c r="O177" s="22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7" t="s">
        <v>229</v>
      </c>
      <c r="AT177" s="177" t="s">
        <v>139</v>
      </c>
      <c r="AU177" s="177" t="s">
        <v>77</v>
      </c>
      <c r="AY177" s="20" t="s">
        <v>137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0" t="s">
        <v>77</v>
      </c>
      <c r="BK177" s="178">
        <f>ROUND(I177*H177,2)</f>
        <v>0</v>
      </c>
      <c r="BL177" s="20" t="s">
        <v>229</v>
      </c>
      <c r="BM177" s="177" t="s">
        <v>1650</v>
      </c>
    </row>
    <row r="178" s="2" customFormat="1" ht="6.96" customHeight="1">
      <c r="A178" s="39"/>
      <c r="B178" s="56"/>
      <c r="C178" s="57"/>
      <c r="D178" s="57"/>
      <c r="E178" s="57"/>
      <c r="F178" s="57"/>
      <c r="G178" s="57"/>
      <c r="H178" s="57"/>
      <c r="I178" s="57"/>
      <c r="J178" s="57"/>
      <c r="K178" s="57"/>
      <c r="L178" s="40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autoFilter ref="C87:K1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1651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ROUND(J88,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ROUND((SUM(BE88:BE174)),  2)</f>
        <v>0</v>
      </c>
      <c r="G33" s="39"/>
      <c r="H33" s="39"/>
      <c r="I33" s="124">
        <v>0.20999999999999999</v>
      </c>
      <c r="J33" s="123">
        <f>ROUND(((SUM(BE88:BE174))*I33),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ROUND((SUM(BF88:BF174)),  2)</f>
        <v>0</v>
      </c>
      <c r="G34" s="39"/>
      <c r="H34" s="39"/>
      <c r="I34" s="124">
        <v>0.14999999999999999</v>
      </c>
      <c r="J34" s="123">
        <f>ROUND(((SUM(BF88:BF174))*I34),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ROUND((SUM(BG88:BG174)),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ROUND((SUM(BH88:BH174)),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ROUND((SUM(BI88:BI174)),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6 - Slaboproud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J88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1652</v>
      </c>
      <c r="E60" s="136"/>
      <c r="F60" s="136"/>
      <c r="G60" s="136"/>
      <c r="H60" s="136"/>
      <c r="I60" s="136"/>
      <c r="J60" s="137">
        <f>J89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4"/>
      <c r="C61" s="9"/>
      <c r="D61" s="135" t="s">
        <v>1399</v>
      </c>
      <c r="E61" s="136"/>
      <c r="F61" s="136"/>
      <c r="G61" s="136"/>
      <c r="H61" s="136"/>
      <c r="I61" s="136"/>
      <c r="J61" s="137">
        <f>J105</f>
        <v>0</v>
      </c>
      <c r="K61" s="9"/>
      <c r="L61" s="13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4"/>
      <c r="C62" s="9"/>
      <c r="D62" s="135" t="s">
        <v>1653</v>
      </c>
      <c r="E62" s="136"/>
      <c r="F62" s="136"/>
      <c r="G62" s="136"/>
      <c r="H62" s="136"/>
      <c r="I62" s="136"/>
      <c r="J62" s="137">
        <f>J116</f>
        <v>0</v>
      </c>
      <c r="K62" s="9"/>
      <c r="L62" s="13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4"/>
      <c r="C63" s="9"/>
      <c r="D63" s="135" t="s">
        <v>1654</v>
      </c>
      <c r="E63" s="136"/>
      <c r="F63" s="136"/>
      <c r="G63" s="136"/>
      <c r="H63" s="136"/>
      <c r="I63" s="136"/>
      <c r="J63" s="137">
        <f>J122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4"/>
      <c r="C64" s="9"/>
      <c r="D64" s="135" t="s">
        <v>1655</v>
      </c>
      <c r="E64" s="136"/>
      <c r="F64" s="136"/>
      <c r="G64" s="136"/>
      <c r="H64" s="136"/>
      <c r="I64" s="136"/>
      <c r="J64" s="137">
        <f>J129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4"/>
      <c r="C65" s="9"/>
      <c r="D65" s="135" t="s">
        <v>1656</v>
      </c>
      <c r="E65" s="136"/>
      <c r="F65" s="136"/>
      <c r="G65" s="136"/>
      <c r="H65" s="136"/>
      <c r="I65" s="136"/>
      <c r="J65" s="137">
        <f>J133</f>
        <v>0</v>
      </c>
      <c r="K65" s="9"/>
      <c r="L65" s="13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4"/>
      <c r="C66" s="9"/>
      <c r="D66" s="135" t="s">
        <v>1657</v>
      </c>
      <c r="E66" s="136"/>
      <c r="F66" s="136"/>
      <c r="G66" s="136"/>
      <c r="H66" s="136"/>
      <c r="I66" s="136"/>
      <c r="J66" s="137">
        <f>J141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4"/>
      <c r="C67" s="9"/>
      <c r="D67" s="135" t="s">
        <v>1658</v>
      </c>
      <c r="E67" s="136"/>
      <c r="F67" s="136"/>
      <c r="G67" s="136"/>
      <c r="H67" s="136"/>
      <c r="I67" s="136"/>
      <c r="J67" s="137">
        <f>J148</f>
        <v>0</v>
      </c>
      <c r="K67" s="9"/>
      <c r="L67" s="13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34"/>
      <c r="C68" s="9"/>
      <c r="D68" s="135" t="s">
        <v>1406</v>
      </c>
      <c r="E68" s="136"/>
      <c r="F68" s="136"/>
      <c r="G68" s="136"/>
      <c r="H68" s="136"/>
      <c r="I68" s="136"/>
      <c r="J68" s="137">
        <f>J158</f>
        <v>0</v>
      </c>
      <c r="K68" s="9"/>
      <c r="L68" s="13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122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17</v>
      </c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4" customHeight="1">
      <c r="A78" s="39"/>
      <c r="B78" s="40"/>
      <c r="C78" s="39"/>
      <c r="D78" s="39"/>
      <c r="E78" s="116" t="str">
        <f>E7</f>
        <v>Karlovy Vary, ZŠ J.A.Komenského - učebna IT, kabinet, přístupová rampa a vnitřní plošina</v>
      </c>
      <c r="F78" s="33"/>
      <c r="G78" s="33"/>
      <c r="H78" s="33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100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9"/>
      <c r="D80" s="39"/>
      <c r="E80" s="63" t="str">
        <f>E9</f>
        <v>6 - Slaboproud</v>
      </c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39"/>
      <c r="E82" s="39"/>
      <c r="F82" s="28" t="str">
        <f>F12</f>
        <v xml:space="preserve"> </v>
      </c>
      <c r="G82" s="39"/>
      <c r="H82" s="39"/>
      <c r="I82" s="33" t="s">
        <v>23</v>
      </c>
      <c r="J82" s="65" t="str">
        <f>IF(J12="","",J12)</f>
        <v>23. 1. 2024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6" customHeight="1">
      <c r="A84" s="39"/>
      <c r="B84" s="40"/>
      <c r="C84" s="33" t="s">
        <v>25</v>
      </c>
      <c r="D84" s="39"/>
      <c r="E84" s="39"/>
      <c r="F84" s="28" t="str">
        <f>E15</f>
        <v>Statutární město K.Vary</v>
      </c>
      <c r="G84" s="39"/>
      <c r="H84" s="39"/>
      <c r="I84" s="33" t="s">
        <v>31</v>
      </c>
      <c r="J84" s="37" t="str">
        <f>E21</f>
        <v>Porticus s.r.o. K.Vary</v>
      </c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6" customHeight="1">
      <c r="A85" s="39"/>
      <c r="B85" s="40"/>
      <c r="C85" s="33" t="s">
        <v>29</v>
      </c>
      <c r="D85" s="39"/>
      <c r="E85" s="39"/>
      <c r="F85" s="28" t="str">
        <f>IF(E18="","",E18)</f>
        <v>Vyplň údaj</v>
      </c>
      <c r="G85" s="39"/>
      <c r="H85" s="39"/>
      <c r="I85" s="33" t="s">
        <v>34</v>
      </c>
      <c r="J85" s="37" t="str">
        <f>E24</f>
        <v>Šimková Dita, K.Vary</v>
      </c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42"/>
      <c r="B87" s="143"/>
      <c r="C87" s="144" t="s">
        <v>123</v>
      </c>
      <c r="D87" s="145" t="s">
        <v>57</v>
      </c>
      <c r="E87" s="145" t="s">
        <v>53</v>
      </c>
      <c r="F87" s="145" t="s">
        <v>54</v>
      </c>
      <c r="G87" s="145" t="s">
        <v>124</v>
      </c>
      <c r="H87" s="145" t="s">
        <v>125</v>
      </c>
      <c r="I87" s="145" t="s">
        <v>126</v>
      </c>
      <c r="J87" s="145" t="s">
        <v>104</v>
      </c>
      <c r="K87" s="146" t="s">
        <v>127</v>
      </c>
      <c r="L87" s="147"/>
      <c r="M87" s="81" t="s">
        <v>3</v>
      </c>
      <c r="N87" s="82" t="s">
        <v>42</v>
      </c>
      <c r="O87" s="82" t="s">
        <v>128</v>
      </c>
      <c r="P87" s="82" t="s">
        <v>129</v>
      </c>
      <c r="Q87" s="82" t="s">
        <v>130</v>
      </c>
      <c r="R87" s="82" t="s">
        <v>131</v>
      </c>
      <c r="S87" s="82" t="s">
        <v>132</v>
      </c>
      <c r="T87" s="83" t="s">
        <v>133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="2" customFormat="1" ht="22.8" customHeight="1">
      <c r="A88" s="39"/>
      <c r="B88" s="40"/>
      <c r="C88" s="88" t="s">
        <v>134</v>
      </c>
      <c r="D88" s="39"/>
      <c r="E88" s="39"/>
      <c r="F88" s="39"/>
      <c r="G88" s="39"/>
      <c r="H88" s="39"/>
      <c r="I88" s="39"/>
      <c r="J88" s="148">
        <f>BK88</f>
        <v>0</v>
      </c>
      <c r="K88" s="39"/>
      <c r="L88" s="40"/>
      <c r="M88" s="84"/>
      <c r="N88" s="69"/>
      <c r="O88" s="85"/>
      <c r="P88" s="149">
        <f>P89+P105+P116+P122+P129+P133+P141+P148+P158</f>
        <v>0</v>
      </c>
      <c r="Q88" s="85"/>
      <c r="R88" s="149">
        <f>R89+R105+R116+R122+R129+R133+R141+R148+R158</f>
        <v>0</v>
      </c>
      <c r="S88" s="85"/>
      <c r="T88" s="150">
        <f>T89+T105+T116+T122+T129+T133+T141+T148+T158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71</v>
      </c>
      <c r="AU88" s="20" t="s">
        <v>105</v>
      </c>
      <c r="BK88" s="151">
        <f>BK89+BK105+BK116+BK122+BK129+BK133+BK141+BK148+BK158</f>
        <v>0</v>
      </c>
    </row>
    <row r="89" s="12" customFormat="1" ht="25.92" customHeight="1">
      <c r="A89" s="12"/>
      <c r="B89" s="152"/>
      <c r="C89" s="12"/>
      <c r="D89" s="153" t="s">
        <v>71</v>
      </c>
      <c r="E89" s="154" t="s">
        <v>1104</v>
      </c>
      <c r="F89" s="154" t="s">
        <v>1659</v>
      </c>
      <c r="G89" s="12"/>
      <c r="H89" s="12"/>
      <c r="I89" s="155"/>
      <c r="J89" s="156">
        <f>BK89</f>
        <v>0</v>
      </c>
      <c r="K89" s="12"/>
      <c r="L89" s="152"/>
      <c r="M89" s="157"/>
      <c r="N89" s="158"/>
      <c r="O89" s="158"/>
      <c r="P89" s="159">
        <f>SUM(P90:P104)</f>
        <v>0</v>
      </c>
      <c r="Q89" s="158"/>
      <c r="R89" s="159">
        <f>SUM(R90:R104)</f>
        <v>0</v>
      </c>
      <c r="S89" s="158"/>
      <c r="T89" s="160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3" t="s">
        <v>77</v>
      </c>
      <c r="AT89" s="161" t="s">
        <v>71</v>
      </c>
      <c r="AU89" s="161" t="s">
        <v>72</v>
      </c>
      <c r="AY89" s="153" t="s">
        <v>137</v>
      </c>
      <c r="BK89" s="162">
        <f>SUM(BK90:BK104)</f>
        <v>0</v>
      </c>
    </row>
    <row r="90" s="2" customFormat="1" ht="14.4" customHeight="1">
      <c r="A90" s="39"/>
      <c r="B90" s="165"/>
      <c r="C90" s="193" t="s">
        <v>77</v>
      </c>
      <c r="D90" s="193" t="s">
        <v>247</v>
      </c>
      <c r="E90" s="194" t="s">
        <v>1660</v>
      </c>
      <c r="F90" s="195" t="s">
        <v>1661</v>
      </c>
      <c r="G90" s="196" t="s">
        <v>1117</v>
      </c>
      <c r="H90" s="197">
        <v>2</v>
      </c>
      <c r="I90" s="198"/>
      <c r="J90" s="199">
        <f>ROUND(I90*H90,2)</f>
        <v>0</v>
      </c>
      <c r="K90" s="195" t="s">
        <v>3</v>
      </c>
      <c r="L90" s="200"/>
      <c r="M90" s="201" t="s">
        <v>3</v>
      </c>
      <c r="N90" s="202" t="s">
        <v>43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314</v>
      </c>
      <c r="AT90" s="177" t="s">
        <v>247</v>
      </c>
      <c r="AU90" s="177" t="s">
        <v>77</v>
      </c>
      <c r="AY90" s="20" t="s">
        <v>137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77</v>
      </c>
      <c r="BK90" s="178">
        <f>ROUND(I90*H90,2)</f>
        <v>0</v>
      </c>
      <c r="BL90" s="20" t="s">
        <v>229</v>
      </c>
      <c r="BM90" s="177" t="s">
        <v>1662</v>
      </c>
    </row>
    <row r="91" s="2" customFormat="1" ht="19.8" customHeight="1">
      <c r="A91" s="39"/>
      <c r="B91" s="165"/>
      <c r="C91" s="193" t="s">
        <v>81</v>
      </c>
      <c r="D91" s="193" t="s">
        <v>247</v>
      </c>
      <c r="E91" s="194" t="s">
        <v>1663</v>
      </c>
      <c r="F91" s="195" t="s">
        <v>1664</v>
      </c>
      <c r="G91" s="196" t="s">
        <v>1117</v>
      </c>
      <c r="H91" s="197">
        <v>22</v>
      </c>
      <c r="I91" s="198"/>
      <c r="J91" s="199">
        <f>ROUND(I91*H91,2)</f>
        <v>0</v>
      </c>
      <c r="K91" s="195" t="s">
        <v>3</v>
      </c>
      <c r="L91" s="200"/>
      <c r="M91" s="201" t="s">
        <v>3</v>
      </c>
      <c r="N91" s="202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314</v>
      </c>
      <c r="AT91" s="177" t="s">
        <v>247</v>
      </c>
      <c r="AU91" s="177" t="s">
        <v>77</v>
      </c>
      <c r="AY91" s="20" t="s">
        <v>137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77</v>
      </c>
      <c r="BK91" s="178">
        <f>ROUND(I91*H91,2)</f>
        <v>0</v>
      </c>
      <c r="BL91" s="20" t="s">
        <v>229</v>
      </c>
      <c r="BM91" s="177" t="s">
        <v>1665</v>
      </c>
    </row>
    <row r="92" s="2" customFormat="1" ht="19.8" customHeight="1">
      <c r="A92" s="39"/>
      <c r="B92" s="165"/>
      <c r="C92" s="193" t="s">
        <v>84</v>
      </c>
      <c r="D92" s="193" t="s">
        <v>247</v>
      </c>
      <c r="E92" s="194" t="s">
        <v>1666</v>
      </c>
      <c r="F92" s="195" t="s">
        <v>1667</v>
      </c>
      <c r="G92" s="196" t="s">
        <v>1117</v>
      </c>
      <c r="H92" s="197">
        <v>40</v>
      </c>
      <c r="I92" s="198"/>
      <c r="J92" s="199">
        <f>ROUND(I92*H92,2)</f>
        <v>0</v>
      </c>
      <c r="K92" s="195" t="s">
        <v>3</v>
      </c>
      <c r="L92" s="200"/>
      <c r="M92" s="201" t="s">
        <v>3</v>
      </c>
      <c r="N92" s="202" t="s">
        <v>43</v>
      </c>
      <c r="O92" s="73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7" t="s">
        <v>314</v>
      </c>
      <c r="AT92" s="177" t="s">
        <v>247</v>
      </c>
      <c r="AU92" s="177" t="s">
        <v>77</v>
      </c>
      <c r="AY92" s="20" t="s">
        <v>137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20" t="s">
        <v>77</v>
      </c>
      <c r="BK92" s="178">
        <f>ROUND(I92*H92,2)</f>
        <v>0</v>
      </c>
      <c r="BL92" s="20" t="s">
        <v>229</v>
      </c>
      <c r="BM92" s="177" t="s">
        <v>1668</v>
      </c>
    </row>
    <row r="93" s="2" customFormat="1" ht="14.4" customHeight="1">
      <c r="A93" s="39"/>
      <c r="B93" s="165"/>
      <c r="C93" s="193" t="s">
        <v>87</v>
      </c>
      <c r="D93" s="193" t="s">
        <v>247</v>
      </c>
      <c r="E93" s="194" t="s">
        <v>1669</v>
      </c>
      <c r="F93" s="195" t="s">
        <v>1670</v>
      </c>
      <c r="G93" s="196" t="s">
        <v>1117</v>
      </c>
      <c r="H93" s="197">
        <v>4</v>
      </c>
      <c r="I93" s="198"/>
      <c r="J93" s="199">
        <f>ROUND(I93*H93,2)</f>
        <v>0</v>
      </c>
      <c r="K93" s="195" t="s">
        <v>3</v>
      </c>
      <c r="L93" s="200"/>
      <c r="M93" s="201" t="s">
        <v>3</v>
      </c>
      <c r="N93" s="202" t="s">
        <v>43</v>
      </c>
      <c r="O93" s="73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314</v>
      </c>
      <c r="AT93" s="177" t="s">
        <v>247</v>
      </c>
      <c r="AU93" s="177" t="s">
        <v>77</v>
      </c>
      <c r="AY93" s="20" t="s">
        <v>137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77</v>
      </c>
      <c r="BK93" s="178">
        <f>ROUND(I93*H93,2)</f>
        <v>0</v>
      </c>
      <c r="BL93" s="20" t="s">
        <v>229</v>
      </c>
      <c r="BM93" s="177" t="s">
        <v>1671</v>
      </c>
    </row>
    <row r="94" s="2" customFormat="1" ht="14.4" customHeight="1">
      <c r="A94" s="39"/>
      <c r="B94" s="165"/>
      <c r="C94" s="193" t="s">
        <v>90</v>
      </c>
      <c r="D94" s="193" t="s">
        <v>247</v>
      </c>
      <c r="E94" s="194" t="s">
        <v>1672</v>
      </c>
      <c r="F94" s="195" t="s">
        <v>1673</v>
      </c>
      <c r="G94" s="196" t="s">
        <v>1117</v>
      </c>
      <c r="H94" s="197">
        <v>8</v>
      </c>
      <c r="I94" s="198"/>
      <c r="J94" s="199">
        <f>ROUND(I94*H94,2)</f>
        <v>0</v>
      </c>
      <c r="K94" s="195" t="s">
        <v>3</v>
      </c>
      <c r="L94" s="200"/>
      <c r="M94" s="201" t="s">
        <v>3</v>
      </c>
      <c r="N94" s="202" t="s">
        <v>43</v>
      </c>
      <c r="O94" s="73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314</v>
      </c>
      <c r="AT94" s="177" t="s">
        <v>247</v>
      </c>
      <c r="AU94" s="177" t="s">
        <v>77</v>
      </c>
      <c r="AY94" s="20" t="s">
        <v>137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77</v>
      </c>
      <c r="BK94" s="178">
        <f>ROUND(I94*H94,2)</f>
        <v>0</v>
      </c>
      <c r="BL94" s="20" t="s">
        <v>229</v>
      </c>
      <c r="BM94" s="177" t="s">
        <v>1674</v>
      </c>
    </row>
    <row r="95" s="2" customFormat="1" ht="14.4" customHeight="1">
      <c r="A95" s="39"/>
      <c r="B95" s="165"/>
      <c r="C95" s="193" t="s">
        <v>93</v>
      </c>
      <c r="D95" s="193" t="s">
        <v>247</v>
      </c>
      <c r="E95" s="194" t="s">
        <v>1675</v>
      </c>
      <c r="F95" s="195" t="s">
        <v>1676</v>
      </c>
      <c r="G95" s="196" t="s">
        <v>1117</v>
      </c>
      <c r="H95" s="197">
        <v>2</v>
      </c>
      <c r="I95" s="198"/>
      <c r="J95" s="199">
        <f>ROUND(I95*H95,2)</f>
        <v>0</v>
      </c>
      <c r="K95" s="195" t="s">
        <v>3</v>
      </c>
      <c r="L95" s="200"/>
      <c r="M95" s="201" t="s">
        <v>3</v>
      </c>
      <c r="N95" s="202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314</v>
      </c>
      <c r="AT95" s="177" t="s">
        <v>247</v>
      </c>
      <c r="AU95" s="177" t="s">
        <v>77</v>
      </c>
      <c r="AY95" s="20" t="s">
        <v>137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77</v>
      </c>
      <c r="BK95" s="178">
        <f>ROUND(I95*H95,2)</f>
        <v>0</v>
      </c>
      <c r="BL95" s="20" t="s">
        <v>229</v>
      </c>
      <c r="BM95" s="177" t="s">
        <v>1677</v>
      </c>
    </row>
    <row r="96" s="2" customFormat="1" ht="14.4" customHeight="1">
      <c r="A96" s="39"/>
      <c r="B96" s="165"/>
      <c r="C96" s="193" t="s">
        <v>96</v>
      </c>
      <c r="D96" s="193" t="s">
        <v>247</v>
      </c>
      <c r="E96" s="194" t="s">
        <v>1678</v>
      </c>
      <c r="F96" s="195" t="s">
        <v>1679</v>
      </c>
      <c r="G96" s="196" t="s">
        <v>1117</v>
      </c>
      <c r="H96" s="197">
        <v>2</v>
      </c>
      <c r="I96" s="198"/>
      <c r="J96" s="199">
        <f>ROUND(I96*H96,2)</f>
        <v>0</v>
      </c>
      <c r="K96" s="195" t="s">
        <v>3</v>
      </c>
      <c r="L96" s="200"/>
      <c r="M96" s="201" t="s">
        <v>3</v>
      </c>
      <c r="N96" s="202" t="s">
        <v>43</v>
      </c>
      <c r="O96" s="73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314</v>
      </c>
      <c r="AT96" s="177" t="s">
        <v>247</v>
      </c>
      <c r="AU96" s="177" t="s">
        <v>77</v>
      </c>
      <c r="AY96" s="20" t="s">
        <v>137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77</v>
      </c>
      <c r="BK96" s="178">
        <f>ROUND(I96*H96,2)</f>
        <v>0</v>
      </c>
      <c r="BL96" s="20" t="s">
        <v>229</v>
      </c>
      <c r="BM96" s="177" t="s">
        <v>1680</v>
      </c>
    </row>
    <row r="97" s="2" customFormat="1" ht="40.2" customHeight="1">
      <c r="A97" s="39"/>
      <c r="B97" s="165"/>
      <c r="C97" s="166" t="s">
        <v>182</v>
      </c>
      <c r="D97" s="166" t="s">
        <v>139</v>
      </c>
      <c r="E97" s="167" t="s">
        <v>1681</v>
      </c>
      <c r="F97" s="168" t="s">
        <v>1682</v>
      </c>
      <c r="G97" s="169" t="s">
        <v>1117</v>
      </c>
      <c r="H97" s="170">
        <v>8</v>
      </c>
      <c r="I97" s="171"/>
      <c r="J97" s="172">
        <f>ROUND(I97*H97,2)</f>
        <v>0</v>
      </c>
      <c r="K97" s="168" t="s">
        <v>3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</v>
      </c>
      <c r="R97" s="175">
        <f>Q97*H97</f>
        <v>0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229</v>
      </c>
      <c r="AT97" s="177" t="s">
        <v>139</v>
      </c>
      <c r="AU97" s="177" t="s">
        <v>77</v>
      </c>
      <c r="AY97" s="20" t="s">
        <v>137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77</v>
      </c>
      <c r="BK97" s="178">
        <f>ROUND(I97*H97,2)</f>
        <v>0</v>
      </c>
      <c r="BL97" s="20" t="s">
        <v>229</v>
      </c>
      <c r="BM97" s="177" t="s">
        <v>1683</v>
      </c>
    </row>
    <row r="98" s="2" customFormat="1" ht="14.4" customHeight="1">
      <c r="A98" s="39"/>
      <c r="B98" s="165"/>
      <c r="C98" s="166" t="s">
        <v>189</v>
      </c>
      <c r="D98" s="166" t="s">
        <v>139</v>
      </c>
      <c r="E98" s="167" t="s">
        <v>1684</v>
      </c>
      <c r="F98" s="168" t="s">
        <v>1685</v>
      </c>
      <c r="G98" s="169" t="s">
        <v>1117</v>
      </c>
      <c r="H98" s="170">
        <v>8</v>
      </c>
      <c r="I98" s="171"/>
      <c r="J98" s="172">
        <f>ROUND(I98*H98,2)</f>
        <v>0</v>
      </c>
      <c r="K98" s="168" t="s">
        <v>3</v>
      </c>
      <c r="L98" s="40"/>
      <c r="M98" s="173" t="s">
        <v>3</v>
      </c>
      <c r="N98" s="174" t="s">
        <v>43</v>
      </c>
      <c r="O98" s="73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77" t="s">
        <v>229</v>
      </c>
      <c r="AT98" s="177" t="s">
        <v>139</v>
      </c>
      <c r="AU98" s="177" t="s">
        <v>77</v>
      </c>
      <c r="AY98" s="20" t="s">
        <v>137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20" t="s">
        <v>77</v>
      </c>
      <c r="BK98" s="178">
        <f>ROUND(I98*H98,2)</f>
        <v>0</v>
      </c>
      <c r="BL98" s="20" t="s">
        <v>229</v>
      </c>
      <c r="BM98" s="177" t="s">
        <v>1686</v>
      </c>
    </row>
    <row r="99" s="2" customFormat="1" ht="14.4" customHeight="1">
      <c r="A99" s="39"/>
      <c r="B99" s="165"/>
      <c r="C99" s="166" t="s">
        <v>195</v>
      </c>
      <c r="D99" s="166" t="s">
        <v>139</v>
      </c>
      <c r="E99" s="167" t="s">
        <v>1687</v>
      </c>
      <c r="F99" s="168" t="s">
        <v>1688</v>
      </c>
      <c r="G99" s="169" t="s">
        <v>1117</v>
      </c>
      <c r="H99" s="170">
        <v>24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229</v>
      </c>
      <c r="AT99" s="177" t="s">
        <v>139</v>
      </c>
      <c r="AU99" s="177" t="s">
        <v>77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229</v>
      </c>
      <c r="BM99" s="177" t="s">
        <v>1689</v>
      </c>
    </row>
    <row r="100" s="2" customFormat="1" ht="81" customHeight="1">
      <c r="A100" s="39"/>
      <c r="B100" s="165"/>
      <c r="C100" s="166" t="s">
        <v>201</v>
      </c>
      <c r="D100" s="166" t="s">
        <v>139</v>
      </c>
      <c r="E100" s="167" t="s">
        <v>1690</v>
      </c>
      <c r="F100" s="168" t="s">
        <v>1691</v>
      </c>
      <c r="G100" s="169" t="s">
        <v>1117</v>
      </c>
      <c r="H100" s="170">
        <v>3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229</v>
      </c>
      <c r="AT100" s="177" t="s">
        <v>139</v>
      </c>
      <c r="AU100" s="177" t="s">
        <v>77</v>
      </c>
      <c r="AY100" s="20" t="s">
        <v>137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77</v>
      </c>
      <c r="BK100" s="178">
        <f>ROUND(I100*H100,2)</f>
        <v>0</v>
      </c>
      <c r="BL100" s="20" t="s">
        <v>229</v>
      </c>
      <c r="BM100" s="177" t="s">
        <v>1692</v>
      </c>
    </row>
    <row r="101" s="2" customFormat="1" ht="60.6" customHeight="1">
      <c r="A101" s="39"/>
      <c r="B101" s="165"/>
      <c r="C101" s="166" t="s">
        <v>207</v>
      </c>
      <c r="D101" s="166" t="s">
        <v>139</v>
      </c>
      <c r="E101" s="167" t="s">
        <v>1693</v>
      </c>
      <c r="F101" s="168" t="s">
        <v>1694</v>
      </c>
      <c r="G101" s="169" t="s">
        <v>1117</v>
      </c>
      <c r="H101" s="170">
        <v>7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229</v>
      </c>
      <c r="AT101" s="177" t="s">
        <v>139</v>
      </c>
      <c r="AU101" s="177" t="s">
        <v>77</v>
      </c>
      <c r="AY101" s="20" t="s">
        <v>137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77</v>
      </c>
      <c r="BK101" s="178">
        <f>ROUND(I101*H101,2)</f>
        <v>0</v>
      </c>
      <c r="BL101" s="20" t="s">
        <v>229</v>
      </c>
      <c r="BM101" s="177" t="s">
        <v>1695</v>
      </c>
    </row>
    <row r="102" s="2" customFormat="1" ht="45" customHeight="1">
      <c r="A102" s="39"/>
      <c r="B102" s="165"/>
      <c r="C102" s="193" t="s">
        <v>213</v>
      </c>
      <c r="D102" s="193" t="s">
        <v>247</v>
      </c>
      <c r="E102" s="194" t="s">
        <v>1696</v>
      </c>
      <c r="F102" s="195" t="s">
        <v>1697</v>
      </c>
      <c r="G102" s="196" t="s">
        <v>1117</v>
      </c>
      <c r="H102" s="197">
        <v>7</v>
      </c>
      <c r="I102" s="198"/>
      <c r="J102" s="199">
        <f>ROUND(I102*H102,2)</f>
        <v>0</v>
      </c>
      <c r="K102" s="195" t="s">
        <v>3</v>
      </c>
      <c r="L102" s="200"/>
      <c r="M102" s="201" t="s">
        <v>3</v>
      </c>
      <c r="N102" s="202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314</v>
      </c>
      <c r="AT102" s="177" t="s">
        <v>247</v>
      </c>
      <c r="AU102" s="177" t="s">
        <v>77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229</v>
      </c>
      <c r="BM102" s="177" t="s">
        <v>1698</v>
      </c>
    </row>
    <row r="103" s="2" customFormat="1" ht="14.4" customHeight="1">
      <c r="A103" s="39"/>
      <c r="B103" s="165"/>
      <c r="C103" s="193" t="s">
        <v>219</v>
      </c>
      <c r="D103" s="193" t="s">
        <v>247</v>
      </c>
      <c r="E103" s="194" t="s">
        <v>1699</v>
      </c>
      <c r="F103" s="195" t="s">
        <v>1700</v>
      </c>
      <c r="G103" s="196" t="s">
        <v>1117</v>
      </c>
      <c r="H103" s="197">
        <v>1</v>
      </c>
      <c r="I103" s="198"/>
      <c r="J103" s="199">
        <f>ROUND(I103*H103,2)</f>
        <v>0</v>
      </c>
      <c r="K103" s="195" t="s">
        <v>3</v>
      </c>
      <c r="L103" s="200"/>
      <c r="M103" s="201" t="s">
        <v>3</v>
      </c>
      <c r="N103" s="202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314</v>
      </c>
      <c r="AT103" s="177" t="s">
        <v>247</v>
      </c>
      <c r="AU103" s="177" t="s">
        <v>77</v>
      </c>
      <c r="AY103" s="20" t="s">
        <v>137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77</v>
      </c>
      <c r="BK103" s="178">
        <f>ROUND(I103*H103,2)</f>
        <v>0</v>
      </c>
      <c r="BL103" s="20" t="s">
        <v>229</v>
      </c>
      <c r="BM103" s="177" t="s">
        <v>1701</v>
      </c>
    </row>
    <row r="104" s="2" customFormat="1" ht="70.8" customHeight="1">
      <c r="A104" s="39"/>
      <c r="B104" s="165"/>
      <c r="C104" s="166" t="s">
        <v>9</v>
      </c>
      <c r="D104" s="166" t="s">
        <v>139</v>
      </c>
      <c r="E104" s="167" t="s">
        <v>1702</v>
      </c>
      <c r="F104" s="168" t="s">
        <v>1703</v>
      </c>
      <c r="G104" s="169" t="s">
        <v>1117</v>
      </c>
      <c r="H104" s="170">
        <v>1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229</v>
      </c>
      <c r="AT104" s="177" t="s">
        <v>139</v>
      </c>
      <c r="AU104" s="177" t="s">
        <v>77</v>
      </c>
      <c r="AY104" s="20" t="s">
        <v>137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77</v>
      </c>
      <c r="BK104" s="178">
        <f>ROUND(I104*H104,2)</f>
        <v>0</v>
      </c>
      <c r="BL104" s="20" t="s">
        <v>229</v>
      </c>
      <c r="BM104" s="177" t="s">
        <v>1704</v>
      </c>
    </row>
    <row r="105" s="12" customFormat="1" ht="25.92" customHeight="1">
      <c r="A105" s="12"/>
      <c r="B105" s="152"/>
      <c r="C105" s="12"/>
      <c r="D105" s="153" t="s">
        <v>71</v>
      </c>
      <c r="E105" s="154" t="s">
        <v>1144</v>
      </c>
      <c r="F105" s="154" t="s">
        <v>1450</v>
      </c>
      <c r="G105" s="12"/>
      <c r="H105" s="12"/>
      <c r="I105" s="155"/>
      <c r="J105" s="156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</v>
      </c>
      <c r="S105" s="158"/>
      <c r="T105" s="160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77</v>
      </c>
      <c r="AT105" s="161" t="s">
        <v>71</v>
      </c>
      <c r="AU105" s="161" t="s">
        <v>72</v>
      </c>
      <c r="AY105" s="153" t="s">
        <v>137</v>
      </c>
      <c r="BK105" s="162">
        <f>SUM(BK106:BK115)</f>
        <v>0</v>
      </c>
    </row>
    <row r="106" s="2" customFormat="1" ht="14.4" customHeight="1">
      <c r="A106" s="39"/>
      <c r="B106" s="165"/>
      <c r="C106" s="166" t="s">
        <v>229</v>
      </c>
      <c r="D106" s="166" t="s">
        <v>139</v>
      </c>
      <c r="E106" s="167" t="s">
        <v>1705</v>
      </c>
      <c r="F106" s="168" t="s">
        <v>1700</v>
      </c>
      <c r="G106" s="169" t="s">
        <v>1117</v>
      </c>
      <c r="H106" s="170">
        <v>1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229</v>
      </c>
      <c r="AT106" s="177" t="s">
        <v>139</v>
      </c>
      <c r="AU106" s="177" t="s">
        <v>77</v>
      </c>
      <c r="AY106" s="20" t="s">
        <v>137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77</v>
      </c>
      <c r="BK106" s="178">
        <f>ROUND(I106*H106,2)</f>
        <v>0</v>
      </c>
      <c r="BL106" s="20" t="s">
        <v>229</v>
      </c>
      <c r="BM106" s="177" t="s">
        <v>1706</v>
      </c>
    </row>
    <row r="107" s="2" customFormat="1" ht="22.2" customHeight="1">
      <c r="A107" s="39"/>
      <c r="B107" s="165"/>
      <c r="C107" s="166" t="s">
        <v>235</v>
      </c>
      <c r="D107" s="166" t="s">
        <v>139</v>
      </c>
      <c r="E107" s="167" t="s">
        <v>1707</v>
      </c>
      <c r="F107" s="168" t="s">
        <v>1708</v>
      </c>
      <c r="G107" s="169" t="s">
        <v>1117</v>
      </c>
      <c r="H107" s="170">
        <v>1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229</v>
      </c>
      <c r="AT107" s="177" t="s">
        <v>139</v>
      </c>
      <c r="AU107" s="177" t="s">
        <v>77</v>
      </c>
      <c r="AY107" s="20" t="s">
        <v>137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77</v>
      </c>
      <c r="BK107" s="178">
        <f>ROUND(I107*H107,2)</f>
        <v>0</v>
      </c>
      <c r="BL107" s="20" t="s">
        <v>229</v>
      </c>
      <c r="BM107" s="177" t="s">
        <v>1709</v>
      </c>
    </row>
    <row r="108" s="2" customFormat="1" ht="14.4" customHeight="1">
      <c r="A108" s="39"/>
      <c r="B108" s="165"/>
      <c r="C108" s="166" t="s">
        <v>241</v>
      </c>
      <c r="D108" s="166" t="s">
        <v>139</v>
      </c>
      <c r="E108" s="167" t="s">
        <v>1710</v>
      </c>
      <c r="F108" s="168" t="s">
        <v>1711</v>
      </c>
      <c r="G108" s="169" t="s">
        <v>1117</v>
      </c>
      <c r="H108" s="170">
        <v>4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229</v>
      </c>
      <c r="AT108" s="177" t="s">
        <v>139</v>
      </c>
      <c r="AU108" s="177" t="s">
        <v>77</v>
      </c>
      <c r="AY108" s="20" t="s">
        <v>137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77</v>
      </c>
      <c r="BK108" s="178">
        <f>ROUND(I108*H108,2)</f>
        <v>0</v>
      </c>
      <c r="BL108" s="20" t="s">
        <v>229</v>
      </c>
      <c r="BM108" s="177" t="s">
        <v>1712</v>
      </c>
    </row>
    <row r="109" s="2" customFormat="1" ht="14.4" customHeight="1">
      <c r="A109" s="39"/>
      <c r="B109" s="165"/>
      <c r="C109" s="166" t="s">
        <v>246</v>
      </c>
      <c r="D109" s="166" t="s">
        <v>139</v>
      </c>
      <c r="E109" s="167" t="s">
        <v>1713</v>
      </c>
      <c r="F109" s="168" t="s">
        <v>1714</v>
      </c>
      <c r="G109" s="169" t="s">
        <v>1117</v>
      </c>
      <c r="H109" s="170">
        <v>2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229</v>
      </c>
      <c r="AT109" s="177" t="s">
        <v>139</v>
      </c>
      <c r="AU109" s="177" t="s">
        <v>77</v>
      </c>
      <c r="AY109" s="20" t="s">
        <v>137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77</v>
      </c>
      <c r="BK109" s="178">
        <f>ROUND(I109*H109,2)</f>
        <v>0</v>
      </c>
      <c r="BL109" s="20" t="s">
        <v>229</v>
      </c>
      <c r="BM109" s="177" t="s">
        <v>1715</v>
      </c>
    </row>
    <row r="110" s="2" customFormat="1" ht="14.4" customHeight="1">
      <c r="A110" s="39"/>
      <c r="B110" s="165"/>
      <c r="C110" s="166" t="s">
        <v>252</v>
      </c>
      <c r="D110" s="166" t="s">
        <v>139</v>
      </c>
      <c r="E110" s="167" t="s">
        <v>1716</v>
      </c>
      <c r="F110" s="168" t="s">
        <v>1717</v>
      </c>
      <c r="G110" s="169" t="s">
        <v>1117</v>
      </c>
      <c r="H110" s="170">
        <v>22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229</v>
      </c>
      <c r="AT110" s="177" t="s">
        <v>139</v>
      </c>
      <c r="AU110" s="177" t="s">
        <v>77</v>
      </c>
      <c r="AY110" s="20" t="s">
        <v>137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77</v>
      </c>
      <c r="BK110" s="178">
        <f>ROUND(I110*H110,2)</f>
        <v>0</v>
      </c>
      <c r="BL110" s="20" t="s">
        <v>229</v>
      </c>
      <c r="BM110" s="177" t="s">
        <v>1718</v>
      </c>
    </row>
    <row r="111" s="2" customFormat="1" ht="14.4" customHeight="1">
      <c r="A111" s="39"/>
      <c r="B111" s="165"/>
      <c r="C111" s="166" t="s">
        <v>8</v>
      </c>
      <c r="D111" s="166" t="s">
        <v>139</v>
      </c>
      <c r="E111" s="167" t="s">
        <v>1466</v>
      </c>
      <c r="F111" s="168" t="s">
        <v>1719</v>
      </c>
      <c r="G111" s="169" t="s">
        <v>1117</v>
      </c>
      <c r="H111" s="170">
        <v>40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229</v>
      </c>
      <c r="AT111" s="177" t="s">
        <v>139</v>
      </c>
      <c r="AU111" s="177" t="s">
        <v>77</v>
      </c>
      <c r="AY111" s="20" t="s">
        <v>137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77</v>
      </c>
      <c r="BK111" s="178">
        <f>ROUND(I111*H111,2)</f>
        <v>0</v>
      </c>
      <c r="BL111" s="20" t="s">
        <v>229</v>
      </c>
      <c r="BM111" s="177" t="s">
        <v>1720</v>
      </c>
    </row>
    <row r="112" s="2" customFormat="1" ht="14.4" customHeight="1">
      <c r="A112" s="39"/>
      <c r="B112" s="165"/>
      <c r="C112" s="166" t="s">
        <v>262</v>
      </c>
      <c r="D112" s="166" t="s">
        <v>139</v>
      </c>
      <c r="E112" s="167" t="s">
        <v>1721</v>
      </c>
      <c r="F112" s="168" t="s">
        <v>1722</v>
      </c>
      <c r="G112" s="169" t="s">
        <v>1117</v>
      </c>
      <c r="H112" s="170">
        <v>8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229</v>
      </c>
      <c r="AT112" s="177" t="s">
        <v>139</v>
      </c>
      <c r="AU112" s="177" t="s">
        <v>77</v>
      </c>
      <c r="AY112" s="20" t="s">
        <v>137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77</v>
      </c>
      <c r="BK112" s="178">
        <f>ROUND(I112*H112,2)</f>
        <v>0</v>
      </c>
      <c r="BL112" s="20" t="s">
        <v>229</v>
      </c>
      <c r="BM112" s="177" t="s">
        <v>1723</v>
      </c>
    </row>
    <row r="113" s="2" customFormat="1" ht="14.4" customHeight="1">
      <c r="A113" s="39"/>
      <c r="B113" s="165"/>
      <c r="C113" s="166" t="s">
        <v>266</v>
      </c>
      <c r="D113" s="166" t="s">
        <v>139</v>
      </c>
      <c r="E113" s="167" t="s">
        <v>1724</v>
      </c>
      <c r="F113" s="168" t="s">
        <v>1676</v>
      </c>
      <c r="G113" s="169" t="s">
        <v>1117</v>
      </c>
      <c r="H113" s="170">
        <v>2</v>
      </c>
      <c r="I113" s="171"/>
      <c r="J113" s="172">
        <f>ROUND(I113*H113,2)</f>
        <v>0</v>
      </c>
      <c r="K113" s="168" t="s">
        <v>3</v>
      </c>
      <c r="L113" s="40"/>
      <c r="M113" s="173" t="s">
        <v>3</v>
      </c>
      <c r="N113" s="174" t="s">
        <v>43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229</v>
      </c>
      <c r="AT113" s="177" t="s">
        <v>139</v>
      </c>
      <c r="AU113" s="177" t="s">
        <v>77</v>
      </c>
      <c r="AY113" s="20" t="s">
        <v>137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77</v>
      </c>
      <c r="BK113" s="178">
        <f>ROUND(I113*H113,2)</f>
        <v>0</v>
      </c>
      <c r="BL113" s="20" t="s">
        <v>229</v>
      </c>
      <c r="BM113" s="177" t="s">
        <v>1725</v>
      </c>
    </row>
    <row r="114" s="2" customFormat="1" ht="14.4" customHeight="1">
      <c r="A114" s="39"/>
      <c r="B114" s="165"/>
      <c r="C114" s="166" t="s">
        <v>271</v>
      </c>
      <c r="D114" s="166" t="s">
        <v>139</v>
      </c>
      <c r="E114" s="167" t="s">
        <v>1696</v>
      </c>
      <c r="F114" s="168" t="s">
        <v>1726</v>
      </c>
      <c r="G114" s="169" t="s">
        <v>1117</v>
      </c>
      <c r="H114" s="170">
        <v>7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229</v>
      </c>
      <c r="AT114" s="177" t="s">
        <v>139</v>
      </c>
      <c r="AU114" s="177" t="s">
        <v>77</v>
      </c>
      <c r="AY114" s="20" t="s">
        <v>137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77</v>
      </c>
      <c r="BK114" s="178">
        <f>ROUND(I114*H114,2)</f>
        <v>0</v>
      </c>
      <c r="BL114" s="20" t="s">
        <v>229</v>
      </c>
      <c r="BM114" s="177" t="s">
        <v>1727</v>
      </c>
    </row>
    <row r="115" s="2" customFormat="1" ht="14.4" customHeight="1">
      <c r="A115" s="39"/>
      <c r="B115" s="165"/>
      <c r="C115" s="166" t="s">
        <v>276</v>
      </c>
      <c r="D115" s="166" t="s">
        <v>139</v>
      </c>
      <c r="E115" s="167" t="s">
        <v>1728</v>
      </c>
      <c r="F115" s="168" t="s">
        <v>1679</v>
      </c>
      <c r="G115" s="169" t="s">
        <v>1117</v>
      </c>
      <c r="H115" s="170">
        <v>2</v>
      </c>
      <c r="I115" s="171"/>
      <c r="J115" s="172">
        <f>ROUND(I115*H115,2)</f>
        <v>0</v>
      </c>
      <c r="K115" s="168" t="s">
        <v>3</v>
      </c>
      <c r="L115" s="40"/>
      <c r="M115" s="173" t="s">
        <v>3</v>
      </c>
      <c r="N115" s="174" t="s">
        <v>43</v>
      </c>
      <c r="O115" s="73"/>
      <c r="P115" s="175">
        <f>O115*H115</f>
        <v>0</v>
      </c>
      <c r="Q115" s="175">
        <v>0</v>
      </c>
      <c r="R115" s="175">
        <f>Q115*H115</f>
        <v>0</v>
      </c>
      <c r="S115" s="175">
        <v>0</v>
      </c>
      <c r="T115" s="17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229</v>
      </c>
      <c r="AT115" s="177" t="s">
        <v>139</v>
      </c>
      <c r="AU115" s="177" t="s">
        <v>77</v>
      </c>
      <c r="AY115" s="20" t="s">
        <v>137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77</v>
      </c>
      <c r="BK115" s="178">
        <f>ROUND(I115*H115,2)</f>
        <v>0</v>
      </c>
      <c r="BL115" s="20" t="s">
        <v>229</v>
      </c>
      <c r="BM115" s="177" t="s">
        <v>1729</v>
      </c>
    </row>
    <row r="116" s="12" customFormat="1" ht="25.92" customHeight="1">
      <c r="A116" s="12"/>
      <c r="B116" s="152"/>
      <c r="C116" s="12"/>
      <c r="D116" s="153" t="s">
        <v>71</v>
      </c>
      <c r="E116" s="154" t="s">
        <v>1154</v>
      </c>
      <c r="F116" s="154" t="s">
        <v>1730</v>
      </c>
      <c r="G116" s="12"/>
      <c r="H116" s="12"/>
      <c r="I116" s="155"/>
      <c r="J116" s="156">
        <f>BK116</f>
        <v>0</v>
      </c>
      <c r="K116" s="12"/>
      <c r="L116" s="152"/>
      <c r="M116" s="157"/>
      <c r="N116" s="158"/>
      <c r="O116" s="158"/>
      <c r="P116" s="159">
        <f>SUM(P117:P121)</f>
        <v>0</v>
      </c>
      <c r="Q116" s="158"/>
      <c r="R116" s="159">
        <f>SUM(R117:R121)</f>
        <v>0</v>
      </c>
      <c r="S116" s="158"/>
      <c r="T116" s="16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77</v>
      </c>
      <c r="AT116" s="161" t="s">
        <v>71</v>
      </c>
      <c r="AU116" s="161" t="s">
        <v>72</v>
      </c>
      <c r="AY116" s="153" t="s">
        <v>137</v>
      </c>
      <c r="BK116" s="162">
        <f>SUM(BK117:BK121)</f>
        <v>0</v>
      </c>
    </row>
    <row r="117" s="2" customFormat="1" ht="14.4" customHeight="1">
      <c r="A117" s="39"/>
      <c r="B117" s="165"/>
      <c r="C117" s="166" t="s">
        <v>281</v>
      </c>
      <c r="D117" s="166" t="s">
        <v>139</v>
      </c>
      <c r="E117" s="167" t="s">
        <v>1731</v>
      </c>
      <c r="F117" s="168" t="s">
        <v>1732</v>
      </c>
      <c r="G117" s="169" t="s">
        <v>1117</v>
      </c>
      <c r="H117" s="170">
        <v>2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229</v>
      </c>
      <c r="AT117" s="177" t="s">
        <v>139</v>
      </c>
      <c r="AU117" s="177" t="s">
        <v>77</v>
      </c>
      <c r="AY117" s="20" t="s">
        <v>137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77</v>
      </c>
      <c r="BK117" s="178">
        <f>ROUND(I117*H117,2)</f>
        <v>0</v>
      </c>
      <c r="BL117" s="20" t="s">
        <v>229</v>
      </c>
      <c r="BM117" s="177" t="s">
        <v>1733</v>
      </c>
    </row>
    <row r="118" s="2" customFormat="1" ht="22.2" customHeight="1">
      <c r="A118" s="39"/>
      <c r="B118" s="165"/>
      <c r="C118" s="166" t="s">
        <v>286</v>
      </c>
      <c r="D118" s="166" t="s">
        <v>139</v>
      </c>
      <c r="E118" s="167" t="s">
        <v>1734</v>
      </c>
      <c r="F118" s="168" t="s">
        <v>1735</v>
      </c>
      <c r="G118" s="169" t="s">
        <v>1117</v>
      </c>
      <c r="H118" s="170">
        <v>2</v>
      </c>
      <c r="I118" s="171"/>
      <c r="J118" s="172">
        <f>ROUND(I118*H118,2)</f>
        <v>0</v>
      </c>
      <c r="K118" s="168" t="s">
        <v>3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229</v>
      </c>
      <c r="AT118" s="177" t="s">
        <v>139</v>
      </c>
      <c r="AU118" s="177" t="s">
        <v>77</v>
      </c>
      <c r="AY118" s="20" t="s">
        <v>137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77</v>
      </c>
      <c r="BK118" s="178">
        <f>ROUND(I118*H118,2)</f>
        <v>0</v>
      </c>
      <c r="BL118" s="20" t="s">
        <v>229</v>
      </c>
      <c r="BM118" s="177" t="s">
        <v>1736</v>
      </c>
    </row>
    <row r="119" s="2" customFormat="1" ht="45" customHeight="1">
      <c r="A119" s="39"/>
      <c r="B119" s="165"/>
      <c r="C119" s="166" t="s">
        <v>292</v>
      </c>
      <c r="D119" s="166" t="s">
        <v>139</v>
      </c>
      <c r="E119" s="167" t="s">
        <v>1737</v>
      </c>
      <c r="F119" s="168" t="s">
        <v>1738</v>
      </c>
      <c r="G119" s="169" t="s">
        <v>1117</v>
      </c>
      <c r="H119" s="170">
        <v>1</v>
      </c>
      <c r="I119" s="171"/>
      <c r="J119" s="172">
        <f>ROUND(I119*H119,2)</f>
        <v>0</v>
      </c>
      <c r="K119" s="168" t="s">
        <v>3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229</v>
      </c>
      <c r="AT119" s="177" t="s">
        <v>139</v>
      </c>
      <c r="AU119" s="177" t="s">
        <v>77</v>
      </c>
      <c r="AY119" s="20" t="s">
        <v>137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77</v>
      </c>
      <c r="BK119" s="178">
        <f>ROUND(I119*H119,2)</f>
        <v>0</v>
      </c>
      <c r="BL119" s="20" t="s">
        <v>229</v>
      </c>
      <c r="BM119" s="177" t="s">
        <v>1739</v>
      </c>
    </row>
    <row r="120" s="2" customFormat="1" ht="45" customHeight="1">
      <c r="A120" s="39"/>
      <c r="B120" s="165"/>
      <c r="C120" s="166" t="s">
        <v>298</v>
      </c>
      <c r="D120" s="166" t="s">
        <v>139</v>
      </c>
      <c r="E120" s="167" t="s">
        <v>1740</v>
      </c>
      <c r="F120" s="168" t="s">
        <v>1741</v>
      </c>
      <c r="G120" s="169" t="s">
        <v>1117</v>
      </c>
      <c r="H120" s="170">
        <v>1</v>
      </c>
      <c r="I120" s="171"/>
      <c r="J120" s="172">
        <f>ROUND(I120*H120,2)</f>
        <v>0</v>
      </c>
      <c r="K120" s="168" t="s">
        <v>3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229</v>
      </c>
      <c r="AT120" s="177" t="s">
        <v>139</v>
      </c>
      <c r="AU120" s="177" t="s">
        <v>77</v>
      </c>
      <c r="AY120" s="20" t="s">
        <v>137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77</v>
      </c>
      <c r="BK120" s="178">
        <f>ROUND(I120*H120,2)</f>
        <v>0</v>
      </c>
      <c r="BL120" s="20" t="s">
        <v>229</v>
      </c>
      <c r="BM120" s="177" t="s">
        <v>1742</v>
      </c>
    </row>
    <row r="121" s="2" customFormat="1" ht="14.4" customHeight="1">
      <c r="A121" s="39"/>
      <c r="B121" s="165"/>
      <c r="C121" s="166" t="s">
        <v>303</v>
      </c>
      <c r="D121" s="166" t="s">
        <v>139</v>
      </c>
      <c r="E121" s="167" t="s">
        <v>1743</v>
      </c>
      <c r="F121" s="168" t="s">
        <v>1744</v>
      </c>
      <c r="G121" s="169" t="s">
        <v>1117</v>
      </c>
      <c r="H121" s="170">
        <v>5</v>
      </c>
      <c r="I121" s="171"/>
      <c r="J121" s="172">
        <f>ROUND(I121*H121,2)</f>
        <v>0</v>
      </c>
      <c r="K121" s="168" t="s">
        <v>3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229</v>
      </c>
      <c r="AT121" s="177" t="s">
        <v>139</v>
      </c>
      <c r="AU121" s="177" t="s">
        <v>77</v>
      </c>
      <c r="AY121" s="20" t="s">
        <v>137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77</v>
      </c>
      <c r="BK121" s="178">
        <f>ROUND(I121*H121,2)</f>
        <v>0</v>
      </c>
      <c r="BL121" s="20" t="s">
        <v>229</v>
      </c>
      <c r="BM121" s="177" t="s">
        <v>1745</v>
      </c>
    </row>
    <row r="122" s="12" customFormat="1" ht="25.92" customHeight="1">
      <c r="A122" s="12"/>
      <c r="B122" s="152"/>
      <c r="C122" s="12"/>
      <c r="D122" s="153" t="s">
        <v>71</v>
      </c>
      <c r="E122" s="154" t="s">
        <v>1171</v>
      </c>
      <c r="F122" s="154" t="s">
        <v>1475</v>
      </c>
      <c r="G122" s="12"/>
      <c r="H122" s="12"/>
      <c r="I122" s="155"/>
      <c r="J122" s="156">
        <f>BK122</f>
        <v>0</v>
      </c>
      <c r="K122" s="12"/>
      <c r="L122" s="152"/>
      <c r="M122" s="157"/>
      <c r="N122" s="158"/>
      <c r="O122" s="158"/>
      <c r="P122" s="159">
        <f>SUM(P123:P128)</f>
        <v>0</v>
      </c>
      <c r="Q122" s="158"/>
      <c r="R122" s="159">
        <f>SUM(R123:R128)</f>
        <v>0</v>
      </c>
      <c r="S122" s="158"/>
      <c r="T122" s="16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3" t="s">
        <v>77</v>
      </c>
      <c r="AT122" s="161" t="s">
        <v>71</v>
      </c>
      <c r="AU122" s="161" t="s">
        <v>72</v>
      </c>
      <c r="AY122" s="153" t="s">
        <v>137</v>
      </c>
      <c r="BK122" s="162">
        <f>SUM(BK123:BK128)</f>
        <v>0</v>
      </c>
    </row>
    <row r="123" s="2" customFormat="1" ht="14.4" customHeight="1">
      <c r="A123" s="39"/>
      <c r="B123" s="165"/>
      <c r="C123" s="193" t="s">
        <v>309</v>
      </c>
      <c r="D123" s="193" t="s">
        <v>247</v>
      </c>
      <c r="E123" s="194" t="s">
        <v>1485</v>
      </c>
      <c r="F123" s="195" t="s">
        <v>1486</v>
      </c>
      <c r="G123" s="196" t="s">
        <v>1117</v>
      </c>
      <c r="H123" s="197">
        <v>20</v>
      </c>
      <c r="I123" s="198"/>
      <c r="J123" s="199">
        <f>ROUND(I123*H123,2)</f>
        <v>0</v>
      </c>
      <c r="K123" s="195" t="s">
        <v>3</v>
      </c>
      <c r="L123" s="200"/>
      <c r="M123" s="201" t="s">
        <v>3</v>
      </c>
      <c r="N123" s="202" t="s">
        <v>43</v>
      </c>
      <c r="O123" s="73"/>
      <c r="P123" s="175">
        <f>O123*H123</f>
        <v>0</v>
      </c>
      <c r="Q123" s="175">
        <v>0</v>
      </c>
      <c r="R123" s="175">
        <f>Q123*H123</f>
        <v>0</v>
      </c>
      <c r="S123" s="175">
        <v>0</v>
      </c>
      <c r="T123" s="17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77" t="s">
        <v>314</v>
      </c>
      <c r="AT123" s="177" t="s">
        <v>247</v>
      </c>
      <c r="AU123" s="177" t="s">
        <v>77</v>
      </c>
      <c r="AY123" s="20" t="s">
        <v>137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20" t="s">
        <v>77</v>
      </c>
      <c r="BK123" s="178">
        <f>ROUND(I123*H123,2)</f>
        <v>0</v>
      </c>
      <c r="BL123" s="20" t="s">
        <v>229</v>
      </c>
      <c r="BM123" s="177" t="s">
        <v>1746</v>
      </c>
    </row>
    <row r="124" s="2" customFormat="1" ht="14.4" customHeight="1">
      <c r="A124" s="39"/>
      <c r="B124" s="165"/>
      <c r="C124" s="193" t="s">
        <v>314</v>
      </c>
      <c r="D124" s="193" t="s">
        <v>247</v>
      </c>
      <c r="E124" s="194" t="s">
        <v>1747</v>
      </c>
      <c r="F124" s="195" t="s">
        <v>1748</v>
      </c>
      <c r="G124" s="196" t="s">
        <v>1117</v>
      </c>
      <c r="H124" s="197">
        <v>16</v>
      </c>
      <c r="I124" s="198"/>
      <c r="J124" s="199">
        <f>ROUND(I124*H124,2)</f>
        <v>0</v>
      </c>
      <c r="K124" s="195" t="s">
        <v>3</v>
      </c>
      <c r="L124" s="200"/>
      <c r="M124" s="201" t="s">
        <v>3</v>
      </c>
      <c r="N124" s="202" t="s">
        <v>43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314</v>
      </c>
      <c r="AT124" s="177" t="s">
        <v>247</v>
      </c>
      <c r="AU124" s="177" t="s">
        <v>77</v>
      </c>
      <c r="AY124" s="20" t="s">
        <v>137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77</v>
      </c>
      <c r="BK124" s="178">
        <f>ROUND(I124*H124,2)</f>
        <v>0</v>
      </c>
      <c r="BL124" s="20" t="s">
        <v>229</v>
      </c>
      <c r="BM124" s="177" t="s">
        <v>1749</v>
      </c>
    </row>
    <row r="125" s="2" customFormat="1" ht="14.4" customHeight="1">
      <c r="A125" s="39"/>
      <c r="B125" s="165"/>
      <c r="C125" s="193" t="s">
        <v>320</v>
      </c>
      <c r="D125" s="193" t="s">
        <v>247</v>
      </c>
      <c r="E125" s="194" t="s">
        <v>1494</v>
      </c>
      <c r="F125" s="195" t="s">
        <v>1495</v>
      </c>
      <c r="G125" s="196" t="s">
        <v>173</v>
      </c>
      <c r="H125" s="197">
        <v>50</v>
      </c>
      <c r="I125" s="198"/>
      <c r="J125" s="199">
        <f>ROUND(I125*H125,2)</f>
        <v>0</v>
      </c>
      <c r="K125" s="195" t="s">
        <v>3</v>
      </c>
      <c r="L125" s="200"/>
      <c r="M125" s="201" t="s">
        <v>3</v>
      </c>
      <c r="N125" s="202" t="s">
        <v>43</v>
      </c>
      <c r="O125" s="73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314</v>
      </c>
      <c r="AT125" s="177" t="s">
        <v>247</v>
      </c>
      <c r="AU125" s="177" t="s">
        <v>77</v>
      </c>
      <c r="AY125" s="20" t="s">
        <v>137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77</v>
      </c>
      <c r="BK125" s="178">
        <f>ROUND(I125*H125,2)</f>
        <v>0</v>
      </c>
      <c r="BL125" s="20" t="s">
        <v>229</v>
      </c>
      <c r="BM125" s="177" t="s">
        <v>1750</v>
      </c>
    </row>
    <row r="126" s="2" customFormat="1" ht="14.4" customHeight="1">
      <c r="A126" s="39"/>
      <c r="B126" s="165"/>
      <c r="C126" s="193" t="s">
        <v>329</v>
      </c>
      <c r="D126" s="193" t="s">
        <v>247</v>
      </c>
      <c r="E126" s="194" t="s">
        <v>1497</v>
      </c>
      <c r="F126" s="195" t="s">
        <v>1751</v>
      </c>
      <c r="G126" s="196" t="s">
        <v>173</v>
      </c>
      <c r="H126" s="197">
        <v>1500</v>
      </c>
      <c r="I126" s="198"/>
      <c r="J126" s="199">
        <f>ROUND(I126*H126,2)</f>
        <v>0</v>
      </c>
      <c r="K126" s="195" t="s">
        <v>3</v>
      </c>
      <c r="L126" s="200"/>
      <c r="M126" s="201" t="s">
        <v>3</v>
      </c>
      <c r="N126" s="202" t="s">
        <v>43</v>
      </c>
      <c r="O126" s="73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314</v>
      </c>
      <c r="AT126" s="177" t="s">
        <v>247</v>
      </c>
      <c r="AU126" s="177" t="s">
        <v>77</v>
      </c>
      <c r="AY126" s="20" t="s">
        <v>137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77</v>
      </c>
      <c r="BK126" s="178">
        <f>ROUND(I126*H126,2)</f>
        <v>0</v>
      </c>
      <c r="BL126" s="20" t="s">
        <v>229</v>
      </c>
      <c r="BM126" s="177" t="s">
        <v>1752</v>
      </c>
    </row>
    <row r="127" s="2" customFormat="1" ht="22.2" customHeight="1">
      <c r="A127" s="39"/>
      <c r="B127" s="165"/>
      <c r="C127" s="166" t="s">
        <v>336</v>
      </c>
      <c r="D127" s="166" t="s">
        <v>139</v>
      </c>
      <c r="E127" s="167" t="s">
        <v>1753</v>
      </c>
      <c r="F127" s="168" t="s">
        <v>1754</v>
      </c>
      <c r="G127" s="169" t="s">
        <v>1117</v>
      </c>
      <c r="H127" s="170">
        <v>1</v>
      </c>
      <c r="I127" s="171"/>
      <c r="J127" s="172">
        <f>ROUND(I127*H127,2)</f>
        <v>0</v>
      </c>
      <c r="K127" s="168" t="s">
        <v>3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229</v>
      </c>
      <c r="AT127" s="177" t="s">
        <v>139</v>
      </c>
      <c r="AU127" s="177" t="s">
        <v>77</v>
      </c>
      <c r="AY127" s="20" t="s">
        <v>137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77</v>
      </c>
      <c r="BK127" s="178">
        <f>ROUND(I127*H127,2)</f>
        <v>0</v>
      </c>
      <c r="BL127" s="20" t="s">
        <v>229</v>
      </c>
      <c r="BM127" s="177" t="s">
        <v>1755</v>
      </c>
    </row>
    <row r="128" s="2" customFormat="1" ht="14.4" customHeight="1">
      <c r="A128" s="39"/>
      <c r="B128" s="165"/>
      <c r="C128" s="193" t="s">
        <v>342</v>
      </c>
      <c r="D128" s="193" t="s">
        <v>247</v>
      </c>
      <c r="E128" s="194" t="s">
        <v>1500</v>
      </c>
      <c r="F128" s="195" t="s">
        <v>1501</v>
      </c>
      <c r="G128" s="196" t="s">
        <v>173</v>
      </c>
      <c r="H128" s="197">
        <v>70</v>
      </c>
      <c r="I128" s="198"/>
      <c r="J128" s="199">
        <f>ROUND(I128*H128,2)</f>
        <v>0</v>
      </c>
      <c r="K128" s="195" t="s">
        <v>3</v>
      </c>
      <c r="L128" s="200"/>
      <c r="M128" s="201" t="s">
        <v>3</v>
      </c>
      <c r="N128" s="202" t="s">
        <v>43</v>
      </c>
      <c r="O128" s="73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314</v>
      </c>
      <c r="AT128" s="177" t="s">
        <v>247</v>
      </c>
      <c r="AU128" s="177" t="s">
        <v>77</v>
      </c>
      <c r="AY128" s="20" t="s">
        <v>137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77</v>
      </c>
      <c r="BK128" s="178">
        <f>ROUND(I128*H128,2)</f>
        <v>0</v>
      </c>
      <c r="BL128" s="20" t="s">
        <v>229</v>
      </c>
      <c r="BM128" s="177" t="s">
        <v>1756</v>
      </c>
    </row>
    <row r="129" s="12" customFormat="1" ht="25.92" customHeight="1">
      <c r="A129" s="12"/>
      <c r="B129" s="152"/>
      <c r="C129" s="12"/>
      <c r="D129" s="153" t="s">
        <v>71</v>
      </c>
      <c r="E129" s="154" t="s">
        <v>1201</v>
      </c>
      <c r="F129" s="154" t="s">
        <v>1506</v>
      </c>
      <c r="G129" s="12"/>
      <c r="H129" s="12"/>
      <c r="I129" s="155"/>
      <c r="J129" s="156">
        <f>BK129</f>
        <v>0</v>
      </c>
      <c r="K129" s="12"/>
      <c r="L129" s="152"/>
      <c r="M129" s="157"/>
      <c r="N129" s="158"/>
      <c r="O129" s="158"/>
      <c r="P129" s="159">
        <f>SUM(P130:P132)</f>
        <v>0</v>
      </c>
      <c r="Q129" s="158"/>
      <c r="R129" s="159">
        <f>SUM(R130:R132)</f>
        <v>0</v>
      </c>
      <c r="S129" s="158"/>
      <c r="T129" s="16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77</v>
      </c>
      <c r="AT129" s="161" t="s">
        <v>71</v>
      </c>
      <c r="AU129" s="161" t="s">
        <v>72</v>
      </c>
      <c r="AY129" s="153" t="s">
        <v>137</v>
      </c>
      <c r="BK129" s="162">
        <f>SUM(BK130:BK132)</f>
        <v>0</v>
      </c>
    </row>
    <row r="130" s="2" customFormat="1" ht="14.4" customHeight="1">
      <c r="A130" s="39"/>
      <c r="B130" s="165"/>
      <c r="C130" s="166" t="s">
        <v>348</v>
      </c>
      <c r="D130" s="166" t="s">
        <v>139</v>
      </c>
      <c r="E130" s="167" t="s">
        <v>1510</v>
      </c>
      <c r="F130" s="168" t="s">
        <v>1511</v>
      </c>
      <c r="G130" s="169" t="s">
        <v>1117</v>
      </c>
      <c r="H130" s="170">
        <v>1500</v>
      </c>
      <c r="I130" s="171"/>
      <c r="J130" s="172">
        <f>ROUND(I130*H130,2)</f>
        <v>0</v>
      </c>
      <c r="K130" s="168" t="s">
        <v>3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229</v>
      </c>
      <c r="AT130" s="177" t="s">
        <v>139</v>
      </c>
      <c r="AU130" s="177" t="s">
        <v>77</v>
      </c>
      <c r="AY130" s="20" t="s">
        <v>137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77</v>
      </c>
      <c r="BK130" s="178">
        <f>ROUND(I130*H130,2)</f>
        <v>0</v>
      </c>
      <c r="BL130" s="20" t="s">
        <v>229</v>
      </c>
      <c r="BM130" s="177" t="s">
        <v>1757</v>
      </c>
    </row>
    <row r="131" s="2" customFormat="1" ht="14.4" customHeight="1">
      <c r="A131" s="39"/>
      <c r="B131" s="165"/>
      <c r="C131" s="166" t="s">
        <v>354</v>
      </c>
      <c r="D131" s="166" t="s">
        <v>139</v>
      </c>
      <c r="E131" s="167" t="s">
        <v>1758</v>
      </c>
      <c r="F131" s="168" t="s">
        <v>1759</v>
      </c>
      <c r="G131" s="169" t="s">
        <v>1117</v>
      </c>
      <c r="H131" s="170">
        <v>0</v>
      </c>
      <c r="I131" s="171"/>
      <c r="J131" s="172">
        <f>ROUND(I131*H131,2)</f>
        <v>0</v>
      </c>
      <c r="K131" s="168" t="s">
        <v>3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229</v>
      </c>
      <c r="AT131" s="177" t="s">
        <v>139</v>
      </c>
      <c r="AU131" s="177" t="s">
        <v>77</v>
      </c>
      <c r="AY131" s="20" t="s">
        <v>137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77</v>
      </c>
      <c r="BK131" s="178">
        <f>ROUND(I131*H131,2)</f>
        <v>0</v>
      </c>
      <c r="BL131" s="20" t="s">
        <v>229</v>
      </c>
      <c r="BM131" s="177" t="s">
        <v>1760</v>
      </c>
    </row>
    <row r="132" s="2" customFormat="1" ht="14.4" customHeight="1">
      <c r="A132" s="39"/>
      <c r="B132" s="165"/>
      <c r="C132" s="166" t="s">
        <v>360</v>
      </c>
      <c r="D132" s="166" t="s">
        <v>139</v>
      </c>
      <c r="E132" s="167" t="s">
        <v>1513</v>
      </c>
      <c r="F132" s="168" t="s">
        <v>1514</v>
      </c>
      <c r="G132" s="169" t="s">
        <v>1117</v>
      </c>
      <c r="H132" s="170">
        <v>20</v>
      </c>
      <c r="I132" s="171"/>
      <c r="J132" s="172">
        <f>ROUND(I132*H132,2)</f>
        <v>0</v>
      </c>
      <c r="K132" s="168" t="s">
        <v>3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229</v>
      </c>
      <c r="AT132" s="177" t="s">
        <v>139</v>
      </c>
      <c r="AU132" s="177" t="s">
        <v>77</v>
      </c>
      <c r="AY132" s="20" t="s">
        <v>137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77</v>
      </c>
      <c r="BK132" s="178">
        <f>ROUND(I132*H132,2)</f>
        <v>0</v>
      </c>
      <c r="BL132" s="20" t="s">
        <v>229</v>
      </c>
      <c r="BM132" s="177" t="s">
        <v>1761</v>
      </c>
    </row>
    <row r="133" s="12" customFormat="1" ht="25.92" customHeight="1">
      <c r="A133" s="12"/>
      <c r="B133" s="152"/>
      <c r="C133" s="12"/>
      <c r="D133" s="153" t="s">
        <v>71</v>
      </c>
      <c r="E133" s="154" t="s">
        <v>1214</v>
      </c>
      <c r="F133" s="154" t="s">
        <v>1527</v>
      </c>
      <c r="G133" s="12"/>
      <c r="H133" s="12"/>
      <c r="I133" s="155"/>
      <c r="J133" s="156">
        <f>BK133</f>
        <v>0</v>
      </c>
      <c r="K133" s="12"/>
      <c r="L133" s="152"/>
      <c r="M133" s="157"/>
      <c r="N133" s="158"/>
      <c r="O133" s="158"/>
      <c r="P133" s="159">
        <f>SUM(P134:P140)</f>
        <v>0</v>
      </c>
      <c r="Q133" s="158"/>
      <c r="R133" s="159">
        <f>SUM(R134:R140)</f>
        <v>0</v>
      </c>
      <c r="S133" s="158"/>
      <c r="T133" s="160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3" t="s">
        <v>77</v>
      </c>
      <c r="AT133" s="161" t="s">
        <v>71</v>
      </c>
      <c r="AU133" s="161" t="s">
        <v>72</v>
      </c>
      <c r="AY133" s="153" t="s">
        <v>137</v>
      </c>
      <c r="BK133" s="162">
        <f>SUM(BK134:BK140)</f>
        <v>0</v>
      </c>
    </row>
    <row r="134" s="2" customFormat="1" ht="22.2" customHeight="1">
      <c r="A134" s="39"/>
      <c r="B134" s="165"/>
      <c r="C134" s="193" t="s">
        <v>366</v>
      </c>
      <c r="D134" s="193" t="s">
        <v>247</v>
      </c>
      <c r="E134" s="194" t="s">
        <v>1762</v>
      </c>
      <c r="F134" s="195" t="s">
        <v>1763</v>
      </c>
      <c r="G134" s="196" t="s">
        <v>173</v>
      </c>
      <c r="H134" s="197">
        <v>2200</v>
      </c>
      <c r="I134" s="198"/>
      <c r="J134" s="199">
        <f>ROUND(I134*H134,2)</f>
        <v>0</v>
      </c>
      <c r="K134" s="195" t="s">
        <v>3</v>
      </c>
      <c r="L134" s="200"/>
      <c r="M134" s="201" t="s">
        <v>3</v>
      </c>
      <c r="N134" s="202" t="s">
        <v>43</v>
      </c>
      <c r="O134" s="73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314</v>
      </c>
      <c r="AT134" s="177" t="s">
        <v>247</v>
      </c>
      <c r="AU134" s="177" t="s">
        <v>77</v>
      </c>
      <c r="AY134" s="20" t="s">
        <v>137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77</v>
      </c>
      <c r="BK134" s="178">
        <f>ROUND(I134*H134,2)</f>
        <v>0</v>
      </c>
      <c r="BL134" s="20" t="s">
        <v>229</v>
      </c>
      <c r="BM134" s="177" t="s">
        <v>1764</v>
      </c>
    </row>
    <row r="135" s="2" customFormat="1" ht="22.2" customHeight="1">
      <c r="A135" s="39"/>
      <c r="B135" s="165"/>
      <c r="C135" s="193" t="s">
        <v>372</v>
      </c>
      <c r="D135" s="193" t="s">
        <v>247</v>
      </c>
      <c r="E135" s="194" t="s">
        <v>1765</v>
      </c>
      <c r="F135" s="195" t="s">
        <v>1766</v>
      </c>
      <c r="G135" s="196" t="s">
        <v>173</v>
      </c>
      <c r="H135" s="197">
        <v>500</v>
      </c>
      <c r="I135" s="198"/>
      <c r="J135" s="199">
        <f>ROUND(I135*H135,2)</f>
        <v>0</v>
      </c>
      <c r="K135" s="195" t="s">
        <v>3</v>
      </c>
      <c r="L135" s="200"/>
      <c r="M135" s="201" t="s">
        <v>3</v>
      </c>
      <c r="N135" s="202" t="s">
        <v>43</v>
      </c>
      <c r="O135" s="73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7" t="s">
        <v>314</v>
      </c>
      <c r="AT135" s="177" t="s">
        <v>247</v>
      </c>
      <c r="AU135" s="177" t="s">
        <v>77</v>
      </c>
      <c r="AY135" s="20" t="s">
        <v>137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0" t="s">
        <v>77</v>
      </c>
      <c r="BK135" s="178">
        <f>ROUND(I135*H135,2)</f>
        <v>0</v>
      </c>
      <c r="BL135" s="20" t="s">
        <v>229</v>
      </c>
      <c r="BM135" s="177" t="s">
        <v>1767</v>
      </c>
    </row>
    <row r="136" s="2" customFormat="1" ht="14.4" customHeight="1">
      <c r="A136" s="39"/>
      <c r="B136" s="165"/>
      <c r="C136" s="193" t="s">
        <v>376</v>
      </c>
      <c r="D136" s="193" t="s">
        <v>247</v>
      </c>
      <c r="E136" s="194" t="s">
        <v>1543</v>
      </c>
      <c r="F136" s="195" t="s">
        <v>1544</v>
      </c>
      <c r="G136" s="196" t="s">
        <v>173</v>
      </c>
      <c r="H136" s="197">
        <v>80</v>
      </c>
      <c r="I136" s="198"/>
      <c r="J136" s="199">
        <f>ROUND(I136*H136,2)</f>
        <v>0</v>
      </c>
      <c r="K136" s="195" t="s">
        <v>3</v>
      </c>
      <c r="L136" s="200"/>
      <c r="M136" s="201" t="s">
        <v>3</v>
      </c>
      <c r="N136" s="202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314</v>
      </c>
      <c r="AT136" s="177" t="s">
        <v>247</v>
      </c>
      <c r="AU136" s="177" t="s">
        <v>77</v>
      </c>
      <c r="AY136" s="20" t="s">
        <v>137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77</v>
      </c>
      <c r="BK136" s="178">
        <f>ROUND(I136*H136,2)</f>
        <v>0</v>
      </c>
      <c r="BL136" s="20" t="s">
        <v>229</v>
      </c>
      <c r="BM136" s="177" t="s">
        <v>1768</v>
      </c>
    </row>
    <row r="137" s="2" customFormat="1" ht="14.4" customHeight="1">
      <c r="A137" s="39"/>
      <c r="B137" s="165"/>
      <c r="C137" s="193" t="s">
        <v>380</v>
      </c>
      <c r="D137" s="193" t="s">
        <v>247</v>
      </c>
      <c r="E137" s="194" t="s">
        <v>1769</v>
      </c>
      <c r="F137" s="195" t="s">
        <v>1770</v>
      </c>
      <c r="G137" s="196" t="s">
        <v>173</v>
      </c>
      <c r="H137" s="197">
        <v>60</v>
      </c>
      <c r="I137" s="198"/>
      <c r="J137" s="199">
        <f>ROUND(I137*H137,2)</f>
        <v>0</v>
      </c>
      <c r="K137" s="195" t="s">
        <v>3</v>
      </c>
      <c r="L137" s="200"/>
      <c r="M137" s="201" t="s">
        <v>3</v>
      </c>
      <c r="N137" s="202" t="s">
        <v>43</v>
      </c>
      <c r="O137" s="73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77" t="s">
        <v>314</v>
      </c>
      <c r="AT137" s="177" t="s">
        <v>247</v>
      </c>
      <c r="AU137" s="177" t="s">
        <v>77</v>
      </c>
      <c r="AY137" s="20" t="s">
        <v>137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20" t="s">
        <v>77</v>
      </c>
      <c r="BK137" s="178">
        <f>ROUND(I137*H137,2)</f>
        <v>0</v>
      </c>
      <c r="BL137" s="20" t="s">
        <v>229</v>
      </c>
      <c r="BM137" s="177" t="s">
        <v>1771</v>
      </c>
    </row>
    <row r="138" s="2" customFormat="1" ht="14.4" customHeight="1">
      <c r="A138" s="39"/>
      <c r="B138" s="165"/>
      <c r="C138" s="193" t="s">
        <v>386</v>
      </c>
      <c r="D138" s="193" t="s">
        <v>247</v>
      </c>
      <c r="E138" s="194" t="s">
        <v>1772</v>
      </c>
      <c r="F138" s="195" t="s">
        <v>1773</v>
      </c>
      <c r="G138" s="196" t="s">
        <v>173</v>
      </c>
      <c r="H138" s="197">
        <v>300</v>
      </c>
      <c r="I138" s="198"/>
      <c r="J138" s="199">
        <f>ROUND(I138*H138,2)</f>
        <v>0</v>
      </c>
      <c r="K138" s="195" t="s">
        <v>3</v>
      </c>
      <c r="L138" s="200"/>
      <c r="M138" s="201" t="s">
        <v>3</v>
      </c>
      <c r="N138" s="202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314</v>
      </c>
      <c r="AT138" s="177" t="s">
        <v>247</v>
      </c>
      <c r="AU138" s="177" t="s">
        <v>77</v>
      </c>
      <c r="AY138" s="20" t="s">
        <v>137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77</v>
      </c>
      <c r="BK138" s="178">
        <f>ROUND(I138*H138,2)</f>
        <v>0</v>
      </c>
      <c r="BL138" s="20" t="s">
        <v>229</v>
      </c>
      <c r="BM138" s="177" t="s">
        <v>1774</v>
      </c>
    </row>
    <row r="139" s="2" customFormat="1" ht="14.4" customHeight="1">
      <c r="A139" s="39"/>
      <c r="B139" s="165"/>
      <c r="C139" s="193" t="s">
        <v>391</v>
      </c>
      <c r="D139" s="193" t="s">
        <v>247</v>
      </c>
      <c r="E139" s="194" t="s">
        <v>1775</v>
      </c>
      <c r="F139" s="195" t="s">
        <v>1776</v>
      </c>
      <c r="G139" s="196" t="s">
        <v>1117</v>
      </c>
      <c r="H139" s="197">
        <v>40</v>
      </c>
      <c r="I139" s="198"/>
      <c r="J139" s="199">
        <f>ROUND(I139*H139,2)</f>
        <v>0</v>
      </c>
      <c r="K139" s="195" t="s">
        <v>3</v>
      </c>
      <c r="L139" s="200"/>
      <c r="M139" s="201" t="s">
        <v>3</v>
      </c>
      <c r="N139" s="202" t="s">
        <v>43</v>
      </c>
      <c r="O139" s="73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7" t="s">
        <v>314</v>
      </c>
      <c r="AT139" s="177" t="s">
        <v>247</v>
      </c>
      <c r="AU139" s="177" t="s">
        <v>77</v>
      </c>
      <c r="AY139" s="20" t="s">
        <v>137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20" t="s">
        <v>77</v>
      </c>
      <c r="BK139" s="178">
        <f>ROUND(I139*H139,2)</f>
        <v>0</v>
      </c>
      <c r="BL139" s="20" t="s">
        <v>229</v>
      </c>
      <c r="BM139" s="177" t="s">
        <v>1777</v>
      </c>
    </row>
    <row r="140" s="2" customFormat="1" ht="14.4" customHeight="1">
      <c r="A140" s="39"/>
      <c r="B140" s="165"/>
      <c r="C140" s="193" t="s">
        <v>397</v>
      </c>
      <c r="D140" s="193" t="s">
        <v>247</v>
      </c>
      <c r="E140" s="194" t="s">
        <v>1778</v>
      </c>
      <c r="F140" s="195" t="s">
        <v>1779</v>
      </c>
      <c r="G140" s="196" t="s">
        <v>173</v>
      </c>
      <c r="H140" s="197">
        <v>100</v>
      </c>
      <c r="I140" s="198"/>
      <c r="J140" s="199">
        <f>ROUND(I140*H140,2)</f>
        <v>0</v>
      </c>
      <c r="K140" s="195" t="s">
        <v>3</v>
      </c>
      <c r="L140" s="200"/>
      <c r="M140" s="201" t="s">
        <v>3</v>
      </c>
      <c r="N140" s="202" t="s">
        <v>43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314</v>
      </c>
      <c r="AT140" s="177" t="s">
        <v>247</v>
      </c>
      <c r="AU140" s="177" t="s">
        <v>77</v>
      </c>
      <c r="AY140" s="20" t="s">
        <v>137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77</v>
      </c>
      <c r="BK140" s="178">
        <f>ROUND(I140*H140,2)</f>
        <v>0</v>
      </c>
      <c r="BL140" s="20" t="s">
        <v>229</v>
      </c>
      <c r="BM140" s="177" t="s">
        <v>1780</v>
      </c>
    </row>
    <row r="141" s="12" customFormat="1" ht="25.92" customHeight="1">
      <c r="A141" s="12"/>
      <c r="B141" s="152"/>
      <c r="C141" s="12"/>
      <c r="D141" s="153" t="s">
        <v>71</v>
      </c>
      <c r="E141" s="154" t="s">
        <v>1240</v>
      </c>
      <c r="F141" s="154" t="s">
        <v>1546</v>
      </c>
      <c r="G141" s="12"/>
      <c r="H141" s="12"/>
      <c r="I141" s="155"/>
      <c r="J141" s="156">
        <f>BK141</f>
        <v>0</v>
      </c>
      <c r="K141" s="12"/>
      <c r="L141" s="152"/>
      <c r="M141" s="157"/>
      <c r="N141" s="158"/>
      <c r="O141" s="158"/>
      <c r="P141" s="159">
        <f>SUM(P142:P147)</f>
        <v>0</v>
      </c>
      <c r="Q141" s="158"/>
      <c r="R141" s="159">
        <f>SUM(R142:R147)</f>
        <v>0</v>
      </c>
      <c r="S141" s="158"/>
      <c r="T141" s="160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3" t="s">
        <v>77</v>
      </c>
      <c r="AT141" s="161" t="s">
        <v>71</v>
      </c>
      <c r="AU141" s="161" t="s">
        <v>72</v>
      </c>
      <c r="AY141" s="153" t="s">
        <v>137</v>
      </c>
      <c r="BK141" s="162">
        <f>SUM(BK142:BK147)</f>
        <v>0</v>
      </c>
    </row>
    <row r="142" s="2" customFormat="1" ht="14.4" customHeight="1">
      <c r="A142" s="39"/>
      <c r="B142" s="165"/>
      <c r="C142" s="166" t="s">
        <v>405</v>
      </c>
      <c r="D142" s="166" t="s">
        <v>139</v>
      </c>
      <c r="E142" s="167" t="s">
        <v>1543</v>
      </c>
      <c r="F142" s="168" t="s">
        <v>1781</v>
      </c>
      <c r="G142" s="169" t="s">
        <v>173</v>
      </c>
      <c r="H142" s="170">
        <v>80</v>
      </c>
      <c r="I142" s="171"/>
      <c r="J142" s="172">
        <f>ROUND(I142*H142,2)</f>
        <v>0</v>
      </c>
      <c r="K142" s="168" t="s">
        <v>3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229</v>
      </c>
      <c r="AT142" s="177" t="s">
        <v>139</v>
      </c>
      <c r="AU142" s="177" t="s">
        <v>77</v>
      </c>
      <c r="AY142" s="20" t="s">
        <v>137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77</v>
      </c>
      <c r="BK142" s="178">
        <f>ROUND(I142*H142,2)</f>
        <v>0</v>
      </c>
      <c r="BL142" s="20" t="s">
        <v>229</v>
      </c>
      <c r="BM142" s="177" t="s">
        <v>1782</v>
      </c>
    </row>
    <row r="143" s="2" customFormat="1" ht="14.4" customHeight="1">
      <c r="A143" s="39"/>
      <c r="B143" s="165"/>
      <c r="C143" s="166" t="s">
        <v>410</v>
      </c>
      <c r="D143" s="166" t="s">
        <v>139</v>
      </c>
      <c r="E143" s="167" t="s">
        <v>1783</v>
      </c>
      <c r="F143" s="168" t="s">
        <v>1784</v>
      </c>
      <c r="G143" s="169" t="s">
        <v>173</v>
      </c>
      <c r="H143" s="170">
        <v>100</v>
      </c>
      <c r="I143" s="171"/>
      <c r="J143" s="172">
        <f>ROUND(I143*H143,2)</f>
        <v>0</v>
      </c>
      <c r="K143" s="168" t="s">
        <v>3</v>
      </c>
      <c r="L143" s="40"/>
      <c r="M143" s="173" t="s">
        <v>3</v>
      </c>
      <c r="N143" s="174" t="s">
        <v>43</v>
      </c>
      <c r="O143" s="73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229</v>
      </c>
      <c r="AT143" s="177" t="s">
        <v>139</v>
      </c>
      <c r="AU143" s="177" t="s">
        <v>77</v>
      </c>
      <c r="AY143" s="20" t="s">
        <v>137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77</v>
      </c>
      <c r="BK143" s="178">
        <f>ROUND(I143*H143,2)</f>
        <v>0</v>
      </c>
      <c r="BL143" s="20" t="s">
        <v>229</v>
      </c>
      <c r="BM143" s="177" t="s">
        <v>1785</v>
      </c>
    </row>
    <row r="144" s="2" customFormat="1" ht="14.4" customHeight="1">
      <c r="A144" s="39"/>
      <c r="B144" s="165"/>
      <c r="C144" s="166" t="s">
        <v>415</v>
      </c>
      <c r="D144" s="166" t="s">
        <v>139</v>
      </c>
      <c r="E144" s="167" t="s">
        <v>1786</v>
      </c>
      <c r="F144" s="168" t="s">
        <v>1787</v>
      </c>
      <c r="G144" s="169" t="s">
        <v>173</v>
      </c>
      <c r="H144" s="170">
        <v>2700</v>
      </c>
      <c r="I144" s="171"/>
      <c r="J144" s="172">
        <f>ROUND(I144*H144,2)</f>
        <v>0</v>
      </c>
      <c r="K144" s="168" t="s">
        <v>3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229</v>
      </c>
      <c r="AT144" s="177" t="s">
        <v>139</v>
      </c>
      <c r="AU144" s="177" t="s">
        <v>77</v>
      </c>
      <c r="AY144" s="20" t="s">
        <v>137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77</v>
      </c>
      <c r="BK144" s="178">
        <f>ROUND(I144*H144,2)</f>
        <v>0</v>
      </c>
      <c r="BL144" s="20" t="s">
        <v>229</v>
      </c>
      <c r="BM144" s="177" t="s">
        <v>1788</v>
      </c>
    </row>
    <row r="145" s="2" customFormat="1" ht="14.4" customHeight="1">
      <c r="A145" s="39"/>
      <c r="B145" s="165"/>
      <c r="C145" s="166" t="s">
        <v>421</v>
      </c>
      <c r="D145" s="166" t="s">
        <v>139</v>
      </c>
      <c r="E145" s="167" t="s">
        <v>1789</v>
      </c>
      <c r="F145" s="168" t="s">
        <v>1790</v>
      </c>
      <c r="G145" s="169" t="s">
        <v>173</v>
      </c>
      <c r="H145" s="170">
        <v>50</v>
      </c>
      <c r="I145" s="171"/>
      <c r="J145" s="172">
        <f>ROUND(I145*H145,2)</f>
        <v>0</v>
      </c>
      <c r="K145" s="168" t="s">
        <v>3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229</v>
      </c>
      <c r="AT145" s="177" t="s">
        <v>139</v>
      </c>
      <c r="AU145" s="177" t="s">
        <v>77</v>
      </c>
      <c r="AY145" s="20" t="s">
        <v>137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77</v>
      </c>
      <c r="BK145" s="178">
        <f>ROUND(I145*H145,2)</f>
        <v>0</v>
      </c>
      <c r="BL145" s="20" t="s">
        <v>229</v>
      </c>
      <c r="BM145" s="177" t="s">
        <v>1791</v>
      </c>
    </row>
    <row r="146" s="2" customFormat="1" ht="22.2" customHeight="1">
      <c r="A146" s="39"/>
      <c r="B146" s="165"/>
      <c r="C146" s="166" t="s">
        <v>428</v>
      </c>
      <c r="D146" s="166" t="s">
        <v>139</v>
      </c>
      <c r="E146" s="167" t="s">
        <v>1792</v>
      </c>
      <c r="F146" s="168" t="s">
        <v>1793</v>
      </c>
      <c r="G146" s="169" t="s">
        <v>173</v>
      </c>
      <c r="H146" s="170">
        <v>300</v>
      </c>
      <c r="I146" s="171"/>
      <c r="J146" s="172">
        <f>ROUND(I146*H146,2)</f>
        <v>0</v>
      </c>
      <c r="K146" s="168" t="s">
        <v>3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229</v>
      </c>
      <c r="AT146" s="177" t="s">
        <v>139</v>
      </c>
      <c r="AU146" s="177" t="s">
        <v>77</v>
      </c>
      <c r="AY146" s="20" t="s">
        <v>137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77</v>
      </c>
      <c r="BK146" s="178">
        <f>ROUND(I146*H146,2)</f>
        <v>0</v>
      </c>
      <c r="BL146" s="20" t="s">
        <v>229</v>
      </c>
      <c r="BM146" s="177" t="s">
        <v>1794</v>
      </c>
    </row>
    <row r="147" s="2" customFormat="1" ht="14.4" customHeight="1">
      <c r="A147" s="39"/>
      <c r="B147" s="165"/>
      <c r="C147" s="166" t="s">
        <v>437</v>
      </c>
      <c r="D147" s="166" t="s">
        <v>139</v>
      </c>
      <c r="E147" s="167" t="s">
        <v>1795</v>
      </c>
      <c r="F147" s="168" t="s">
        <v>1796</v>
      </c>
      <c r="G147" s="169" t="s">
        <v>1117</v>
      </c>
      <c r="H147" s="170">
        <v>40</v>
      </c>
      <c r="I147" s="171"/>
      <c r="J147" s="172">
        <f>ROUND(I147*H147,2)</f>
        <v>0</v>
      </c>
      <c r="K147" s="168" t="s">
        <v>3</v>
      </c>
      <c r="L147" s="40"/>
      <c r="M147" s="173" t="s">
        <v>3</v>
      </c>
      <c r="N147" s="174" t="s">
        <v>43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7" t="s">
        <v>229</v>
      </c>
      <c r="AT147" s="177" t="s">
        <v>139</v>
      </c>
      <c r="AU147" s="177" t="s">
        <v>77</v>
      </c>
      <c r="AY147" s="20" t="s">
        <v>137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20" t="s">
        <v>77</v>
      </c>
      <c r="BK147" s="178">
        <f>ROUND(I147*H147,2)</f>
        <v>0</v>
      </c>
      <c r="BL147" s="20" t="s">
        <v>229</v>
      </c>
      <c r="BM147" s="177" t="s">
        <v>1797</v>
      </c>
    </row>
    <row r="148" s="12" customFormat="1" ht="25.92" customHeight="1">
      <c r="A148" s="12"/>
      <c r="B148" s="152"/>
      <c r="C148" s="12"/>
      <c r="D148" s="153" t="s">
        <v>71</v>
      </c>
      <c r="E148" s="154" t="s">
        <v>1282</v>
      </c>
      <c r="F148" s="154" t="s">
        <v>1798</v>
      </c>
      <c r="G148" s="12"/>
      <c r="H148" s="12"/>
      <c r="I148" s="155"/>
      <c r="J148" s="156">
        <f>BK148</f>
        <v>0</v>
      </c>
      <c r="K148" s="12"/>
      <c r="L148" s="152"/>
      <c r="M148" s="157"/>
      <c r="N148" s="158"/>
      <c r="O148" s="158"/>
      <c r="P148" s="159">
        <f>SUM(P149:P157)</f>
        <v>0</v>
      </c>
      <c r="Q148" s="158"/>
      <c r="R148" s="159">
        <f>SUM(R149:R157)</f>
        <v>0</v>
      </c>
      <c r="S148" s="158"/>
      <c r="T148" s="160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77</v>
      </c>
      <c r="AT148" s="161" t="s">
        <v>71</v>
      </c>
      <c r="AU148" s="161" t="s">
        <v>72</v>
      </c>
      <c r="AY148" s="153" t="s">
        <v>137</v>
      </c>
      <c r="BK148" s="162">
        <f>SUM(BK149:BK157)</f>
        <v>0</v>
      </c>
    </row>
    <row r="149" s="2" customFormat="1" ht="22.2" customHeight="1">
      <c r="A149" s="39"/>
      <c r="B149" s="165"/>
      <c r="C149" s="166" t="s">
        <v>443</v>
      </c>
      <c r="D149" s="166" t="s">
        <v>139</v>
      </c>
      <c r="E149" s="167" t="s">
        <v>1799</v>
      </c>
      <c r="F149" s="168" t="s">
        <v>1800</v>
      </c>
      <c r="G149" s="169" t="s">
        <v>1117</v>
      </c>
      <c r="H149" s="170">
        <v>1</v>
      </c>
      <c r="I149" s="171"/>
      <c r="J149" s="172">
        <f>ROUND(I149*H149,2)</f>
        <v>0</v>
      </c>
      <c r="K149" s="168" t="s">
        <v>3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229</v>
      </c>
      <c r="AT149" s="177" t="s">
        <v>139</v>
      </c>
      <c r="AU149" s="177" t="s">
        <v>77</v>
      </c>
      <c r="AY149" s="20" t="s">
        <v>137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77</v>
      </c>
      <c r="BK149" s="178">
        <f>ROUND(I149*H149,2)</f>
        <v>0</v>
      </c>
      <c r="BL149" s="20" t="s">
        <v>229</v>
      </c>
      <c r="BM149" s="177" t="s">
        <v>1801</v>
      </c>
    </row>
    <row r="150" s="2" customFormat="1" ht="22.2" customHeight="1">
      <c r="A150" s="39"/>
      <c r="B150" s="165"/>
      <c r="C150" s="166" t="s">
        <v>450</v>
      </c>
      <c r="D150" s="166" t="s">
        <v>139</v>
      </c>
      <c r="E150" s="167" t="s">
        <v>1802</v>
      </c>
      <c r="F150" s="168" t="s">
        <v>1803</v>
      </c>
      <c r="G150" s="169" t="s">
        <v>1117</v>
      </c>
      <c r="H150" s="170">
        <v>1</v>
      </c>
      <c r="I150" s="171"/>
      <c r="J150" s="172">
        <f>ROUND(I150*H150,2)</f>
        <v>0</v>
      </c>
      <c r="K150" s="168" t="s">
        <v>3</v>
      </c>
      <c r="L150" s="40"/>
      <c r="M150" s="173" t="s">
        <v>3</v>
      </c>
      <c r="N150" s="174" t="s">
        <v>43</v>
      </c>
      <c r="O150" s="73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7" t="s">
        <v>229</v>
      </c>
      <c r="AT150" s="177" t="s">
        <v>139</v>
      </c>
      <c r="AU150" s="177" t="s">
        <v>77</v>
      </c>
      <c r="AY150" s="20" t="s">
        <v>137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0" t="s">
        <v>77</v>
      </c>
      <c r="BK150" s="178">
        <f>ROUND(I150*H150,2)</f>
        <v>0</v>
      </c>
      <c r="BL150" s="20" t="s">
        <v>229</v>
      </c>
      <c r="BM150" s="177" t="s">
        <v>1804</v>
      </c>
    </row>
    <row r="151" s="2" customFormat="1" ht="22.2" customHeight="1">
      <c r="A151" s="39"/>
      <c r="B151" s="165"/>
      <c r="C151" s="166" t="s">
        <v>456</v>
      </c>
      <c r="D151" s="166" t="s">
        <v>139</v>
      </c>
      <c r="E151" s="167" t="s">
        <v>1805</v>
      </c>
      <c r="F151" s="168" t="s">
        <v>1806</v>
      </c>
      <c r="G151" s="169" t="s">
        <v>1117</v>
      </c>
      <c r="H151" s="170">
        <v>1</v>
      </c>
      <c r="I151" s="171"/>
      <c r="J151" s="172">
        <f>ROUND(I151*H151,2)</f>
        <v>0</v>
      </c>
      <c r="K151" s="168" t="s">
        <v>3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229</v>
      </c>
      <c r="AT151" s="177" t="s">
        <v>139</v>
      </c>
      <c r="AU151" s="177" t="s">
        <v>77</v>
      </c>
      <c r="AY151" s="20" t="s">
        <v>137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77</v>
      </c>
      <c r="BK151" s="178">
        <f>ROUND(I151*H151,2)</f>
        <v>0</v>
      </c>
      <c r="BL151" s="20" t="s">
        <v>229</v>
      </c>
      <c r="BM151" s="177" t="s">
        <v>1807</v>
      </c>
    </row>
    <row r="152" s="2" customFormat="1" ht="14.4" customHeight="1">
      <c r="A152" s="39"/>
      <c r="B152" s="165"/>
      <c r="C152" s="166" t="s">
        <v>462</v>
      </c>
      <c r="D152" s="166" t="s">
        <v>139</v>
      </c>
      <c r="E152" s="167" t="s">
        <v>1808</v>
      </c>
      <c r="F152" s="168" t="s">
        <v>1809</v>
      </c>
      <c r="G152" s="169" t="s">
        <v>260</v>
      </c>
      <c r="H152" s="170">
        <v>1</v>
      </c>
      <c r="I152" s="171"/>
      <c r="J152" s="172">
        <f>ROUND(I152*H152,2)</f>
        <v>0</v>
      </c>
      <c r="K152" s="168" t="s">
        <v>3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229</v>
      </c>
      <c r="AT152" s="177" t="s">
        <v>139</v>
      </c>
      <c r="AU152" s="177" t="s">
        <v>77</v>
      </c>
      <c r="AY152" s="20" t="s">
        <v>137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77</v>
      </c>
      <c r="BK152" s="178">
        <f>ROUND(I152*H152,2)</f>
        <v>0</v>
      </c>
      <c r="BL152" s="20" t="s">
        <v>229</v>
      </c>
      <c r="BM152" s="177" t="s">
        <v>1810</v>
      </c>
    </row>
    <row r="153" s="2" customFormat="1" ht="14.4" customHeight="1">
      <c r="A153" s="39"/>
      <c r="B153" s="165"/>
      <c r="C153" s="166" t="s">
        <v>466</v>
      </c>
      <c r="D153" s="166" t="s">
        <v>139</v>
      </c>
      <c r="E153" s="167" t="s">
        <v>1811</v>
      </c>
      <c r="F153" s="168" t="s">
        <v>1812</v>
      </c>
      <c r="G153" s="169" t="s">
        <v>260</v>
      </c>
      <c r="H153" s="170">
        <v>1</v>
      </c>
      <c r="I153" s="171"/>
      <c r="J153" s="172">
        <f>ROUND(I153*H153,2)</f>
        <v>0</v>
      </c>
      <c r="K153" s="168" t="s">
        <v>3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229</v>
      </c>
      <c r="AT153" s="177" t="s">
        <v>139</v>
      </c>
      <c r="AU153" s="177" t="s">
        <v>77</v>
      </c>
      <c r="AY153" s="20" t="s">
        <v>137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77</v>
      </c>
      <c r="BK153" s="178">
        <f>ROUND(I153*H153,2)</f>
        <v>0</v>
      </c>
      <c r="BL153" s="20" t="s">
        <v>229</v>
      </c>
      <c r="BM153" s="177" t="s">
        <v>1813</v>
      </c>
    </row>
    <row r="154" s="2" customFormat="1" ht="14.4" customHeight="1">
      <c r="A154" s="39"/>
      <c r="B154" s="165"/>
      <c r="C154" s="166" t="s">
        <v>474</v>
      </c>
      <c r="D154" s="166" t="s">
        <v>139</v>
      </c>
      <c r="E154" s="167" t="s">
        <v>1814</v>
      </c>
      <c r="F154" s="168" t="s">
        <v>1815</v>
      </c>
      <c r="G154" s="169" t="s">
        <v>260</v>
      </c>
      <c r="H154" s="170">
        <v>1</v>
      </c>
      <c r="I154" s="171"/>
      <c r="J154" s="172">
        <f>ROUND(I154*H154,2)</f>
        <v>0</v>
      </c>
      <c r="K154" s="168" t="s">
        <v>3</v>
      </c>
      <c r="L154" s="40"/>
      <c r="M154" s="173" t="s">
        <v>3</v>
      </c>
      <c r="N154" s="174" t="s">
        <v>43</v>
      </c>
      <c r="O154" s="73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77" t="s">
        <v>229</v>
      </c>
      <c r="AT154" s="177" t="s">
        <v>139</v>
      </c>
      <c r="AU154" s="177" t="s">
        <v>77</v>
      </c>
      <c r="AY154" s="20" t="s">
        <v>137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20" t="s">
        <v>77</v>
      </c>
      <c r="BK154" s="178">
        <f>ROUND(I154*H154,2)</f>
        <v>0</v>
      </c>
      <c r="BL154" s="20" t="s">
        <v>229</v>
      </c>
      <c r="BM154" s="177" t="s">
        <v>1816</v>
      </c>
    </row>
    <row r="155" s="2" customFormat="1" ht="14.4" customHeight="1">
      <c r="A155" s="39"/>
      <c r="B155" s="165"/>
      <c r="C155" s="166" t="s">
        <v>479</v>
      </c>
      <c r="D155" s="166" t="s">
        <v>139</v>
      </c>
      <c r="E155" s="167" t="s">
        <v>1817</v>
      </c>
      <c r="F155" s="168" t="s">
        <v>1818</v>
      </c>
      <c r="G155" s="169" t="s">
        <v>260</v>
      </c>
      <c r="H155" s="170">
        <v>1</v>
      </c>
      <c r="I155" s="171"/>
      <c r="J155" s="172">
        <f>ROUND(I155*H155,2)</f>
        <v>0</v>
      </c>
      <c r="K155" s="168" t="s">
        <v>3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229</v>
      </c>
      <c r="AT155" s="177" t="s">
        <v>139</v>
      </c>
      <c r="AU155" s="177" t="s">
        <v>77</v>
      </c>
      <c r="AY155" s="20" t="s">
        <v>137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77</v>
      </c>
      <c r="BK155" s="178">
        <f>ROUND(I155*H155,2)</f>
        <v>0</v>
      </c>
      <c r="BL155" s="20" t="s">
        <v>229</v>
      </c>
      <c r="BM155" s="177" t="s">
        <v>1819</v>
      </c>
    </row>
    <row r="156" s="2" customFormat="1" ht="14.4" customHeight="1">
      <c r="A156" s="39"/>
      <c r="B156" s="165"/>
      <c r="C156" s="166" t="s">
        <v>485</v>
      </c>
      <c r="D156" s="166" t="s">
        <v>139</v>
      </c>
      <c r="E156" s="167" t="s">
        <v>1820</v>
      </c>
      <c r="F156" s="168" t="s">
        <v>1821</v>
      </c>
      <c r="G156" s="169" t="s">
        <v>260</v>
      </c>
      <c r="H156" s="170">
        <v>1</v>
      </c>
      <c r="I156" s="171"/>
      <c r="J156" s="172">
        <f>ROUND(I156*H156,2)</f>
        <v>0</v>
      </c>
      <c r="K156" s="168" t="s">
        <v>3</v>
      </c>
      <c r="L156" s="40"/>
      <c r="M156" s="173" t="s">
        <v>3</v>
      </c>
      <c r="N156" s="174" t="s">
        <v>43</v>
      </c>
      <c r="O156" s="73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7" t="s">
        <v>229</v>
      </c>
      <c r="AT156" s="177" t="s">
        <v>139</v>
      </c>
      <c r="AU156" s="177" t="s">
        <v>77</v>
      </c>
      <c r="AY156" s="20" t="s">
        <v>137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20" t="s">
        <v>77</v>
      </c>
      <c r="BK156" s="178">
        <f>ROUND(I156*H156,2)</f>
        <v>0</v>
      </c>
      <c r="BL156" s="20" t="s">
        <v>229</v>
      </c>
      <c r="BM156" s="177" t="s">
        <v>1822</v>
      </c>
    </row>
    <row r="157" s="2" customFormat="1" ht="14.4" customHeight="1">
      <c r="A157" s="39"/>
      <c r="B157" s="165"/>
      <c r="C157" s="166" t="s">
        <v>490</v>
      </c>
      <c r="D157" s="166" t="s">
        <v>139</v>
      </c>
      <c r="E157" s="167" t="s">
        <v>1823</v>
      </c>
      <c r="F157" s="168" t="s">
        <v>1824</v>
      </c>
      <c r="G157" s="169" t="s">
        <v>260</v>
      </c>
      <c r="H157" s="170">
        <v>1</v>
      </c>
      <c r="I157" s="171"/>
      <c r="J157" s="172">
        <f>ROUND(I157*H157,2)</f>
        <v>0</v>
      </c>
      <c r="K157" s="168" t="s">
        <v>3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229</v>
      </c>
      <c r="AT157" s="177" t="s">
        <v>139</v>
      </c>
      <c r="AU157" s="177" t="s">
        <v>77</v>
      </c>
      <c r="AY157" s="20" t="s">
        <v>137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77</v>
      </c>
      <c r="BK157" s="178">
        <f>ROUND(I157*H157,2)</f>
        <v>0</v>
      </c>
      <c r="BL157" s="20" t="s">
        <v>229</v>
      </c>
      <c r="BM157" s="177" t="s">
        <v>1825</v>
      </c>
    </row>
    <row r="158" s="12" customFormat="1" ht="25.92" customHeight="1">
      <c r="A158" s="12"/>
      <c r="B158" s="152"/>
      <c r="C158" s="12"/>
      <c r="D158" s="153" t="s">
        <v>71</v>
      </c>
      <c r="E158" s="154" t="s">
        <v>1305</v>
      </c>
      <c r="F158" s="154" t="s">
        <v>1602</v>
      </c>
      <c r="G158" s="12"/>
      <c r="H158" s="12"/>
      <c r="I158" s="155"/>
      <c r="J158" s="156">
        <f>BK158</f>
        <v>0</v>
      </c>
      <c r="K158" s="12"/>
      <c r="L158" s="152"/>
      <c r="M158" s="157"/>
      <c r="N158" s="158"/>
      <c r="O158" s="158"/>
      <c r="P158" s="159">
        <f>SUM(P159:P174)</f>
        <v>0</v>
      </c>
      <c r="Q158" s="158"/>
      <c r="R158" s="159">
        <f>SUM(R159:R174)</f>
        <v>0</v>
      </c>
      <c r="S158" s="158"/>
      <c r="T158" s="160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3" t="s">
        <v>77</v>
      </c>
      <c r="AT158" s="161" t="s">
        <v>71</v>
      </c>
      <c r="AU158" s="161" t="s">
        <v>72</v>
      </c>
      <c r="AY158" s="153" t="s">
        <v>137</v>
      </c>
      <c r="BK158" s="162">
        <f>SUM(BK159:BK174)</f>
        <v>0</v>
      </c>
    </row>
    <row r="159" s="2" customFormat="1" ht="14.4" customHeight="1">
      <c r="A159" s="39"/>
      <c r="B159" s="165"/>
      <c r="C159" s="166" t="s">
        <v>497</v>
      </c>
      <c r="D159" s="166" t="s">
        <v>139</v>
      </c>
      <c r="E159" s="167" t="s">
        <v>1603</v>
      </c>
      <c r="F159" s="168" t="s">
        <v>1604</v>
      </c>
      <c r="G159" s="169" t="s">
        <v>173</v>
      </c>
      <c r="H159" s="170">
        <v>60</v>
      </c>
      <c r="I159" s="171"/>
      <c r="J159" s="172">
        <f>ROUND(I159*H159,2)</f>
        <v>0</v>
      </c>
      <c r="K159" s="168" t="s">
        <v>3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229</v>
      </c>
      <c r="AT159" s="177" t="s">
        <v>139</v>
      </c>
      <c r="AU159" s="177" t="s">
        <v>77</v>
      </c>
      <c r="AY159" s="20" t="s">
        <v>137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77</v>
      </c>
      <c r="BK159" s="178">
        <f>ROUND(I159*H159,2)</f>
        <v>0</v>
      </c>
      <c r="BL159" s="20" t="s">
        <v>229</v>
      </c>
      <c r="BM159" s="177" t="s">
        <v>1826</v>
      </c>
    </row>
    <row r="160" s="2" customFormat="1" ht="14.4" customHeight="1">
      <c r="A160" s="39"/>
      <c r="B160" s="165"/>
      <c r="C160" s="166" t="s">
        <v>506</v>
      </c>
      <c r="D160" s="166" t="s">
        <v>139</v>
      </c>
      <c r="E160" s="167" t="s">
        <v>1606</v>
      </c>
      <c r="F160" s="168" t="s">
        <v>1607</v>
      </c>
      <c r="G160" s="169" t="s">
        <v>173</v>
      </c>
      <c r="H160" s="170">
        <v>80</v>
      </c>
      <c r="I160" s="171"/>
      <c r="J160" s="172">
        <f>ROUND(I160*H160,2)</f>
        <v>0</v>
      </c>
      <c r="K160" s="168" t="s">
        <v>3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229</v>
      </c>
      <c r="AT160" s="177" t="s">
        <v>139</v>
      </c>
      <c r="AU160" s="177" t="s">
        <v>77</v>
      </c>
      <c r="AY160" s="20" t="s">
        <v>137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77</v>
      </c>
      <c r="BK160" s="178">
        <f>ROUND(I160*H160,2)</f>
        <v>0</v>
      </c>
      <c r="BL160" s="20" t="s">
        <v>229</v>
      </c>
      <c r="BM160" s="177" t="s">
        <v>1827</v>
      </c>
    </row>
    <row r="161" s="2" customFormat="1" ht="14.4" customHeight="1">
      <c r="A161" s="39"/>
      <c r="B161" s="165"/>
      <c r="C161" s="193" t="s">
        <v>511</v>
      </c>
      <c r="D161" s="193" t="s">
        <v>247</v>
      </c>
      <c r="E161" s="194" t="s">
        <v>1609</v>
      </c>
      <c r="F161" s="195" t="s">
        <v>1610</v>
      </c>
      <c r="G161" s="196" t="s">
        <v>1051</v>
      </c>
      <c r="H161" s="197">
        <v>35</v>
      </c>
      <c r="I161" s="198"/>
      <c r="J161" s="199">
        <f>ROUND(I161*H161,2)</f>
        <v>0</v>
      </c>
      <c r="K161" s="195" t="s">
        <v>3</v>
      </c>
      <c r="L161" s="200"/>
      <c r="M161" s="201" t="s">
        <v>3</v>
      </c>
      <c r="N161" s="202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314</v>
      </c>
      <c r="AT161" s="177" t="s">
        <v>247</v>
      </c>
      <c r="AU161" s="177" t="s">
        <v>77</v>
      </c>
      <c r="AY161" s="20" t="s">
        <v>137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77</v>
      </c>
      <c r="BK161" s="178">
        <f>ROUND(I161*H161,2)</f>
        <v>0</v>
      </c>
      <c r="BL161" s="20" t="s">
        <v>229</v>
      </c>
      <c r="BM161" s="177" t="s">
        <v>1828</v>
      </c>
    </row>
    <row r="162" s="2" customFormat="1" ht="14.4" customHeight="1">
      <c r="A162" s="39"/>
      <c r="B162" s="165"/>
      <c r="C162" s="166" t="s">
        <v>517</v>
      </c>
      <c r="D162" s="166" t="s">
        <v>139</v>
      </c>
      <c r="E162" s="167" t="s">
        <v>1612</v>
      </c>
      <c r="F162" s="168" t="s">
        <v>1613</v>
      </c>
      <c r="G162" s="169" t="s">
        <v>1117</v>
      </c>
      <c r="H162" s="170">
        <v>10</v>
      </c>
      <c r="I162" s="171"/>
      <c r="J162" s="172">
        <f>ROUND(I162*H162,2)</f>
        <v>0</v>
      </c>
      <c r="K162" s="168" t="s">
        <v>3</v>
      </c>
      <c r="L162" s="40"/>
      <c r="M162" s="173" t="s">
        <v>3</v>
      </c>
      <c r="N162" s="174" t="s">
        <v>43</v>
      </c>
      <c r="O162" s="73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77" t="s">
        <v>229</v>
      </c>
      <c r="AT162" s="177" t="s">
        <v>139</v>
      </c>
      <c r="AU162" s="177" t="s">
        <v>77</v>
      </c>
      <c r="AY162" s="20" t="s">
        <v>137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20" t="s">
        <v>77</v>
      </c>
      <c r="BK162" s="178">
        <f>ROUND(I162*H162,2)</f>
        <v>0</v>
      </c>
      <c r="BL162" s="20" t="s">
        <v>229</v>
      </c>
      <c r="BM162" s="177" t="s">
        <v>1829</v>
      </c>
    </row>
    <row r="163" s="2" customFormat="1" ht="14.4" customHeight="1">
      <c r="A163" s="39"/>
      <c r="B163" s="165"/>
      <c r="C163" s="166" t="s">
        <v>523</v>
      </c>
      <c r="D163" s="166" t="s">
        <v>139</v>
      </c>
      <c r="E163" s="167" t="s">
        <v>1615</v>
      </c>
      <c r="F163" s="168" t="s">
        <v>1616</v>
      </c>
      <c r="G163" s="169" t="s">
        <v>1117</v>
      </c>
      <c r="H163" s="170">
        <v>20</v>
      </c>
      <c r="I163" s="171"/>
      <c r="J163" s="172">
        <f>ROUND(I163*H163,2)</f>
        <v>0</v>
      </c>
      <c r="K163" s="168" t="s">
        <v>3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229</v>
      </c>
      <c r="AT163" s="177" t="s">
        <v>139</v>
      </c>
      <c r="AU163" s="177" t="s">
        <v>77</v>
      </c>
      <c r="AY163" s="20" t="s">
        <v>137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77</v>
      </c>
      <c r="BK163" s="178">
        <f>ROUND(I163*H163,2)</f>
        <v>0</v>
      </c>
      <c r="BL163" s="20" t="s">
        <v>229</v>
      </c>
      <c r="BM163" s="177" t="s">
        <v>1830</v>
      </c>
    </row>
    <row r="164" s="2" customFormat="1" ht="14.4" customHeight="1">
      <c r="A164" s="39"/>
      <c r="B164" s="165"/>
      <c r="C164" s="166" t="s">
        <v>527</v>
      </c>
      <c r="D164" s="166" t="s">
        <v>139</v>
      </c>
      <c r="E164" s="167" t="s">
        <v>1618</v>
      </c>
      <c r="F164" s="168" t="s">
        <v>1619</v>
      </c>
      <c r="G164" s="169" t="s">
        <v>173</v>
      </c>
      <c r="H164" s="170">
        <v>40</v>
      </c>
      <c r="I164" s="171"/>
      <c r="J164" s="172">
        <f>ROUND(I164*H164,2)</f>
        <v>0</v>
      </c>
      <c r="K164" s="168" t="s">
        <v>3</v>
      </c>
      <c r="L164" s="40"/>
      <c r="M164" s="173" t="s">
        <v>3</v>
      </c>
      <c r="N164" s="174" t="s">
        <v>43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229</v>
      </c>
      <c r="AT164" s="177" t="s">
        <v>139</v>
      </c>
      <c r="AU164" s="177" t="s">
        <v>77</v>
      </c>
      <c r="AY164" s="20" t="s">
        <v>137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77</v>
      </c>
      <c r="BK164" s="178">
        <f>ROUND(I164*H164,2)</f>
        <v>0</v>
      </c>
      <c r="BL164" s="20" t="s">
        <v>229</v>
      </c>
      <c r="BM164" s="177" t="s">
        <v>1831</v>
      </c>
    </row>
    <row r="165" s="2" customFormat="1" ht="19.8" customHeight="1">
      <c r="A165" s="39"/>
      <c r="B165" s="165"/>
      <c r="C165" s="166" t="s">
        <v>533</v>
      </c>
      <c r="D165" s="166" t="s">
        <v>139</v>
      </c>
      <c r="E165" s="167" t="s">
        <v>1621</v>
      </c>
      <c r="F165" s="168" t="s">
        <v>1622</v>
      </c>
      <c r="G165" s="169" t="s">
        <v>173</v>
      </c>
      <c r="H165" s="170">
        <v>80</v>
      </c>
      <c r="I165" s="171"/>
      <c r="J165" s="172">
        <f>ROUND(I165*H165,2)</f>
        <v>0</v>
      </c>
      <c r="K165" s="168" t="s">
        <v>3</v>
      </c>
      <c r="L165" s="40"/>
      <c r="M165" s="173" t="s">
        <v>3</v>
      </c>
      <c r="N165" s="174" t="s">
        <v>43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229</v>
      </c>
      <c r="AT165" s="177" t="s">
        <v>139</v>
      </c>
      <c r="AU165" s="177" t="s">
        <v>77</v>
      </c>
      <c r="AY165" s="20" t="s">
        <v>137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77</v>
      </c>
      <c r="BK165" s="178">
        <f>ROUND(I165*H165,2)</f>
        <v>0</v>
      </c>
      <c r="BL165" s="20" t="s">
        <v>229</v>
      </c>
      <c r="BM165" s="177" t="s">
        <v>1832</v>
      </c>
    </row>
    <row r="166" s="2" customFormat="1" ht="14.4" customHeight="1">
      <c r="A166" s="39"/>
      <c r="B166" s="165"/>
      <c r="C166" s="166" t="s">
        <v>539</v>
      </c>
      <c r="D166" s="166" t="s">
        <v>139</v>
      </c>
      <c r="E166" s="167" t="s">
        <v>1624</v>
      </c>
      <c r="F166" s="168" t="s">
        <v>1833</v>
      </c>
      <c r="G166" s="169" t="s">
        <v>173</v>
      </c>
      <c r="H166" s="170">
        <v>10</v>
      </c>
      <c r="I166" s="171"/>
      <c r="J166" s="172">
        <f>ROUND(I166*H166,2)</f>
        <v>0</v>
      </c>
      <c r="K166" s="168" t="s">
        <v>3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229</v>
      </c>
      <c r="AT166" s="177" t="s">
        <v>139</v>
      </c>
      <c r="AU166" s="177" t="s">
        <v>77</v>
      </c>
      <c r="AY166" s="20" t="s">
        <v>137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77</v>
      </c>
      <c r="BK166" s="178">
        <f>ROUND(I166*H166,2)</f>
        <v>0</v>
      </c>
      <c r="BL166" s="20" t="s">
        <v>229</v>
      </c>
      <c r="BM166" s="177" t="s">
        <v>1834</v>
      </c>
    </row>
    <row r="167" s="2" customFormat="1" ht="14.4" customHeight="1">
      <c r="A167" s="39"/>
      <c r="B167" s="165"/>
      <c r="C167" s="166" t="s">
        <v>543</v>
      </c>
      <c r="D167" s="166" t="s">
        <v>139</v>
      </c>
      <c r="E167" s="167" t="s">
        <v>1627</v>
      </c>
      <c r="F167" s="168" t="s">
        <v>1628</v>
      </c>
      <c r="G167" s="169" t="s">
        <v>162</v>
      </c>
      <c r="H167" s="170">
        <v>60</v>
      </c>
      <c r="I167" s="171"/>
      <c r="J167" s="172">
        <f>ROUND(I167*H167,2)</f>
        <v>0</v>
      </c>
      <c r="K167" s="168" t="s">
        <v>3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229</v>
      </c>
      <c r="AT167" s="177" t="s">
        <v>139</v>
      </c>
      <c r="AU167" s="177" t="s">
        <v>77</v>
      </c>
      <c r="AY167" s="20" t="s">
        <v>137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77</v>
      </c>
      <c r="BK167" s="178">
        <f>ROUND(I167*H167,2)</f>
        <v>0</v>
      </c>
      <c r="BL167" s="20" t="s">
        <v>229</v>
      </c>
      <c r="BM167" s="177" t="s">
        <v>1835</v>
      </c>
    </row>
    <row r="168" s="2" customFormat="1" ht="14.4" customHeight="1">
      <c r="A168" s="39"/>
      <c r="B168" s="165"/>
      <c r="C168" s="166" t="s">
        <v>547</v>
      </c>
      <c r="D168" s="166" t="s">
        <v>139</v>
      </c>
      <c r="E168" s="167" t="s">
        <v>1630</v>
      </c>
      <c r="F168" s="168" t="s">
        <v>1631</v>
      </c>
      <c r="G168" s="169" t="s">
        <v>162</v>
      </c>
      <c r="H168" s="170">
        <v>1</v>
      </c>
      <c r="I168" s="171"/>
      <c r="J168" s="172">
        <f>ROUND(I168*H168,2)</f>
        <v>0</v>
      </c>
      <c r="K168" s="168" t="s">
        <v>3</v>
      </c>
      <c r="L168" s="40"/>
      <c r="M168" s="173" t="s">
        <v>3</v>
      </c>
      <c r="N168" s="174" t="s">
        <v>43</v>
      </c>
      <c r="O168" s="73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77" t="s">
        <v>229</v>
      </c>
      <c r="AT168" s="177" t="s">
        <v>139</v>
      </c>
      <c r="AU168" s="177" t="s">
        <v>77</v>
      </c>
      <c r="AY168" s="20" t="s">
        <v>137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20" t="s">
        <v>77</v>
      </c>
      <c r="BK168" s="178">
        <f>ROUND(I168*H168,2)</f>
        <v>0</v>
      </c>
      <c r="BL168" s="20" t="s">
        <v>229</v>
      </c>
      <c r="BM168" s="177" t="s">
        <v>1836</v>
      </c>
    </row>
    <row r="169" s="2" customFormat="1" ht="14.4" customHeight="1">
      <c r="A169" s="39"/>
      <c r="B169" s="165"/>
      <c r="C169" s="166" t="s">
        <v>550</v>
      </c>
      <c r="D169" s="166" t="s">
        <v>139</v>
      </c>
      <c r="E169" s="167" t="s">
        <v>1633</v>
      </c>
      <c r="F169" s="168" t="s">
        <v>1634</v>
      </c>
      <c r="G169" s="169" t="s">
        <v>173</v>
      </c>
      <c r="H169" s="170">
        <v>60</v>
      </c>
      <c r="I169" s="171"/>
      <c r="J169" s="172">
        <f>ROUND(I169*H169,2)</f>
        <v>0</v>
      </c>
      <c r="K169" s="168" t="s">
        <v>3</v>
      </c>
      <c r="L169" s="40"/>
      <c r="M169" s="173" t="s">
        <v>3</v>
      </c>
      <c r="N169" s="174" t="s">
        <v>43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77" t="s">
        <v>229</v>
      </c>
      <c r="AT169" s="177" t="s">
        <v>139</v>
      </c>
      <c r="AU169" s="177" t="s">
        <v>77</v>
      </c>
      <c r="AY169" s="20" t="s">
        <v>137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20" t="s">
        <v>77</v>
      </c>
      <c r="BK169" s="178">
        <f>ROUND(I169*H169,2)</f>
        <v>0</v>
      </c>
      <c r="BL169" s="20" t="s">
        <v>229</v>
      </c>
      <c r="BM169" s="177" t="s">
        <v>1837</v>
      </c>
    </row>
    <row r="170" s="2" customFormat="1" ht="14.4" customHeight="1">
      <c r="A170" s="39"/>
      <c r="B170" s="165"/>
      <c r="C170" s="166" t="s">
        <v>553</v>
      </c>
      <c r="D170" s="166" t="s">
        <v>139</v>
      </c>
      <c r="E170" s="167" t="s">
        <v>1636</v>
      </c>
      <c r="F170" s="168" t="s">
        <v>1637</v>
      </c>
      <c r="G170" s="169" t="s">
        <v>173</v>
      </c>
      <c r="H170" s="170">
        <v>60</v>
      </c>
      <c r="I170" s="171"/>
      <c r="J170" s="172">
        <f>ROUND(I170*H170,2)</f>
        <v>0</v>
      </c>
      <c r="K170" s="168" t="s">
        <v>3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229</v>
      </c>
      <c r="AT170" s="177" t="s">
        <v>139</v>
      </c>
      <c r="AU170" s="177" t="s">
        <v>77</v>
      </c>
      <c r="AY170" s="20" t="s">
        <v>137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77</v>
      </c>
      <c r="BK170" s="178">
        <f>ROUND(I170*H170,2)</f>
        <v>0</v>
      </c>
      <c r="BL170" s="20" t="s">
        <v>229</v>
      </c>
      <c r="BM170" s="177" t="s">
        <v>1838</v>
      </c>
    </row>
    <row r="171" s="2" customFormat="1" ht="14.4" customHeight="1">
      <c r="A171" s="39"/>
      <c r="B171" s="165"/>
      <c r="C171" s="166" t="s">
        <v>557</v>
      </c>
      <c r="D171" s="166" t="s">
        <v>139</v>
      </c>
      <c r="E171" s="167" t="s">
        <v>1639</v>
      </c>
      <c r="F171" s="168" t="s">
        <v>1640</v>
      </c>
      <c r="G171" s="169" t="s">
        <v>156</v>
      </c>
      <c r="H171" s="170">
        <v>2</v>
      </c>
      <c r="I171" s="171"/>
      <c r="J171" s="172">
        <f>ROUND(I171*H171,2)</f>
        <v>0</v>
      </c>
      <c r="K171" s="168" t="s">
        <v>3</v>
      </c>
      <c r="L171" s="40"/>
      <c r="M171" s="173" t="s">
        <v>3</v>
      </c>
      <c r="N171" s="174" t="s">
        <v>43</v>
      </c>
      <c r="O171" s="73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229</v>
      </c>
      <c r="AT171" s="177" t="s">
        <v>139</v>
      </c>
      <c r="AU171" s="177" t="s">
        <v>77</v>
      </c>
      <c r="AY171" s="20" t="s">
        <v>137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77</v>
      </c>
      <c r="BK171" s="178">
        <f>ROUND(I171*H171,2)</f>
        <v>0</v>
      </c>
      <c r="BL171" s="20" t="s">
        <v>229</v>
      </c>
      <c r="BM171" s="177" t="s">
        <v>1839</v>
      </c>
    </row>
    <row r="172" s="2" customFormat="1" ht="14.4" customHeight="1">
      <c r="A172" s="39"/>
      <c r="B172" s="165"/>
      <c r="C172" s="166" t="s">
        <v>560</v>
      </c>
      <c r="D172" s="166" t="s">
        <v>139</v>
      </c>
      <c r="E172" s="167" t="s">
        <v>1642</v>
      </c>
      <c r="F172" s="168" t="s">
        <v>1643</v>
      </c>
      <c r="G172" s="169" t="s">
        <v>156</v>
      </c>
      <c r="H172" s="170">
        <v>1</v>
      </c>
      <c r="I172" s="171"/>
      <c r="J172" s="172">
        <f>ROUND(I172*H172,2)</f>
        <v>0</v>
      </c>
      <c r="K172" s="168" t="s">
        <v>3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229</v>
      </c>
      <c r="AT172" s="177" t="s">
        <v>139</v>
      </c>
      <c r="AU172" s="177" t="s">
        <v>77</v>
      </c>
      <c r="AY172" s="20" t="s">
        <v>137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77</v>
      </c>
      <c r="BK172" s="178">
        <f>ROUND(I172*H172,2)</f>
        <v>0</v>
      </c>
      <c r="BL172" s="20" t="s">
        <v>229</v>
      </c>
      <c r="BM172" s="177" t="s">
        <v>1840</v>
      </c>
    </row>
    <row r="173" s="2" customFormat="1" ht="22.2" customHeight="1">
      <c r="A173" s="39"/>
      <c r="B173" s="165"/>
      <c r="C173" s="166" t="s">
        <v>564</v>
      </c>
      <c r="D173" s="166" t="s">
        <v>139</v>
      </c>
      <c r="E173" s="167" t="s">
        <v>1645</v>
      </c>
      <c r="F173" s="168" t="s">
        <v>1646</v>
      </c>
      <c r="G173" s="169" t="s">
        <v>156</v>
      </c>
      <c r="H173" s="170">
        <v>0.5</v>
      </c>
      <c r="I173" s="171"/>
      <c r="J173" s="172">
        <f>ROUND(I173*H173,2)</f>
        <v>0</v>
      </c>
      <c r="K173" s="168" t="s">
        <v>3</v>
      </c>
      <c r="L173" s="40"/>
      <c r="M173" s="173" t="s">
        <v>3</v>
      </c>
      <c r="N173" s="174" t="s">
        <v>43</v>
      </c>
      <c r="O173" s="73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7" t="s">
        <v>229</v>
      </c>
      <c r="AT173" s="177" t="s">
        <v>139</v>
      </c>
      <c r="AU173" s="177" t="s">
        <v>77</v>
      </c>
      <c r="AY173" s="20" t="s">
        <v>137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20" t="s">
        <v>77</v>
      </c>
      <c r="BK173" s="178">
        <f>ROUND(I173*H173,2)</f>
        <v>0</v>
      </c>
      <c r="BL173" s="20" t="s">
        <v>229</v>
      </c>
      <c r="BM173" s="177" t="s">
        <v>1841</v>
      </c>
    </row>
    <row r="174" s="2" customFormat="1" ht="14.4" customHeight="1">
      <c r="A174" s="39"/>
      <c r="B174" s="165"/>
      <c r="C174" s="166" t="s">
        <v>567</v>
      </c>
      <c r="D174" s="166" t="s">
        <v>139</v>
      </c>
      <c r="E174" s="167" t="s">
        <v>1648</v>
      </c>
      <c r="F174" s="168" t="s">
        <v>1649</v>
      </c>
      <c r="G174" s="169" t="s">
        <v>1117</v>
      </c>
      <c r="H174" s="170">
        <v>0.5</v>
      </c>
      <c r="I174" s="171"/>
      <c r="J174" s="172">
        <f>ROUND(I174*H174,2)</f>
        <v>0</v>
      </c>
      <c r="K174" s="168" t="s">
        <v>3</v>
      </c>
      <c r="L174" s="40"/>
      <c r="M174" s="226" t="s">
        <v>3</v>
      </c>
      <c r="N174" s="227" t="s">
        <v>43</v>
      </c>
      <c r="O174" s="22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229</v>
      </c>
      <c r="AT174" s="177" t="s">
        <v>139</v>
      </c>
      <c r="AU174" s="177" t="s">
        <v>77</v>
      </c>
      <c r="AY174" s="20" t="s">
        <v>137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77</v>
      </c>
      <c r="BK174" s="178">
        <f>ROUND(I174*H174,2)</f>
        <v>0</v>
      </c>
      <c r="BL174" s="20" t="s">
        <v>229</v>
      </c>
      <c r="BM174" s="177" t="s">
        <v>1842</v>
      </c>
    </row>
    <row r="175" s="2" customFormat="1" ht="6.96" customHeight="1">
      <c r="A175" s="39"/>
      <c r="B175" s="56"/>
      <c r="C175" s="57"/>
      <c r="D175" s="57"/>
      <c r="E175" s="57"/>
      <c r="F175" s="57"/>
      <c r="G175" s="57"/>
      <c r="H175" s="57"/>
      <c r="I175" s="57"/>
      <c r="J175" s="57"/>
      <c r="K175" s="57"/>
      <c r="L175" s="40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99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4.4" customHeight="1">
      <c r="B7" s="23"/>
      <c r="E7" s="116" t="str">
        <f>'Rekapitulace stavby'!K6</f>
        <v>Karlovy Vary, ZŠ J.A.Komenského - učebna IT, kabinet, přístupová rampa a vnitřní plošina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100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0"/>
      <c r="C9" s="39"/>
      <c r="D9" s="39"/>
      <c r="E9" s="63" t="s">
        <v>1843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23. 1. 2024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38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42</v>
      </c>
      <c r="E33" s="33" t="s">
        <v>43</v>
      </c>
      <c r="F33" s="123">
        <f>ROUND((SUM(BE84:BE106)),  2)</f>
        <v>0</v>
      </c>
      <c r="G33" s="39"/>
      <c r="H33" s="39"/>
      <c r="I33" s="124">
        <v>0.20999999999999999</v>
      </c>
      <c r="J33" s="123">
        <f>ROUND(((SUM(BE84:BE106))*I33),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3">
        <f>ROUND((SUM(BF84:BF106)),  2)</f>
        <v>0</v>
      </c>
      <c r="G34" s="39"/>
      <c r="H34" s="39"/>
      <c r="I34" s="124">
        <v>0.14999999999999999</v>
      </c>
      <c r="J34" s="123">
        <f>ROUND(((SUM(BF84:BF106))*I34),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3">
        <f>ROUND((SUM(BG84:BG106)),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3">
        <f>ROUND((SUM(BH84:BH106)),  2)</f>
        <v>0</v>
      </c>
      <c r="G36" s="39"/>
      <c r="H36" s="39"/>
      <c r="I36" s="124">
        <v>0.14999999999999999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3">
        <f>ROUND((SUM(BI84:BI106)),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48</v>
      </c>
      <c r="E39" s="77"/>
      <c r="F39" s="77"/>
      <c r="G39" s="127" t="s">
        <v>49</v>
      </c>
      <c r="H39" s="128" t="s">
        <v>50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39"/>
      <c r="D48" s="39"/>
      <c r="E48" s="116" t="str">
        <f>E7</f>
        <v>Karlovy Vary, ZŠ J.A.Komenského - učebna IT, kabinet, přístupová rampa a vnitřní plošina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9"/>
      <c r="D50" s="39"/>
      <c r="E50" s="63" t="str">
        <f>E9</f>
        <v>7 - Vedlejší rozpočtové náklady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 xml:space="preserve"> </v>
      </c>
      <c r="G52" s="39"/>
      <c r="H52" s="39"/>
      <c r="I52" s="33" t="s">
        <v>23</v>
      </c>
      <c r="J52" s="65" t="str">
        <f>IF(J12="","",J12)</f>
        <v>23. 1. 2024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39"/>
      <c r="E54" s="39"/>
      <c r="F54" s="28" t="str">
        <f>E15</f>
        <v>Statutární město K.Vary</v>
      </c>
      <c r="G54" s="39"/>
      <c r="H54" s="39"/>
      <c r="I54" s="33" t="s">
        <v>31</v>
      </c>
      <c r="J54" s="37" t="str">
        <f>E21</f>
        <v>Porticus s.r.o. K.Vary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Šimková Dita, K.Vary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103</v>
      </c>
      <c r="D57" s="125"/>
      <c r="E57" s="125"/>
      <c r="F57" s="125"/>
      <c r="G57" s="125"/>
      <c r="H57" s="125"/>
      <c r="I57" s="125"/>
      <c r="J57" s="132" t="s">
        <v>104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70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105</v>
      </c>
    </row>
    <row r="60" s="9" customFormat="1" ht="24.96" customHeight="1">
      <c r="A60" s="9"/>
      <c r="B60" s="134"/>
      <c r="C60" s="9"/>
      <c r="D60" s="135" t="s">
        <v>1844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1845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1846</v>
      </c>
      <c r="E62" s="140"/>
      <c r="F62" s="140"/>
      <c r="G62" s="140"/>
      <c r="H62" s="140"/>
      <c r="I62" s="140"/>
      <c r="J62" s="141">
        <f>J98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1847</v>
      </c>
      <c r="E63" s="140"/>
      <c r="F63" s="140"/>
      <c r="G63" s="140"/>
      <c r="H63" s="140"/>
      <c r="I63" s="140"/>
      <c r="J63" s="141">
        <f>J101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1848</v>
      </c>
      <c r="E64" s="140"/>
      <c r="F64" s="140"/>
      <c r="G64" s="140"/>
      <c r="H64" s="140"/>
      <c r="I64" s="140"/>
      <c r="J64" s="141">
        <f>J104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122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4" customHeight="1">
      <c r="A74" s="39"/>
      <c r="B74" s="40"/>
      <c r="C74" s="39"/>
      <c r="D74" s="39"/>
      <c r="E74" s="116" t="str">
        <f>E7</f>
        <v>Karlovy Vary, ZŠ J.A.Komenského - učebna IT, kabinet, přístupová rampa a vnitřní plošina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100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39"/>
      <c r="D76" s="39"/>
      <c r="E76" s="63" t="str">
        <f>E9</f>
        <v>7 - Vedlejší rozpočtové náklady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 xml:space="preserve"> </v>
      </c>
      <c r="G78" s="39"/>
      <c r="H78" s="39"/>
      <c r="I78" s="33" t="s">
        <v>23</v>
      </c>
      <c r="J78" s="65" t="str">
        <f>IF(J12="","",J12)</f>
        <v>23. 1. 2024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25</v>
      </c>
      <c r="D80" s="39"/>
      <c r="E80" s="39"/>
      <c r="F80" s="28" t="str">
        <f>E15</f>
        <v>Statutární město K.Vary</v>
      </c>
      <c r="G80" s="39"/>
      <c r="H80" s="39"/>
      <c r="I80" s="33" t="s">
        <v>31</v>
      </c>
      <c r="J80" s="37" t="str">
        <f>E21</f>
        <v>Porticus s.r.o. K.Vary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29</v>
      </c>
      <c r="D81" s="39"/>
      <c r="E81" s="39"/>
      <c r="F81" s="28" t="str">
        <f>IF(E18="","",E18)</f>
        <v>Vyplň údaj</v>
      </c>
      <c r="G81" s="39"/>
      <c r="H81" s="39"/>
      <c r="I81" s="33" t="s">
        <v>34</v>
      </c>
      <c r="J81" s="37" t="str">
        <f>E24</f>
        <v>Šimková Dita, K.Vary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123</v>
      </c>
      <c r="D83" s="145" t="s">
        <v>57</v>
      </c>
      <c r="E83" s="145" t="s">
        <v>53</v>
      </c>
      <c r="F83" s="145" t="s">
        <v>54</v>
      </c>
      <c r="G83" s="145" t="s">
        <v>124</v>
      </c>
      <c r="H83" s="145" t="s">
        <v>125</v>
      </c>
      <c r="I83" s="145" t="s">
        <v>126</v>
      </c>
      <c r="J83" s="145" t="s">
        <v>104</v>
      </c>
      <c r="K83" s="146" t="s">
        <v>127</v>
      </c>
      <c r="L83" s="147"/>
      <c r="M83" s="81" t="s">
        <v>3</v>
      </c>
      <c r="N83" s="82" t="s">
        <v>42</v>
      </c>
      <c r="O83" s="82" t="s">
        <v>128</v>
      </c>
      <c r="P83" s="82" t="s">
        <v>129</v>
      </c>
      <c r="Q83" s="82" t="s">
        <v>130</v>
      </c>
      <c r="R83" s="82" t="s">
        <v>131</v>
      </c>
      <c r="S83" s="82" t="s">
        <v>132</v>
      </c>
      <c r="T83" s="83" t="s">
        <v>133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134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</f>
        <v>0</v>
      </c>
      <c r="Q84" s="85"/>
      <c r="R84" s="149">
        <f>R85</f>
        <v>0</v>
      </c>
      <c r="S84" s="85"/>
      <c r="T84" s="150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71</v>
      </c>
      <c r="AU84" s="20" t="s">
        <v>105</v>
      </c>
      <c r="BK84" s="151">
        <f>BK85</f>
        <v>0</v>
      </c>
    </row>
    <row r="85" s="12" customFormat="1" ht="25.92" customHeight="1">
      <c r="A85" s="12"/>
      <c r="B85" s="152"/>
      <c r="C85" s="12"/>
      <c r="D85" s="153" t="s">
        <v>71</v>
      </c>
      <c r="E85" s="154" t="s">
        <v>1849</v>
      </c>
      <c r="F85" s="154" t="s">
        <v>97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P86+P98+P101+P104</f>
        <v>0</v>
      </c>
      <c r="Q85" s="158"/>
      <c r="R85" s="159">
        <f>R86+R98+R101+R104</f>
        <v>0</v>
      </c>
      <c r="S85" s="158"/>
      <c r="T85" s="160">
        <f>T86+T98+T101+T104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90</v>
      </c>
      <c r="AT85" s="161" t="s">
        <v>71</v>
      </c>
      <c r="AU85" s="161" t="s">
        <v>72</v>
      </c>
      <c r="AY85" s="153" t="s">
        <v>137</v>
      </c>
      <c r="BK85" s="162">
        <f>BK86+BK98+BK101+BK104</f>
        <v>0</v>
      </c>
    </row>
    <row r="86" s="12" customFormat="1" ht="22.8" customHeight="1">
      <c r="A86" s="12"/>
      <c r="B86" s="152"/>
      <c r="C86" s="12"/>
      <c r="D86" s="153" t="s">
        <v>71</v>
      </c>
      <c r="E86" s="163" t="s">
        <v>1850</v>
      </c>
      <c r="F86" s="163" t="s">
        <v>1851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SUM(P87:P97)</f>
        <v>0</v>
      </c>
      <c r="Q86" s="158"/>
      <c r="R86" s="159">
        <f>SUM(R87:R97)</f>
        <v>0</v>
      </c>
      <c r="S86" s="158"/>
      <c r="T86" s="160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90</v>
      </c>
      <c r="AT86" s="161" t="s">
        <v>71</v>
      </c>
      <c r="AU86" s="161" t="s">
        <v>77</v>
      </c>
      <c r="AY86" s="153" t="s">
        <v>137</v>
      </c>
      <c r="BK86" s="162">
        <f>SUM(BK87:BK97)</f>
        <v>0</v>
      </c>
    </row>
    <row r="87" s="2" customFormat="1" ht="14.4" customHeight="1">
      <c r="A87" s="39"/>
      <c r="B87" s="165"/>
      <c r="C87" s="166" t="s">
        <v>77</v>
      </c>
      <c r="D87" s="166" t="s">
        <v>139</v>
      </c>
      <c r="E87" s="167" t="s">
        <v>1852</v>
      </c>
      <c r="F87" s="168" t="s">
        <v>1853</v>
      </c>
      <c r="G87" s="169" t="s">
        <v>1379</v>
      </c>
      <c r="H87" s="170">
        <v>1</v>
      </c>
      <c r="I87" s="171"/>
      <c r="J87" s="172">
        <f>ROUND(I87*H87,2)</f>
        <v>0</v>
      </c>
      <c r="K87" s="168" t="s">
        <v>143</v>
      </c>
      <c r="L87" s="40"/>
      <c r="M87" s="173" t="s">
        <v>3</v>
      </c>
      <c r="N87" s="174" t="s">
        <v>43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1854</v>
      </c>
      <c r="AT87" s="177" t="s">
        <v>139</v>
      </c>
      <c r="AU87" s="177" t="s">
        <v>81</v>
      </c>
      <c r="AY87" s="20" t="s">
        <v>137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77</v>
      </c>
      <c r="BK87" s="178">
        <f>ROUND(I87*H87,2)</f>
        <v>0</v>
      </c>
      <c r="BL87" s="20" t="s">
        <v>1854</v>
      </c>
      <c r="BM87" s="177" t="s">
        <v>1855</v>
      </c>
    </row>
    <row r="88" s="2" customFormat="1">
      <c r="A88" s="39"/>
      <c r="B88" s="40"/>
      <c r="C88" s="39"/>
      <c r="D88" s="179" t="s">
        <v>145</v>
      </c>
      <c r="E88" s="39"/>
      <c r="F88" s="180" t="s">
        <v>1856</v>
      </c>
      <c r="G88" s="39"/>
      <c r="H88" s="39"/>
      <c r="I88" s="181"/>
      <c r="J88" s="39"/>
      <c r="K88" s="39"/>
      <c r="L88" s="40"/>
      <c r="M88" s="182"/>
      <c r="N88" s="183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145</v>
      </c>
      <c r="AU88" s="20" t="s">
        <v>81</v>
      </c>
    </row>
    <row r="89" s="2" customFormat="1" ht="14.4" customHeight="1">
      <c r="A89" s="39"/>
      <c r="B89" s="165"/>
      <c r="C89" s="166" t="s">
        <v>81</v>
      </c>
      <c r="D89" s="166" t="s">
        <v>139</v>
      </c>
      <c r="E89" s="167" t="s">
        <v>1857</v>
      </c>
      <c r="F89" s="168" t="s">
        <v>1858</v>
      </c>
      <c r="G89" s="169" t="s">
        <v>1379</v>
      </c>
      <c r="H89" s="170">
        <v>1</v>
      </c>
      <c r="I89" s="171"/>
      <c r="J89" s="172">
        <f>ROUND(I89*H89,2)</f>
        <v>0</v>
      </c>
      <c r="K89" s="168" t="s">
        <v>143</v>
      </c>
      <c r="L89" s="40"/>
      <c r="M89" s="173" t="s">
        <v>3</v>
      </c>
      <c r="N89" s="174" t="s">
        <v>43</v>
      </c>
      <c r="O89" s="73"/>
      <c r="P89" s="175">
        <f>O89*H89</f>
        <v>0</v>
      </c>
      <c r="Q89" s="175">
        <v>0</v>
      </c>
      <c r="R89" s="175">
        <f>Q89*H89</f>
        <v>0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1854</v>
      </c>
      <c r="AT89" s="177" t="s">
        <v>139</v>
      </c>
      <c r="AU89" s="177" t="s">
        <v>81</v>
      </c>
      <c r="AY89" s="20" t="s">
        <v>137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77</v>
      </c>
      <c r="BK89" s="178">
        <f>ROUND(I89*H89,2)</f>
        <v>0</v>
      </c>
      <c r="BL89" s="20" t="s">
        <v>1854</v>
      </c>
      <c r="BM89" s="177" t="s">
        <v>1859</v>
      </c>
    </row>
    <row r="90" s="2" customFormat="1">
      <c r="A90" s="39"/>
      <c r="B90" s="40"/>
      <c r="C90" s="39"/>
      <c r="D90" s="179" t="s">
        <v>145</v>
      </c>
      <c r="E90" s="39"/>
      <c r="F90" s="180" t="s">
        <v>1860</v>
      </c>
      <c r="G90" s="39"/>
      <c r="H90" s="39"/>
      <c r="I90" s="181"/>
      <c r="J90" s="39"/>
      <c r="K90" s="39"/>
      <c r="L90" s="40"/>
      <c r="M90" s="182"/>
      <c r="N90" s="183"/>
      <c r="O90" s="73"/>
      <c r="P90" s="73"/>
      <c r="Q90" s="73"/>
      <c r="R90" s="73"/>
      <c r="S90" s="73"/>
      <c r="T90" s="74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145</v>
      </c>
      <c r="AU90" s="20" t="s">
        <v>81</v>
      </c>
    </row>
    <row r="91" s="2" customFormat="1" ht="14.4" customHeight="1">
      <c r="A91" s="39"/>
      <c r="B91" s="165"/>
      <c r="C91" s="166" t="s">
        <v>84</v>
      </c>
      <c r="D91" s="166" t="s">
        <v>139</v>
      </c>
      <c r="E91" s="167" t="s">
        <v>1861</v>
      </c>
      <c r="F91" s="168" t="s">
        <v>1862</v>
      </c>
      <c r="G91" s="169" t="s">
        <v>1379</v>
      </c>
      <c r="H91" s="170">
        <v>1</v>
      </c>
      <c r="I91" s="171"/>
      <c r="J91" s="172">
        <f>ROUND(I91*H91,2)</f>
        <v>0</v>
      </c>
      <c r="K91" s="168" t="s">
        <v>143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1854</v>
      </c>
      <c r="AT91" s="177" t="s">
        <v>139</v>
      </c>
      <c r="AU91" s="177" t="s">
        <v>81</v>
      </c>
      <c r="AY91" s="20" t="s">
        <v>137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77</v>
      </c>
      <c r="BK91" s="178">
        <f>ROUND(I91*H91,2)</f>
        <v>0</v>
      </c>
      <c r="BL91" s="20" t="s">
        <v>1854</v>
      </c>
      <c r="BM91" s="177" t="s">
        <v>1863</v>
      </c>
    </row>
    <row r="92" s="2" customFormat="1">
      <c r="A92" s="39"/>
      <c r="B92" s="40"/>
      <c r="C92" s="39"/>
      <c r="D92" s="179" t="s">
        <v>145</v>
      </c>
      <c r="E92" s="39"/>
      <c r="F92" s="180" t="s">
        <v>1864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145</v>
      </c>
      <c r="AU92" s="20" t="s">
        <v>81</v>
      </c>
    </row>
    <row r="93" s="13" customFormat="1">
      <c r="A93" s="13"/>
      <c r="B93" s="184"/>
      <c r="C93" s="13"/>
      <c r="D93" s="185" t="s">
        <v>147</v>
      </c>
      <c r="E93" s="186" t="s">
        <v>3</v>
      </c>
      <c r="F93" s="187" t="s">
        <v>1865</v>
      </c>
      <c r="G93" s="13"/>
      <c r="H93" s="188">
        <v>1</v>
      </c>
      <c r="I93" s="189"/>
      <c r="J93" s="13"/>
      <c r="K93" s="13"/>
      <c r="L93" s="184"/>
      <c r="M93" s="190"/>
      <c r="N93" s="191"/>
      <c r="O93" s="191"/>
      <c r="P93" s="191"/>
      <c r="Q93" s="191"/>
      <c r="R93" s="191"/>
      <c r="S93" s="191"/>
      <c r="T93" s="19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6" t="s">
        <v>147</v>
      </c>
      <c r="AU93" s="186" t="s">
        <v>81</v>
      </c>
      <c r="AV93" s="13" t="s">
        <v>81</v>
      </c>
      <c r="AW93" s="13" t="s">
        <v>33</v>
      </c>
      <c r="AX93" s="13" t="s">
        <v>77</v>
      </c>
      <c r="AY93" s="186" t="s">
        <v>137</v>
      </c>
    </row>
    <row r="94" s="15" customFormat="1">
      <c r="A94" s="15"/>
      <c r="B94" s="212"/>
      <c r="C94" s="15"/>
      <c r="D94" s="185" t="s">
        <v>147</v>
      </c>
      <c r="E94" s="213" t="s">
        <v>3</v>
      </c>
      <c r="F94" s="214" t="s">
        <v>1866</v>
      </c>
      <c r="G94" s="15"/>
      <c r="H94" s="213" t="s">
        <v>3</v>
      </c>
      <c r="I94" s="215"/>
      <c r="J94" s="15"/>
      <c r="K94" s="15"/>
      <c r="L94" s="212"/>
      <c r="M94" s="216"/>
      <c r="N94" s="217"/>
      <c r="O94" s="217"/>
      <c r="P94" s="217"/>
      <c r="Q94" s="217"/>
      <c r="R94" s="217"/>
      <c r="S94" s="217"/>
      <c r="T94" s="218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13" t="s">
        <v>147</v>
      </c>
      <c r="AU94" s="213" t="s">
        <v>81</v>
      </c>
      <c r="AV94" s="15" t="s">
        <v>77</v>
      </c>
      <c r="AW94" s="15" t="s">
        <v>33</v>
      </c>
      <c r="AX94" s="15" t="s">
        <v>72</v>
      </c>
      <c r="AY94" s="213" t="s">
        <v>137</v>
      </c>
    </row>
    <row r="95" s="15" customFormat="1">
      <c r="A95" s="15"/>
      <c r="B95" s="212"/>
      <c r="C95" s="15"/>
      <c r="D95" s="185" t="s">
        <v>147</v>
      </c>
      <c r="E95" s="213" t="s">
        <v>3</v>
      </c>
      <c r="F95" s="214" t="s">
        <v>1867</v>
      </c>
      <c r="G95" s="15"/>
      <c r="H95" s="213" t="s">
        <v>3</v>
      </c>
      <c r="I95" s="215"/>
      <c r="J95" s="15"/>
      <c r="K95" s="15"/>
      <c r="L95" s="212"/>
      <c r="M95" s="216"/>
      <c r="N95" s="217"/>
      <c r="O95" s="217"/>
      <c r="P95" s="217"/>
      <c r="Q95" s="217"/>
      <c r="R95" s="217"/>
      <c r="S95" s="217"/>
      <c r="T95" s="218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13" t="s">
        <v>147</v>
      </c>
      <c r="AU95" s="213" t="s">
        <v>81</v>
      </c>
      <c r="AV95" s="15" t="s">
        <v>77</v>
      </c>
      <c r="AW95" s="15" t="s">
        <v>33</v>
      </c>
      <c r="AX95" s="15" t="s">
        <v>72</v>
      </c>
      <c r="AY95" s="213" t="s">
        <v>137</v>
      </c>
    </row>
    <row r="96" s="15" customFormat="1">
      <c r="A96" s="15"/>
      <c r="B96" s="212"/>
      <c r="C96" s="15"/>
      <c r="D96" s="185" t="s">
        <v>147</v>
      </c>
      <c r="E96" s="213" t="s">
        <v>3</v>
      </c>
      <c r="F96" s="214" t="s">
        <v>1868</v>
      </c>
      <c r="G96" s="15"/>
      <c r="H96" s="213" t="s">
        <v>3</v>
      </c>
      <c r="I96" s="215"/>
      <c r="J96" s="15"/>
      <c r="K96" s="15"/>
      <c r="L96" s="212"/>
      <c r="M96" s="216"/>
      <c r="N96" s="217"/>
      <c r="O96" s="217"/>
      <c r="P96" s="217"/>
      <c r="Q96" s="217"/>
      <c r="R96" s="217"/>
      <c r="S96" s="217"/>
      <c r="T96" s="218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13" t="s">
        <v>147</v>
      </c>
      <c r="AU96" s="213" t="s">
        <v>81</v>
      </c>
      <c r="AV96" s="15" t="s">
        <v>77</v>
      </c>
      <c r="AW96" s="15" t="s">
        <v>33</v>
      </c>
      <c r="AX96" s="15" t="s">
        <v>72</v>
      </c>
      <c r="AY96" s="213" t="s">
        <v>137</v>
      </c>
    </row>
    <row r="97" s="15" customFormat="1">
      <c r="A97" s="15"/>
      <c r="B97" s="212"/>
      <c r="C97" s="15"/>
      <c r="D97" s="185" t="s">
        <v>147</v>
      </c>
      <c r="E97" s="213" t="s">
        <v>3</v>
      </c>
      <c r="F97" s="214" t="s">
        <v>1869</v>
      </c>
      <c r="G97" s="15"/>
      <c r="H97" s="213" t="s">
        <v>3</v>
      </c>
      <c r="I97" s="215"/>
      <c r="J97" s="15"/>
      <c r="K97" s="15"/>
      <c r="L97" s="212"/>
      <c r="M97" s="216"/>
      <c r="N97" s="217"/>
      <c r="O97" s="217"/>
      <c r="P97" s="217"/>
      <c r="Q97" s="217"/>
      <c r="R97" s="217"/>
      <c r="S97" s="217"/>
      <c r="T97" s="218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13" t="s">
        <v>147</v>
      </c>
      <c r="AU97" s="213" t="s">
        <v>81</v>
      </c>
      <c r="AV97" s="15" t="s">
        <v>77</v>
      </c>
      <c r="AW97" s="15" t="s">
        <v>33</v>
      </c>
      <c r="AX97" s="15" t="s">
        <v>72</v>
      </c>
      <c r="AY97" s="213" t="s">
        <v>137</v>
      </c>
    </row>
    <row r="98" s="12" customFormat="1" ht="22.8" customHeight="1">
      <c r="A98" s="12"/>
      <c r="B98" s="152"/>
      <c r="C98" s="12"/>
      <c r="D98" s="153" t="s">
        <v>71</v>
      </c>
      <c r="E98" s="163" t="s">
        <v>1870</v>
      </c>
      <c r="F98" s="163" t="s">
        <v>1871</v>
      </c>
      <c r="G98" s="12"/>
      <c r="H98" s="12"/>
      <c r="I98" s="155"/>
      <c r="J98" s="164">
        <f>BK98</f>
        <v>0</v>
      </c>
      <c r="K98" s="12"/>
      <c r="L98" s="152"/>
      <c r="M98" s="157"/>
      <c r="N98" s="158"/>
      <c r="O98" s="158"/>
      <c r="P98" s="159">
        <f>SUM(P99:P100)</f>
        <v>0</v>
      </c>
      <c r="Q98" s="158"/>
      <c r="R98" s="159">
        <f>SUM(R99:R100)</f>
        <v>0</v>
      </c>
      <c r="S98" s="158"/>
      <c r="T98" s="16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90</v>
      </c>
      <c r="AT98" s="161" t="s">
        <v>71</v>
      </c>
      <c r="AU98" s="161" t="s">
        <v>77</v>
      </c>
      <c r="AY98" s="153" t="s">
        <v>137</v>
      </c>
      <c r="BK98" s="162">
        <f>SUM(BK99:BK100)</f>
        <v>0</v>
      </c>
    </row>
    <row r="99" s="2" customFormat="1" ht="14.4" customHeight="1">
      <c r="A99" s="39"/>
      <c r="B99" s="165"/>
      <c r="C99" s="166" t="s">
        <v>87</v>
      </c>
      <c r="D99" s="166" t="s">
        <v>139</v>
      </c>
      <c r="E99" s="167" t="s">
        <v>1872</v>
      </c>
      <c r="F99" s="168" t="s">
        <v>1871</v>
      </c>
      <c r="G99" s="169" t="s">
        <v>1379</v>
      </c>
      <c r="H99" s="170">
        <v>1</v>
      </c>
      <c r="I99" s="171"/>
      <c r="J99" s="172">
        <f>ROUND(I99*H99,2)</f>
        <v>0</v>
      </c>
      <c r="K99" s="168" t="s">
        <v>143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1854</v>
      </c>
      <c r="AT99" s="177" t="s">
        <v>139</v>
      </c>
      <c r="AU99" s="177" t="s">
        <v>81</v>
      </c>
      <c r="AY99" s="20" t="s">
        <v>137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77</v>
      </c>
      <c r="BK99" s="178">
        <f>ROUND(I99*H99,2)</f>
        <v>0</v>
      </c>
      <c r="BL99" s="20" t="s">
        <v>1854</v>
      </c>
      <c r="BM99" s="177" t="s">
        <v>1873</v>
      </c>
    </row>
    <row r="100" s="2" customFormat="1">
      <c r="A100" s="39"/>
      <c r="B100" s="40"/>
      <c r="C100" s="39"/>
      <c r="D100" s="179" t="s">
        <v>145</v>
      </c>
      <c r="E100" s="39"/>
      <c r="F100" s="180" t="s">
        <v>1874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145</v>
      </c>
      <c r="AU100" s="20" t="s">
        <v>81</v>
      </c>
    </row>
    <row r="101" s="12" customFormat="1" ht="22.8" customHeight="1">
      <c r="A101" s="12"/>
      <c r="B101" s="152"/>
      <c r="C101" s="12"/>
      <c r="D101" s="153" t="s">
        <v>71</v>
      </c>
      <c r="E101" s="163" t="s">
        <v>1875</v>
      </c>
      <c r="F101" s="163" t="s">
        <v>1876</v>
      </c>
      <c r="G101" s="12"/>
      <c r="H101" s="12"/>
      <c r="I101" s="155"/>
      <c r="J101" s="164">
        <f>BK101</f>
        <v>0</v>
      </c>
      <c r="K101" s="12"/>
      <c r="L101" s="152"/>
      <c r="M101" s="157"/>
      <c r="N101" s="158"/>
      <c r="O101" s="158"/>
      <c r="P101" s="159">
        <f>SUM(P102:P103)</f>
        <v>0</v>
      </c>
      <c r="Q101" s="158"/>
      <c r="R101" s="159">
        <f>SUM(R102:R103)</f>
        <v>0</v>
      </c>
      <c r="S101" s="158"/>
      <c r="T101" s="16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3" t="s">
        <v>90</v>
      </c>
      <c r="AT101" s="161" t="s">
        <v>71</v>
      </c>
      <c r="AU101" s="161" t="s">
        <v>77</v>
      </c>
      <c r="AY101" s="153" t="s">
        <v>137</v>
      </c>
      <c r="BK101" s="162">
        <f>SUM(BK102:BK103)</f>
        <v>0</v>
      </c>
    </row>
    <row r="102" s="2" customFormat="1" ht="14.4" customHeight="1">
      <c r="A102" s="39"/>
      <c r="B102" s="165"/>
      <c r="C102" s="166" t="s">
        <v>90</v>
      </c>
      <c r="D102" s="166" t="s">
        <v>139</v>
      </c>
      <c r="E102" s="167" t="s">
        <v>1877</v>
      </c>
      <c r="F102" s="168" t="s">
        <v>1876</v>
      </c>
      <c r="G102" s="169" t="s">
        <v>1379</v>
      </c>
      <c r="H102" s="170">
        <v>1</v>
      </c>
      <c r="I102" s="171"/>
      <c r="J102" s="172">
        <f>ROUND(I102*H102,2)</f>
        <v>0</v>
      </c>
      <c r="K102" s="168" t="s">
        <v>143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1854</v>
      </c>
      <c r="AT102" s="177" t="s">
        <v>139</v>
      </c>
      <c r="AU102" s="177" t="s">
        <v>81</v>
      </c>
      <c r="AY102" s="20" t="s">
        <v>137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77</v>
      </c>
      <c r="BK102" s="178">
        <f>ROUND(I102*H102,2)</f>
        <v>0</v>
      </c>
      <c r="BL102" s="20" t="s">
        <v>1854</v>
      </c>
      <c r="BM102" s="177" t="s">
        <v>1878</v>
      </c>
    </row>
    <row r="103" s="2" customFormat="1">
      <c r="A103" s="39"/>
      <c r="B103" s="40"/>
      <c r="C103" s="39"/>
      <c r="D103" s="179" t="s">
        <v>145</v>
      </c>
      <c r="E103" s="39"/>
      <c r="F103" s="180" t="s">
        <v>1879</v>
      </c>
      <c r="G103" s="39"/>
      <c r="H103" s="39"/>
      <c r="I103" s="181"/>
      <c r="J103" s="39"/>
      <c r="K103" s="39"/>
      <c r="L103" s="40"/>
      <c r="M103" s="182"/>
      <c r="N103" s="18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145</v>
      </c>
      <c r="AU103" s="20" t="s">
        <v>81</v>
      </c>
    </row>
    <row r="104" s="12" customFormat="1" ht="22.8" customHeight="1">
      <c r="A104" s="12"/>
      <c r="B104" s="152"/>
      <c r="C104" s="12"/>
      <c r="D104" s="153" t="s">
        <v>71</v>
      </c>
      <c r="E104" s="163" t="s">
        <v>1880</v>
      </c>
      <c r="F104" s="163" t="s">
        <v>1881</v>
      </c>
      <c r="G104" s="12"/>
      <c r="H104" s="12"/>
      <c r="I104" s="155"/>
      <c r="J104" s="164">
        <f>BK104</f>
        <v>0</v>
      </c>
      <c r="K104" s="12"/>
      <c r="L104" s="152"/>
      <c r="M104" s="157"/>
      <c r="N104" s="158"/>
      <c r="O104" s="158"/>
      <c r="P104" s="159">
        <f>SUM(P105:P106)</f>
        <v>0</v>
      </c>
      <c r="Q104" s="158"/>
      <c r="R104" s="159">
        <f>SUM(R105:R106)</f>
        <v>0</v>
      </c>
      <c r="S104" s="158"/>
      <c r="T104" s="16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90</v>
      </c>
      <c r="AT104" s="161" t="s">
        <v>71</v>
      </c>
      <c r="AU104" s="161" t="s">
        <v>77</v>
      </c>
      <c r="AY104" s="153" t="s">
        <v>137</v>
      </c>
      <c r="BK104" s="162">
        <f>SUM(BK105:BK106)</f>
        <v>0</v>
      </c>
    </row>
    <row r="105" s="2" customFormat="1" ht="14.4" customHeight="1">
      <c r="A105" s="39"/>
      <c r="B105" s="165"/>
      <c r="C105" s="166" t="s">
        <v>93</v>
      </c>
      <c r="D105" s="166" t="s">
        <v>139</v>
      </c>
      <c r="E105" s="167" t="s">
        <v>1882</v>
      </c>
      <c r="F105" s="168" t="s">
        <v>1883</v>
      </c>
      <c r="G105" s="169" t="s">
        <v>1379</v>
      </c>
      <c r="H105" s="170">
        <v>1</v>
      </c>
      <c r="I105" s="171"/>
      <c r="J105" s="172">
        <f>ROUND(I105*H105,2)</f>
        <v>0</v>
      </c>
      <c r="K105" s="168" t="s">
        <v>143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1854</v>
      </c>
      <c r="AT105" s="177" t="s">
        <v>139</v>
      </c>
      <c r="AU105" s="177" t="s">
        <v>81</v>
      </c>
      <c r="AY105" s="20" t="s">
        <v>137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77</v>
      </c>
      <c r="BK105" s="178">
        <f>ROUND(I105*H105,2)</f>
        <v>0</v>
      </c>
      <c r="BL105" s="20" t="s">
        <v>1854</v>
      </c>
      <c r="BM105" s="177" t="s">
        <v>1884</v>
      </c>
    </row>
    <row r="106" s="2" customFormat="1">
      <c r="A106" s="39"/>
      <c r="B106" s="40"/>
      <c r="C106" s="39"/>
      <c r="D106" s="179" t="s">
        <v>145</v>
      </c>
      <c r="E106" s="39"/>
      <c r="F106" s="180" t="s">
        <v>1885</v>
      </c>
      <c r="G106" s="39"/>
      <c r="H106" s="39"/>
      <c r="I106" s="181"/>
      <c r="J106" s="39"/>
      <c r="K106" s="39"/>
      <c r="L106" s="40"/>
      <c r="M106" s="222"/>
      <c r="N106" s="223"/>
      <c r="O106" s="224"/>
      <c r="P106" s="224"/>
      <c r="Q106" s="224"/>
      <c r="R106" s="224"/>
      <c r="S106" s="224"/>
      <c r="T106" s="225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145</v>
      </c>
      <c r="AU106" s="20" t="s">
        <v>81</v>
      </c>
    </row>
    <row r="107" s="2" customFormat="1" ht="6.96" customHeight="1">
      <c r="A107" s="39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40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0" r:id="rId2" display="https://podminky.urs.cz/item/CS_URS_2024_01/013254000"/>
    <hyperlink ref="F92" r:id="rId3" display="https://podminky.urs.cz/item/CS_URS_2024_01/013294000"/>
    <hyperlink ref="F100" r:id="rId4" display="https://podminky.urs.cz/item/CS_URS_2024_01/030001000"/>
    <hyperlink ref="F103" r:id="rId5" display="https://podminky.urs.cz/item/CS_URS_2024_01/040001000"/>
    <hyperlink ref="F106" r:id="rId6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30" customWidth="1"/>
    <col min="2" max="2" width="1.710938" style="230" customWidth="1"/>
    <col min="3" max="4" width="5.003906" style="230" customWidth="1"/>
    <col min="5" max="5" width="11.71094" style="230" customWidth="1"/>
    <col min="6" max="6" width="9.140625" style="230" customWidth="1"/>
    <col min="7" max="7" width="5.003906" style="230" customWidth="1"/>
    <col min="8" max="8" width="77.85156" style="230" customWidth="1"/>
    <col min="9" max="10" width="20.00391" style="230" customWidth="1"/>
    <col min="11" max="11" width="1.710938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6" customFormat="1" ht="45" customHeight="1">
      <c r="B3" s="234"/>
      <c r="C3" s="235" t="s">
        <v>1886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1887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1888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1889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1890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1891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1892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1893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1894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1895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1896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79</v>
      </c>
      <c r="F18" s="241" t="s">
        <v>1897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1898</v>
      </c>
      <c r="F19" s="241" t="s">
        <v>1899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1900</v>
      </c>
      <c r="F20" s="241" t="s">
        <v>1901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1902</v>
      </c>
      <c r="F21" s="241" t="s">
        <v>1903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1904</v>
      </c>
      <c r="F22" s="241" t="s">
        <v>1905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1906</v>
      </c>
      <c r="F23" s="241" t="s">
        <v>1907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1908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1909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1910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1911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1912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1913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1914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1915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1916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123</v>
      </c>
      <c r="F36" s="241"/>
      <c r="G36" s="241" t="s">
        <v>1917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1918</v>
      </c>
      <c r="F37" s="241"/>
      <c r="G37" s="241" t="s">
        <v>1919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53</v>
      </c>
      <c r="F38" s="241"/>
      <c r="G38" s="241" t="s">
        <v>1920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54</v>
      </c>
      <c r="F39" s="241"/>
      <c r="G39" s="241" t="s">
        <v>1921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124</v>
      </c>
      <c r="F40" s="241"/>
      <c r="G40" s="241" t="s">
        <v>1922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125</v>
      </c>
      <c r="F41" s="241"/>
      <c r="G41" s="241" t="s">
        <v>1923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1924</v>
      </c>
      <c r="F42" s="241"/>
      <c r="G42" s="241" t="s">
        <v>1925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1926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1927</v>
      </c>
      <c r="F44" s="241"/>
      <c r="G44" s="241" t="s">
        <v>1928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127</v>
      </c>
      <c r="F45" s="241"/>
      <c r="G45" s="241" t="s">
        <v>1929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1930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1931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1932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1933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1934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1935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1936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1937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1938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1939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1940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1941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1942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1943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1944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1945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1946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1947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1948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1949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1950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1951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1952</v>
      </c>
      <c r="D76" s="259"/>
      <c r="E76" s="259"/>
      <c r="F76" s="259" t="s">
        <v>1953</v>
      </c>
      <c r="G76" s="260"/>
      <c r="H76" s="259" t="s">
        <v>54</v>
      </c>
      <c r="I76" s="259" t="s">
        <v>57</v>
      </c>
      <c r="J76" s="259" t="s">
        <v>1954</v>
      </c>
      <c r="K76" s="258"/>
    </row>
    <row r="77" s="1" customFormat="1" ht="17.25" customHeight="1">
      <c r="B77" s="256"/>
      <c r="C77" s="261" t="s">
        <v>1955</v>
      </c>
      <c r="D77" s="261"/>
      <c r="E77" s="261"/>
      <c r="F77" s="262" t="s">
        <v>1956</v>
      </c>
      <c r="G77" s="263"/>
      <c r="H77" s="261"/>
      <c r="I77" s="261"/>
      <c r="J77" s="261" t="s">
        <v>1957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53</v>
      </c>
      <c r="D79" s="266"/>
      <c r="E79" s="266"/>
      <c r="F79" s="267" t="s">
        <v>1958</v>
      </c>
      <c r="G79" s="268"/>
      <c r="H79" s="244" t="s">
        <v>1959</v>
      </c>
      <c r="I79" s="244" t="s">
        <v>1960</v>
      </c>
      <c r="J79" s="244">
        <v>20</v>
      </c>
      <c r="K79" s="258"/>
    </row>
    <row r="80" s="1" customFormat="1" ht="15" customHeight="1">
      <c r="B80" s="256"/>
      <c r="C80" s="244" t="s">
        <v>1961</v>
      </c>
      <c r="D80" s="244"/>
      <c r="E80" s="244"/>
      <c r="F80" s="267" t="s">
        <v>1958</v>
      </c>
      <c r="G80" s="268"/>
      <c r="H80" s="244" t="s">
        <v>1962</v>
      </c>
      <c r="I80" s="244" t="s">
        <v>1960</v>
      </c>
      <c r="J80" s="244">
        <v>120</v>
      </c>
      <c r="K80" s="258"/>
    </row>
    <row r="81" s="1" customFormat="1" ht="15" customHeight="1">
      <c r="B81" s="269"/>
      <c r="C81" s="244" t="s">
        <v>1963</v>
      </c>
      <c r="D81" s="244"/>
      <c r="E81" s="244"/>
      <c r="F81" s="267" t="s">
        <v>1964</v>
      </c>
      <c r="G81" s="268"/>
      <c r="H81" s="244" t="s">
        <v>1965</v>
      </c>
      <c r="I81" s="244" t="s">
        <v>1960</v>
      </c>
      <c r="J81" s="244">
        <v>50</v>
      </c>
      <c r="K81" s="258"/>
    </row>
    <row r="82" s="1" customFormat="1" ht="15" customHeight="1">
      <c r="B82" s="269"/>
      <c r="C82" s="244" t="s">
        <v>1966</v>
      </c>
      <c r="D82" s="244"/>
      <c r="E82" s="244"/>
      <c r="F82" s="267" t="s">
        <v>1958</v>
      </c>
      <c r="G82" s="268"/>
      <c r="H82" s="244" t="s">
        <v>1967</v>
      </c>
      <c r="I82" s="244" t="s">
        <v>1968</v>
      </c>
      <c r="J82" s="244"/>
      <c r="K82" s="258"/>
    </row>
    <row r="83" s="1" customFormat="1" ht="15" customHeight="1">
      <c r="B83" s="269"/>
      <c r="C83" s="270" t="s">
        <v>1969</v>
      </c>
      <c r="D83" s="270"/>
      <c r="E83" s="270"/>
      <c r="F83" s="271" t="s">
        <v>1964</v>
      </c>
      <c r="G83" s="270"/>
      <c r="H83" s="270" t="s">
        <v>1970</v>
      </c>
      <c r="I83" s="270" t="s">
        <v>1960</v>
      </c>
      <c r="J83" s="270">
        <v>15</v>
      </c>
      <c r="K83" s="258"/>
    </row>
    <row r="84" s="1" customFormat="1" ht="15" customHeight="1">
      <c r="B84" s="269"/>
      <c r="C84" s="270" t="s">
        <v>1971</v>
      </c>
      <c r="D84" s="270"/>
      <c r="E84" s="270"/>
      <c r="F84" s="271" t="s">
        <v>1964</v>
      </c>
      <c r="G84" s="270"/>
      <c r="H84" s="270" t="s">
        <v>1972</v>
      </c>
      <c r="I84" s="270" t="s">
        <v>1960</v>
      </c>
      <c r="J84" s="270">
        <v>15</v>
      </c>
      <c r="K84" s="258"/>
    </row>
    <row r="85" s="1" customFormat="1" ht="15" customHeight="1">
      <c r="B85" s="269"/>
      <c r="C85" s="270" t="s">
        <v>1973</v>
      </c>
      <c r="D85" s="270"/>
      <c r="E85" s="270"/>
      <c r="F85" s="271" t="s">
        <v>1964</v>
      </c>
      <c r="G85" s="270"/>
      <c r="H85" s="270" t="s">
        <v>1974</v>
      </c>
      <c r="I85" s="270" t="s">
        <v>1960</v>
      </c>
      <c r="J85" s="270">
        <v>20</v>
      </c>
      <c r="K85" s="258"/>
    </row>
    <row r="86" s="1" customFormat="1" ht="15" customHeight="1">
      <c r="B86" s="269"/>
      <c r="C86" s="270" t="s">
        <v>1975</v>
      </c>
      <c r="D86" s="270"/>
      <c r="E86" s="270"/>
      <c r="F86" s="271" t="s">
        <v>1964</v>
      </c>
      <c r="G86" s="270"/>
      <c r="H86" s="270" t="s">
        <v>1976</v>
      </c>
      <c r="I86" s="270" t="s">
        <v>1960</v>
      </c>
      <c r="J86" s="270">
        <v>20</v>
      </c>
      <c r="K86" s="258"/>
    </row>
    <row r="87" s="1" customFormat="1" ht="15" customHeight="1">
      <c r="B87" s="269"/>
      <c r="C87" s="244" t="s">
        <v>1977</v>
      </c>
      <c r="D87" s="244"/>
      <c r="E87" s="244"/>
      <c r="F87" s="267" t="s">
        <v>1964</v>
      </c>
      <c r="G87" s="268"/>
      <c r="H87" s="244" t="s">
        <v>1978</v>
      </c>
      <c r="I87" s="244" t="s">
        <v>1960</v>
      </c>
      <c r="J87" s="244">
        <v>50</v>
      </c>
      <c r="K87" s="258"/>
    </row>
    <row r="88" s="1" customFormat="1" ht="15" customHeight="1">
      <c r="B88" s="269"/>
      <c r="C88" s="244" t="s">
        <v>1979</v>
      </c>
      <c r="D88" s="244"/>
      <c r="E88" s="244"/>
      <c r="F88" s="267" t="s">
        <v>1964</v>
      </c>
      <c r="G88" s="268"/>
      <c r="H88" s="244" t="s">
        <v>1980</v>
      </c>
      <c r="I88" s="244" t="s">
        <v>1960</v>
      </c>
      <c r="J88" s="244">
        <v>20</v>
      </c>
      <c r="K88" s="258"/>
    </row>
    <row r="89" s="1" customFormat="1" ht="15" customHeight="1">
      <c r="B89" s="269"/>
      <c r="C89" s="244" t="s">
        <v>1981</v>
      </c>
      <c r="D89" s="244"/>
      <c r="E89" s="244"/>
      <c r="F89" s="267" t="s">
        <v>1964</v>
      </c>
      <c r="G89" s="268"/>
      <c r="H89" s="244" t="s">
        <v>1982</v>
      </c>
      <c r="I89" s="244" t="s">
        <v>1960</v>
      </c>
      <c r="J89" s="244">
        <v>20</v>
      </c>
      <c r="K89" s="258"/>
    </row>
    <row r="90" s="1" customFormat="1" ht="15" customHeight="1">
      <c r="B90" s="269"/>
      <c r="C90" s="244" t="s">
        <v>1983</v>
      </c>
      <c r="D90" s="244"/>
      <c r="E90" s="244"/>
      <c r="F90" s="267" t="s">
        <v>1964</v>
      </c>
      <c r="G90" s="268"/>
      <c r="H90" s="244" t="s">
        <v>1984</v>
      </c>
      <c r="I90" s="244" t="s">
        <v>1960</v>
      </c>
      <c r="J90" s="244">
        <v>50</v>
      </c>
      <c r="K90" s="258"/>
    </row>
    <row r="91" s="1" customFormat="1" ht="15" customHeight="1">
      <c r="B91" s="269"/>
      <c r="C91" s="244" t="s">
        <v>1985</v>
      </c>
      <c r="D91" s="244"/>
      <c r="E91" s="244"/>
      <c r="F91" s="267" t="s">
        <v>1964</v>
      </c>
      <c r="G91" s="268"/>
      <c r="H91" s="244" t="s">
        <v>1985</v>
      </c>
      <c r="I91" s="244" t="s">
        <v>1960</v>
      </c>
      <c r="J91" s="244">
        <v>50</v>
      </c>
      <c r="K91" s="258"/>
    </row>
    <row r="92" s="1" customFormat="1" ht="15" customHeight="1">
      <c r="B92" s="269"/>
      <c r="C92" s="244" t="s">
        <v>1986</v>
      </c>
      <c r="D92" s="244"/>
      <c r="E92" s="244"/>
      <c r="F92" s="267" t="s">
        <v>1964</v>
      </c>
      <c r="G92" s="268"/>
      <c r="H92" s="244" t="s">
        <v>1987</v>
      </c>
      <c r="I92" s="244" t="s">
        <v>1960</v>
      </c>
      <c r="J92" s="244">
        <v>255</v>
      </c>
      <c r="K92" s="258"/>
    </row>
    <row r="93" s="1" customFormat="1" ht="15" customHeight="1">
      <c r="B93" s="269"/>
      <c r="C93" s="244" t="s">
        <v>1988</v>
      </c>
      <c r="D93" s="244"/>
      <c r="E93" s="244"/>
      <c r="F93" s="267" t="s">
        <v>1958</v>
      </c>
      <c r="G93" s="268"/>
      <c r="H93" s="244" t="s">
        <v>1989</v>
      </c>
      <c r="I93" s="244" t="s">
        <v>1990</v>
      </c>
      <c r="J93" s="244"/>
      <c r="K93" s="258"/>
    </row>
    <row r="94" s="1" customFormat="1" ht="15" customHeight="1">
      <c r="B94" s="269"/>
      <c r="C94" s="244" t="s">
        <v>1991</v>
      </c>
      <c r="D94" s="244"/>
      <c r="E94" s="244"/>
      <c r="F94" s="267" t="s">
        <v>1958</v>
      </c>
      <c r="G94" s="268"/>
      <c r="H94" s="244" t="s">
        <v>1992</v>
      </c>
      <c r="I94" s="244" t="s">
        <v>1993</v>
      </c>
      <c r="J94" s="244"/>
      <c r="K94" s="258"/>
    </row>
    <row r="95" s="1" customFormat="1" ht="15" customHeight="1">
      <c r="B95" s="269"/>
      <c r="C95" s="244" t="s">
        <v>1994</v>
      </c>
      <c r="D95" s="244"/>
      <c r="E95" s="244"/>
      <c r="F95" s="267" t="s">
        <v>1958</v>
      </c>
      <c r="G95" s="268"/>
      <c r="H95" s="244" t="s">
        <v>1994</v>
      </c>
      <c r="I95" s="244" t="s">
        <v>1993</v>
      </c>
      <c r="J95" s="244"/>
      <c r="K95" s="258"/>
    </row>
    <row r="96" s="1" customFormat="1" ht="15" customHeight="1">
      <c r="B96" s="269"/>
      <c r="C96" s="244" t="s">
        <v>38</v>
      </c>
      <c r="D96" s="244"/>
      <c r="E96" s="244"/>
      <c r="F96" s="267" t="s">
        <v>1958</v>
      </c>
      <c r="G96" s="268"/>
      <c r="H96" s="244" t="s">
        <v>1995</v>
      </c>
      <c r="I96" s="244" t="s">
        <v>1993</v>
      </c>
      <c r="J96" s="244"/>
      <c r="K96" s="258"/>
    </row>
    <row r="97" s="1" customFormat="1" ht="15" customHeight="1">
      <c r="B97" s="269"/>
      <c r="C97" s="244" t="s">
        <v>48</v>
      </c>
      <c r="D97" s="244"/>
      <c r="E97" s="244"/>
      <c r="F97" s="267" t="s">
        <v>1958</v>
      </c>
      <c r="G97" s="268"/>
      <c r="H97" s="244" t="s">
        <v>1996</v>
      </c>
      <c r="I97" s="244" t="s">
        <v>1993</v>
      </c>
      <c r="J97" s="244"/>
      <c r="K97" s="258"/>
    </row>
    <row r="98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1997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1952</v>
      </c>
      <c r="D103" s="259"/>
      <c r="E103" s="259"/>
      <c r="F103" s="259" t="s">
        <v>1953</v>
      </c>
      <c r="G103" s="260"/>
      <c r="H103" s="259" t="s">
        <v>54</v>
      </c>
      <c r="I103" s="259" t="s">
        <v>57</v>
      </c>
      <c r="J103" s="259" t="s">
        <v>1954</v>
      </c>
      <c r="K103" s="258"/>
    </row>
    <row r="104" s="1" customFormat="1" ht="17.25" customHeight="1">
      <c r="B104" s="256"/>
      <c r="C104" s="261" t="s">
        <v>1955</v>
      </c>
      <c r="D104" s="261"/>
      <c r="E104" s="261"/>
      <c r="F104" s="262" t="s">
        <v>1956</v>
      </c>
      <c r="G104" s="263"/>
      <c r="H104" s="261"/>
      <c r="I104" s="261"/>
      <c r="J104" s="261" t="s">
        <v>1957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="1" customFormat="1" ht="15" customHeight="1">
      <c r="B106" s="256"/>
      <c r="C106" s="244" t="s">
        <v>53</v>
      </c>
      <c r="D106" s="266"/>
      <c r="E106" s="266"/>
      <c r="F106" s="267" t="s">
        <v>1958</v>
      </c>
      <c r="G106" s="244"/>
      <c r="H106" s="244" t="s">
        <v>1998</v>
      </c>
      <c r="I106" s="244" t="s">
        <v>1960</v>
      </c>
      <c r="J106" s="244">
        <v>20</v>
      </c>
      <c r="K106" s="258"/>
    </row>
    <row r="107" s="1" customFormat="1" ht="15" customHeight="1">
      <c r="B107" s="256"/>
      <c r="C107" s="244" t="s">
        <v>1961</v>
      </c>
      <c r="D107" s="244"/>
      <c r="E107" s="244"/>
      <c r="F107" s="267" t="s">
        <v>1958</v>
      </c>
      <c r="G107" s="244"/>
      <c r="H107" s="244" t="s">
        <v>1998</v>
      </c>
      <c r="I107" s="244" t="s">
        <v>1960</v>
      </c>
      <c r="J107" s="244">
        <v>120</v>
      </c>
      <c r="K107" s="258"/>
    </row>
    <row r="108" s="1" customFormat="1" ht="15" customHeight="1">
      <c r="B108" s="269"/>
      <c r="C108" s="244" t="s">
        <v>1963</v>
      </c>
      <c r="D108" s="244"/>
      <c r="E108" s="244"/>
      <c r="F108" s="267" t="s">
        <v>1964</v>
      </c>
      <c r="G108" s="244"/>
      <c r="H108" s="244" t="s">
        <v>1998</v>
      </c>
      <c r="I108" s="244" t="s">
        <v>1960</v>
      </c>
      <c r="J108" s="244">
        <v>50</v>
      </c>
      <c r="K108" s="258"/>
    </row>
    <row r="109" s="1" customFormat="1" ht="15" customHeight="1">
      <c r="B109" s="269"/>
      <c r="C109" s="244" t="s">
        <v>1966</v>
      </c>
      <c r="D109" s="244"/>
      <c r="E109" s="244"/>
      <c r="F109" s="267" t="s">
        <v>1958</v>
      </c>
      <c r="G109" s="244"/>
      <c r="H109" s="244" t="s">
        <v>1998</v>
      </c>
      <c r="I109" s="244" t="s">
        <v>1968</v>
      </c>
      <c r="J109" s="244"/>
      <c r="K109" s="258"/>
    </row>
    <row r="110" s="1" customFormat="1" ht="15" customHeight="1">
      <c r="B110" s="269"/>
      <c r="C110" s="244" t="s">
        <v>1977</v>
      </c>
      <c r="D110" s="244"/>
      <c r="E110" s="244"/>
      <c r="F110" s="267" t="s">
        <v>1964</v>
      </c>
      <c r="G110" s="244"/>
      <c r="H110" s="244" t="s">
        <v>1998</v>
      </c>
      <c r="I110" s="244" t="s">
        <v>1960</v>
      </c>
      <c r="J110" s="244">
        <v>50</v>
      </c>
      <c r="K110" s="258"/>
    </row>
    <row r="111" s="1" customFormat="1" ht="15" customHeight="1">
      <c r="B111" s="269"/>
      <c r="C111" s="244" t="s">
        <v>1985</v>
      </c>
      <c r="D111" s="244"/>
      <c r="E111" s="244"/>
      <c r="F111" s="267" t="s">
        <v>1964</v>
      </c>
      <c r="G111" s="244"/>
      <c r="H111" s="244" t="s">
        <v>1998</v>
      </c>
      <c r="I111" s="244" t="s">
        <v>1960</v>
      </c>
      <c r="J111" s="244">
        <v>50</v>
      </c>
      <c r="K111" s="258"/>
    </row>
    <row r="112" s="1" customFormat="1" ht="15" customHeight="1">
      <c r="B112" s="269"/>
      <c r="C112" s="244" t="s">
        <v>1983</v>
      </c>
      <c r="D112" s="244"/>
      <c r="E112" s="244"/>
      <c r="F112" s="267" t="s">
        <v>1964</v>
      </c>
      <c r="G112" s="244"/>
      <c r="H112" s="244" t="s">
        <v>1998</v>
      </c>
      <c r="I112" s="244" t="s">
        <v>1960</v>
      </c>
      <c r="J112" s="244">
        <v>50</v>
      </c>
      <c r="K112" s="258"/>
    </row>
    <row r="113" s="1" customFormat="1" ht="15" customHeight="1">
      <c r="B113" s="269"/>
      <c r="C113" s="244" t="s">
        <v>53</v>
      </c>
      <c r="D113" s="244"/>
      <c r="E113" s="244"/>
      <c r="F113" s="267" t="s">
        <v>1958</v>
      </c>
      <c r="G113" s="244"/>
      <c r="H113" s="244" t="s">
        <v>1999</v>
      </c>
      <c r="I113" s="244" t="s">
        <v>1960</v>
      </c>
      <c r="J113" s="244">
        <v>20</v>
      </c>
      <c r="K113" s="258"/>
    </row>
    <row r="114" s="1" customFormat="1" ht="15" customHeight="1">
      <c r="B114" s="269"/>
      <c r="C114" s="244" t="s">
        <v>2000</v>
      </c>
      <c r="D114" s="244"/>
      <c r="E114" s="244"/>
      <c r="F114" s="267" t="s">
        <v>1958</v>
      </c>
      <c r="G114" s="244"/>
      <c r="H114" s="244" t="s">
        <v>2001</v>
      </c>
      <c r="I114" s="244" t="s">
        <v>1960</v>
      </c>
      <c r="J114" s="244">
        <v>120</v>
      </c>
      <c r="K114" s="258"/>
    </row>
    <row r="115" s="1" customFormat="1" ht="15" customHeight="1">
      <c r="B115" s="269"/>
      <c r="C115" s="244" t="s">
        <v>38</v>
      </c>
      <c r="D115" s="244"/>
      <c r="E115" s="244"/>
      <c r="F115" s="267" t="s">
        <v>1958</v>
      </c>
      <c r="G115" s="244"/>
      <c r="H115" s="244" t="s">
        <v>2002</v>
      </c>
      <c r="I115" s="244" t="s">
        <v>1993</v>
      </c>
      <c r="J115" s="244"/>
      <c r="K115" s="258"/>
    </row>
    <row r="116" s="1" customFormat="1" ht="15" customHeight="1">
      <c r="B116" s="269"/>
      <c r="C116" s="244" t="s">
        <v>48</v>
      </c>
      <c r="D116" s="244"/>
      <c r="E116" s="244"/>
      <c r="F116" s="267" t="s">
        <v>1958</v>
      </c>
      <c r="G116" s="244"/>
      <c r="H116" s="244" t="s">
        <v>2003</v>
      </c>
      <c r="I116" s="244" t="s">
        <v>1993</v>
      </c>
      <c r="J116" s="244"/>
      <c r="K116" s="258"/>
    </row>
    <row r="117" s="1" customFormat="1" ht="15" customHeight="1">
      <c r="B117" s="269"/>
      <c r="C117" s="244" t="s">
        <v>57</v>
      </c>
      <c r="D117" s="244"/>
      <c r="E117" s="244"/>
      <c r="F117" s="267" t="s">
        <v>1958</v>
      </c>
      <c r="G117" s="244"/>
      <c r="H117" s="244" t="s">
        <v>2004</v>
      </c>
      <c r="I117" s="244" t="s">
        <v>2005</v>
      </c>
      <c r="J117" s="244"/>
      <c r="K117" s="258"/>
    </row>
    <row r="118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="1" customFormat="1" ht="45" customHeight="1">
      <c r="B122" s="285"/>
      <c r="C122" s="235" t="s">
        <v>2006</v>
      </c>
      <c r="D122" s="235"/>
      <c r="E122" s="235"/>
      <c r="F122" s="235"/>
      <c r="G122" s="235"/>
      <c r="H122" s="235"/>
      <c r="I122" s="235"/>
      <c r="J122" s="235"/>
      <c r="K122" s="286"/>
    </row>
    <row r="123" s="1" customFormat="1" ht="17.25" customHeight="1">
      <c r="B123" s="287"/>
      <c r="C123" s="259" t="s">
        <v>1952</v>
      </c>
      <c r="D123" s="259"/>
      <c r="E123" s="259"/>
      <c r="F123" s="259" t="s">
        <v>1953</v>
      </c>
      <c r="G123" s="260"/>
      <c r="H123" s="259" t="s">
        <v>54</v>
      </c>
      <c r="I123" s="259" t="s">
        <v>57</v>
      </c>
      <c r="J123" s="259" t="s">
        <v>1954</v>
      </c>
      <c r="K123" s="288"/>
    </row>
    <row r="124" s="1" customFormat="1" ht="17.25" customHeight="1">
      <c r="B124" s="287"/>
      <c r="C124" s="261" t="s">
        <v>1955</v>
      </c>
      <c r="D124" s="261"/>
      <c r="E124" s="261"/>
      <c r="F124" s="262" t="s">
        <v>1956</v>
      </c>
      <c r="G124" s="263"/>
      <c r="H124" s="261"/>
      <c r="I124" s="261"/>
      <c r="J124" s="261" t="s">
        <v>1957</v>
      </c>
      <c r="K124" s="288"/>
    </row>
    <row r="125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="1" customFormat="1" ht="15" customHeight="1">
      <c r="B126" s="289"/>
      <c r="C126" s="244" t="s">
        <v>1961</v>
      </c>
      <c r="D126" s="266"/>
      <c r="E126" s="266"/>
      <c r="F126" s="267" t="s">
        <v>1958</v>
      </c>
      <c r="G126" s="244"/>
      <c r="H126" s="244" t="s">
        <v>1998</v>
      </c>
      <c r="I126" s="244" t="s">
        <v>1960</v>
      </c>
      <c r="J126" s="244">
        <v>120</v>
      </c>
      <c r="K126" s="292"/>
    </row>
    <row r="127" s="1" customFormat="1" ht="15" customHeight="1">
      <c r="B127" s="289"/>
      <c r="C127" s="244" t="s">
        <v>2007</v>
      </c>
      <c r="D127" s="244"/>
      <c r="E127" s="244"/>
      <c r="F127" s="267" t="s">
        <v>1958</v>
      </c>
      <c r="G127" s="244"/>
      <c r="H127" s="244" t="s">
        <v>2008</v>
      </c>
      <c r="I127" s="244" t="s">
        <v>1960</v>
      </c>
      <c r="J127" s="244" t="s">
        <v>2009</v>
      </c>
      <c r="K127" s="292"/>
    </row>
    <row r="128" s="1" customFormat="1" ht="15" customHeight="1">
      <c r="B128" s="289"/>
      <c r="C128" s="244" t="s">
        <v>1906</v>
      </c>
      <c r="D128" s="244"/>
      <c r="E128" s="244"/>
      <c r="F128" s="267" t="s">
        <v>1958</v>
      </c>
      <c r="G128" s="244"/>
      <c r="H128" s="244" t="s">
        <v>2010</v>
      </c>
      <c r="I128" s="244" t="s">
        <v>1960</v>
      </c>
      <c r="J128" s="244" t="s">
        <v>2009</v>
      </c>
      <c r="K128" s="292"/>
    </row>
    <row r="129" s="1" customFormat="1" ht="15" customHeight="1">
      <c r="B129" s="289"/>
      <c r="C129" s="244" t="s">
        <v>1969</v>
      </c>
      <c r="D129" s="244"/>
      <c r="E129" s="244"/>
      <c r="F129" s="267" t="s">
        <v>1964</v>
      </c>
      <c r="G129" s="244"/>
      <c r="H129" s="244" t="s">
        <v>1970</v>
      </c>
      <c r="I129" s="244" t="s">
        <v>1960</v>
      </c>
      <c r="J129" s="244">
        <v>15</v>
      </c>
      <c r="K129" s="292"/>
    </row>
    <row r="130" s="1" customFormat="1" ht="15" customHeight="1">
      <c r="B130" s="289"/>
      <c r="C130" s="270" t="s">
        <v>1971</v>
      </c>
      <c r="D130" s="270"/>
      <c r="E130" s="270"/>
      <c r="F130" s="271" t="s">
        <v>1964</v>
      </c>
      <c r="G130" s="270"/>
      <c r="H130" s="270" t="s">
        <v>1972</v>
      </c>
      <c r="I130" s="270" t="s">
        <v>1960</v>
      </c>
      <c r="J130" s="270">
        <v>15</v>
      </c>
      <c r="K130" s="292"/>
    </row>
    <row r="131" s="1" customFormat="1" ht="15" customHeight="1">
      <c r="B131" s="289"/>
      <c r="C131" s="270" t="s">
        <v>1973</v>
      </c>
      <c r="D131" s="270"/>
      <c r="E131" s="270"/>
      <c r="F131" s="271" t="s">
        <v>1964</v>
      </c>
      <c r="G131" s="270"/>
      <c r="H131" s="270" t="s">
        <v>1974</v>
      </c>
      <c r="I131" s="270" t="s">
        <v>1960</v>
      </c>
      <c r="J131" s="270">
        <v>20</v>
      </c>
      <c r="K131" s="292"/>
    </row>
    <row r="132" s="1" customFormat="1" ht="15" customHeight="1">
      <c r="B132" s="289"/>
      <c r="C132" s="270" t="s">
        <v>1975</v>
      </c>
      <c r="D132" s="270"/>
      <c r="E132" s="270"/>
      <c r="F132" s="271" t="s">
        <v>1964</v>
      </c>
      <c r="G132" s="270"/>
      <c r="H132" s="270" t="s">
        <v>1976</v>
      </c>
      <c r="I132" s="270" t="s">
        <v>1960</v>
      </c>
      <c r="J132" s="270">
        <v>20</v>
      </c>
      <c r="K132" s="292"/>
    </row>
    <row r="133" s="1" customFormat="1" ht="15" customHeight="1">
      <c r="B133" s="289"/>
      <c r="C133" s="244" t="s">
        <v>1963</v>
      </c>
      <c r="D133" s="244"/>
      <c r="E133" s="244"/>
      <c r="F133" s="267" t="s">
        <v>1964</v>
      </c>
      <c r="G133" s="244"/>
      <c r="H133" s="244" t="s">
        <v>1998</v>
      </c>
      <c r="I133" s="244" t="s">
        <v>1960</v>
      </c>
      <c r="J133" s="244">
        <v>50</v>
      </c>
      <c r="K133" s="292"/>
    </row>
    <row r="134" s="1" customFormat="1" ht="15" customHeight="1">
      <c r="B134" s="289"/>
      <c r="C134" s="244" t="s">
        <v>1977</v>
      </c>
      <c r="D134" s="244"/>
      <c r="E134" s="244"/>
      <c r="F134" s="267" t="s">
        <v>1964</v>
      </c>
      <c r="G134" s="244"/>
      <c r="H134" s="244" t="s">
        <v>1998</v>
      </c>
      <c r="I134" s="244" t="s">
        <v>1960</v>
      </c>
      <c r="J134" s="244">
        <v>50</v>
      </c>
      <c r="K134" s="292"/>
    </row>
    <row r="135" s="1" customFormat="1" ht="15" customHeight="1">
      <c r="B135" s="289"/>
      <c r="C135" s="244" t="s">
        <v>1983</v>
      </c>
      <c r="D135" s="244"/>
      <c r="E135" s="244"/>
      <c r="F135" s="267" t="s">
        <v>1964</v>
      </c>
      <c r="G135" s="244"/>
      <c r="H135" s="244" t="s">
        <v>1998</v>
      </c>
      <c r="I135" s="244" t="s">
        <v>1960</v>
      </c>
      <c r="J135" s="244">
        <v>50</v>
      </c>
      <c r="K135" s="292"/>
    </row>
    <row r="136" s="1" customFormat="1" ht="15" customHeight="1">
      <c r="B136" s="289"/>
      <c r="C136" s="244" t="s">
        <v>1985</v>
      </c>
      <c r="D136" s="244"/>
      <c r="E136" s="244"/>
      <c r="F136" s="267" t="s">
        <v>1964</v>
      </c>
      <c r="G136" s="244"/>
      <c r="H136" s="244" t="s">
        <v>1998</v>
      </c>
      <c r="I136" s="244" t="s">
        <v>1960</v>
      </c>
      <c r="J136" s="244">
        <v>50</v>
      </c>
      <c r="K136" s="292"/>
    </row>
    <row r="137" s="1" customFormat="1" ht="15" customHeight="1">
      <c r="B137" s="289"/>
      <c r="C137" s="244" t="s">
        <v>1986</v>
      </c>
      <c r="D137" s="244"/>
      <c r="E137" s="244"/>
      <c r="F137" s="267" t="s">
        <v>1964</v>
      </c>
      <c r="G137" s="244"/>
      <c r="H137" s="244" t="s">
        <v>2011</v>
      </c>
      <c r="I137" s="244" t="s">
        <v>1960</v>
      </c>
      <c r="J137" s="244">
        <v>255</v>
      </c>
      <c r="K137" s="292"/>
    </row>
    <row r="138" s="1" customFormat="1" ht="15" customHeight="1">
      <c r="B138" s="289"/>
      <c r="C138" s="244" t="s">
        <v>1988</v>
      </c>
      <c r="D138" s="244"/>
      <c r="E138" s="244"/>
      <c r="F138" s="267" t="s">
        <v>1958</v>
      </c>
      <c r="G138" s="244"/>
      <c r="H138" s="244" t="s">
        <v>2012</v>
      </c>
      <c r="I138" s="244" t="s">
        <v>1990</v>
      </c>
      <c r="J138" s="244"/>
      <c r="K138" s="292"/>
    </row>
    <row r="139" s="1" customFormat="1" ht="15" customHeight="1">
      <c r="B139" s="289"/>
      <c r="C139" s="244" t="s">
        <v>1991</v>
      </c>
      <c r="D139" s="244"/>
      <c r="E139" s="244"/>
      <c r="F139" s="267" t="s">
        <v>1958</v>
      </c>
      <c r="G139" s="244"/>
      <c r="H139" s="244" t="s">
        <v>2013</v>
      </c>
      <c r="I139" s="244" t="s">
        <v>1993</v>
      </c>
      <c r="J139" s="244"/>
      <c r="K139" s="292"/>
    </row>
    <row r="140" s="1" customFormat="1" ht="15" customHeight="1">
      <c r="B140" s="289"/>
      <c r="C140" s="244" t="s">
        <v>1994</v>
      </c>
      <c r="D140" s="244"/>
      <c r="E140" s="244"/>
      <c r="F140" s="267" t="s">
        <v>1958</v>
      </c>
      <c r="G140" s="244"/>
      <c r="H140" s="244" t="s">
        <v>1994</v>
      </c>
      <c r="I140" s="244" t="s">
        <v>1993</v>
      </c>
      <c r="J140" s="244"/>
      <c r="K140" s="292"/>
    </row>
    <row r="141" s="1" customFormat="1" ht="15" customHeight="1">
      <c r="B141" s="289"/>
      <c r="C141" s="244" t="s">
        <v>38</v>
      </c>
      <c r="D141" s="244"/>
      <c r="E141" s="244"/>
      <c r="F141" s="267" t="s">
        <v>1958</v>
      </c>
      <c r="G141" s="244"/>
      <c r="H141" s="244" t="s">
        <v>2014</v>
      </c>
      <c r="I141" s="244" t="s">
        <v>1993</v>
      </c>
      <c r="J141" s="244"/>
      <c r="K141" s="292"/>
    </row>
    <row r="142" s="1" customFormat="1" ht="15" customHeight="1">
      <c r="B142" s="289"/>
      <c r="C142" s="244" t="s">
        <v>2015</v>
      </c>
      <c r="D142" s="244"/>
      <c r="E142" s="244"/>
      <c r="F142" s="267" t="s">
        <v>1958</v>
      </c>
      <c r="G142" s="244"/>
      <c r="H142" s="244" t="s">
        <v>2016</v>
      </c>
      <c r="I142" s="244" t="s">
        <v>1993</v>
      </c>
      <c r="J142" s="244"/>
      <c r="K142" s="292"/>
    </row>
    <row r="143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2017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1952</v>
      </c>
      <c r="D148" s="259"/>
      <c r="E148" s="259"/>
      <c r="F148" s="259" t="s">
        <v>1953</v>
      </c>
      <c r="G148" s="260"/>
      <c r="H148" s="259" t="s">
        <v>54</v>
      </c>
      <c r="I148" s="259" t="s">
        <v>57</v>
      </c>
      <c r="J148" s="259" t="s">
        <v>1954</v>
      </c>
      <c r="K148" s="258"/>
    </row>
    <row r="149" s="1" customFormat="1" ht="17.25" customHeight="1">
      <c r="B149" s="256"/>
      <c r="C149" s="261" t="s">
        <v>1955</v>
      </c>
      <c r="D149" s="261"/>
      <c r="E149" s="261"/>
      <c r="F149" s="262" t="s">
        <v>1956</v>
      </c>
      <c r="G149" s="263"/>
      <c r="H149" s="261"/>
      <c r="I149" s="261"/>
      <c r="J149" s="261" t="s">
        <v>1957</v>
      </c>
      <c r="K149" s="258"/>
    </row>
    <row r="150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="1" customFormat="1" ht="15" customHeight="1">
      <c r="B151" s="269"/>
      <c r="C151" s="296" t="s">
        <v>1961</v>
      </c>
      <c r="D151" s="244"/>
      <c r="E151" s="244"/>
      <c r="F151" s="297" t="s">
        <v>1958</v>
      </c>
      <c r="G151" s="244"/>
      <c r="H151" s="296" t="s">
        <v>1998</v>
      </c>
      <c r="I151" s="296" t="s">
        <v>1960</v>
      </c>
      <c r="J151" s="296">
        <v>120</v>
      </c>
      <c r="K151" s="292"/>
    </row>
    <row r="152" s="1" customFormat="1" ht="15" customHeight="1">
      <c r="B152" s="269"/>
      <c r="C152" s="296" t="s">
        <v>2007</v>
      </c>
      <c r="D152" s="244"/>
      <c r="E152" s="244"/>
      <c r="F152" s="297" t="s">
        <v>1958</v>
      </c>
      <c r="G152" s="244"/>
      <c r="H152" s="296" t="s">
        <v>2018</v>
      </c>
      <c r="I152" s="296" t="s">
        <v>1960</v>
      </c>
      <c r="J152" s="296" t="s">
        <v>2009</v>
      </c>
      <c r="K152" s="292"/>
    </row>
    <row r="153" s="1" customFormat="1" ht="15" customHeight="1">
      <c r="B153" s="269"/>
      <c r="C153" s="296" t="s">
        <v>1906</v>
      </c>
      <c r="D153" s="244"/>
      <c r="E153" s="244"/>
      <c r="F153" s="297" t="s">
        <v>1958</v>
      </c>
      <c r="G153" s="244"/>
      <c r="H153" s="296" t="s">
        <v>2019</v>
      </c>
      <c r="I153" s="296" t="s">
        <v>1960</v>
      </c>
      <c r="J153" s="296" t="s">
        <v>2009</v>
      </c>
      <c r="K153" s="292"/>
    </row>
    <row r="154" s="1" customFormat="1" ht="15" customHeight="1">
      <c r="B154" s="269"/>
      <c r="C154" s="296" t="s">
        <v>1963</v>
      </c>
      <c r="D154" s="244"/>
      <c r="E154" s="244"/>
      <c r="F154" s="297" t="s">
        <v>1964</v>
      </c>
      <c r="G154" s="244"/>
      <c r="H154" s="296" t="s">
        <v>1998</v>
      </c>
      <c r="I154" s="296" t="s">
        <v>1960</v>
      </c>
      <c r="J154" s="296">
        <v>50</v>
      </c>
      <c r="K154" s="292"/>
    </row>
    <row r="155" s="1" customFormat="1" ht="15" customHeight="1">
      <c r="B155" s="269"/>
      <c r="C155" s="296" t="s">
        <v>1966</v>
      </c>
      <c r="D155" s="244"/>
      <c r="E155" s="244"/>
      <c r="F155" s="297" t="s">
        <v>1958</v>
      </c>
      <c r="G155" s="244"/>
      <c r="H155" s="296" t="s">
        <v>1998</v>
      </c>
      <c r="I155" s="296" t="s">
        <v>1968</v>
      </c>
      <c r="J155" s="296"/>
      <c r="K155" s="292"/>
    </row>
    <row r="156" s="1" customFormat="1" ht="15" customHeight="1">
      <c r="B156" s="269"/>
      <c r="C156" s="296" t="s">
        <v>1977</v>
      </c>
      <c r="D156" s="244"/>
      <c r="E156" s="244"/>
      <c r="F156" s="297" t="s">
        <v>1964</v>
      </c>
      <c r="G156" s="244"/>
      <c r="H156" s="296" t="s">
        <v>1998</v>
      </c>
      <c r="I156" s="296" t="s">
        <v>1960</v>
      </c>
      <c r="J156" s="296">
        <v>50</v>
      </c>
      <c r="K156" s="292"/>
    </row>
    <row r="157" s="1" customFormat="1" ht="15" customHeight="1">
      <c r="B157" s="269"/>
      <c r="C157" s="296" t="s">
        <v>1985</v>
      </c>
      <c r="D157" s="244"/>
      <c r="E157" s="244"/>
      <c r="F157" s="297" t="s">
        <v>1964</v>
      </c>
      <c r="G157" s="244"/>
      <c r="H157" s="296" t="s">
        <v>1998</v>
      </c>
      <c r="I157" s="296" t="s">
        <v>1960</v>
      </c>
      <c r="J157" s="296">
        <v>50</v>
      </c>
      <c r="K157" s="292"/>
    </row>
    <row r="158" s="1" customFormat="1" ht="15" customHeight="1">
      <c r="B158" s="269"/>
      <c r="C158" s="296" t="s">
        <v>1983</v>
      </c>
      <c r="D158" s="244"/>
      <c r="E158" s="244"/>
      <c r="F158" s="297" t="s">
        <v>1964</v>
      </c>
      <c r="G158" s="244"/>
      <c r="H158" s="296" t="s">
        <v>1998</v>
      </c>
      <c r="I158" s="296" t="s">
        <v>1960</v>
      </c>
      <c r="J158" s="296">
        <v>50</v>
      </c>
      <c r="K158" s="292"/>
    </row>
    <row r="159" s="1" customFormat="1" ht="15" customHeight="1">
      <c r="B159" s="269"/>
      <c r="C159" s="296" t="s">
        <v>103</v>
      </c>
      <c r="D159" s="244"/>
      <c r="E159" s="244"/>
      <c r="F159" s="297" t="s">
        <v>1958</v>
      </c>
      <c r="G159" s="244"/>
      <c r="H159" s="296" t="s">
        <v>2020</v>
      </c>
      <c r="I159" s="296" t="s">
        <v>1960</v>
      </c>
      <c r="J159" s="296" t="s">
        <v>2021</v>
      </c>
      <c r="K159" s="292"/>
    </row>
    <row r="160" s="1" customFormat="1" ht="15" customHeight="1">
      <c r="B160" s="269"/>
      <c r="C160" s="296" t="s">
        <v>2022</v>
      </c>
      <c r="D160" s="244"/>
      <c r="E160" s="244"/>
      <c r="F160" s="297" t="s">
        <v>1958</v>
      </c>
      <c r="G160" s="244"/>
      <c r="H160" s="296" t="s">
        <v>2023</v>
      </c>
      <c r="I160" s="296" t="s">
        <v>1993</v>
      </c>
      <c r="J160" s="296"/>
      <c r="K160" s="292"/>
    </row>
    <row r="16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2024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1952</v>
      </c>
      <c r="D166" s="259"/>
      <c r="E166" s="259"/>
      <c r="F166" s="259" t="s">
        <v>1953</v>
      </c>
      <c r="G166" s="301"/>
      <c r="H166" s="302" t="s">
        <v>54</v>
      </c>
      <c r="I166" s="302" t="s">
        <v>57</v>
      </c>
      <c r="J166" s="259" t="s">
        <v>1954</v>
      </c>
      <c r="K166" s="236"/>
    </row>
    <row r="167" s="1" customFormat="1" ht="17.25" customHeight="1">
      <c r="B167" s="237"/>
      <c r="C167" s="261" t="s">
        <v>1955</v>
      </c>
      <c r="D167" s="261"/>
      <c r="E167" s="261"/>
      <c r="F167" s="262" t="s">
        <v>1956</v>
      </c>
      <c r="G167" s="303"/>
      <c r="H167" s="304"/>
      <c r="I167" s="304"/>
      <c r="J167" s="261" t="s">
        <v>1957</v>
      </c>
      <c r="K167" s="239"/>
    </row>
    <row r="168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="1" customFormat="1" ht="15" customHeight="1">
      <c r="B169" s="269"/>
      <c r="C169" s="244" t="s">
        <v>1961</v>
      </c>
      <c r="D169" s="244"/>
      <c r="E169" s="244"/>
      <c r="F169" s="267" t="s">
        <v>1958</v>
      </c>
      <c r="G169" s="244"/>
      <c r="H169" s="244" t="s">
        <v>1998</v>
      </c>
      <c r="I169" s="244" t="s">
        <v>1960</v>
      </c>
      <c r="J169" s="244">
        <v>120</v>
      </c>
      <c r="K169" s="292"/>
    </row>
    <row r="170" s="1" customFormat="1" ht="15" customHeight="1">
      <c r="B170" s="269"/>
      <c r="C170" s="244" t="s">
        <v>2007</v>
      </c>
      <c r="D170" s="244"/>
      <c r="E170" s="244"/>
      <c r="F170" s="267" t="s">
        <v>1958</v>
      </c>
      <c r="G170" s="244"/>
      <c r="H170" s="244" t="s">
        <v>2008</v>
      </c>
      <c r="I170" s="244" t="s">
        <v>1960</v>
      </c>
      <c r="J170" s="244" t="s">
        <v>2009</v>
      </c>
      <c r="K170" s="292"/>
    </row>
    <row r="171" s="1" customFormat="1" ht="15" customHeight="1">
      <c r="B171" s="269"/>
      <c r="C171" s="244" t="s">
        <v>1906</v>
      </c>
      <c r="D171" s="244"/>
      <c r="E171" s="244"/>
      <c r="F171" s="267" t="s">
        <v>1958</v>
      </c>
      <c r="G171" s="244"/>
      <c r="H171" s="244" t="s">
        <v>2025</v>
      </c>
      <c r="I171" s="244" t="s">
        <v>1960</v>
      </c>
      <c r="J171" s="244" t="s">
        <v>2009</v>
      </c>
      <c r="K171" s="292"/>
    </row>
    <row r="172" s="1" customFormat="1" ht="15" customHeight="1">
      <c r="B172" s="269"/>
      <c r="C172" s="244" t="s">
        <v>1963</v>
      </c>
      <c r="D172" s="244"/>
      <c r="E172" s="244"/>
      <c r="F172" s="267" t="s">
        <v>1964</v>
      </c>
      <c r="G172" s="244"/>
      <c r="H172" s="244" t="s">
        <v>2025</v>
      </c>
      <c r="I172" s="244" t="s">
        <v>1960</v>
      </c>
      <c r="J172" s="244">
        <v>50</v>
      </c>
      <c r="K172" s="292"/>
    </row>
    <row r="173" s="1" customFormat="1" ht="15" customHeight="1">
      <c r="B173" s="269"/>
      <c r="C173" s="244" t="s">
        <v>1966</v>
      </c>
      <c r="D173" s="244"/>
      <c r="E173" s="244"/>
      <c r="F173" s="267" t="s">
        <v>1958</v>
      </c>
      <c r="G173" s="244"/>
      <c r="H173" s="244" t="s">
        <v>2025</v>
      </c>
      <c r="I173" s="244" t="s">
        <v>1968</v>
      </c>
      <c r="J173" s="244"/>
      <c r="K173" s="292"/>
    </row>
    <row r="174" s="1" customFormat="1" ht="15" customHeight="1">
      <c r="B174" s="269"/>
      <c r="C174" s="244" t="s">
        <v>1977</v>
      </c>
      <c r="D174" s="244"/>
      <c r="E174" s="244"/>
      <c r="F174" s="267" t="s">
        <v>1964</v>
      </c>
      <c r="G174" s="244"/>
      <c r="H174" s="244" t="s">
        <v>2025</v>
      </c>
      <c r="I174" s="244" t="s">
        <v>1960</v>
      </c>
      <c r="J174" s="244">
        <v>50</v>
      </c>
      <c r="K174" s="292"/>
    </row>
    <row r="175" s="1" customFormat="1" ht="15" customHeight="1">
      <c r="B175" s="269"/>
      <c r="C175" s="244" t="s">
        <v>1985</v>
      </c>
      <c r="D175" s="244"/>
      <c r="E175" s="244"/>
      <c r="F175" s="267" t="s">
        <v>1964</v>
      </c>
      <c r="G175" s="244"/>
      <c r="H175" s="244" t="s">
        <v>2025</v>
      </c>
      <c r="I175" s="244" t="s">
        <v>1960</v>
      </c>
      <c r="J175" s="244">
        <v>50</v>
      </c>
      <c r="K175" s="292"/>
    </row>
    <row r="176" s="1" customFormat="1" ht="15" customHeight="1">
      <c r="B176" s="269"/>
      <c r="C176" s="244" t="s">
        <v>1983</v>
      </c>
      <c r="D176" s="244"/>
      <c r="E176" s="244"/>
      <c r="F176" s="267" t="s">
        <v>1964</v>
      </c>
      <c r="G176" s="244"/>
      <c r="H176" s="244" t="s">
        <v>2025</v>
      </c>
      <c r="I176" s="244" t="s">
        <v>1960</v>
      </c>
      <c r="J176" s="244">
        <v>50</v>
      </c>
      <c r="K176" s="292"/>
    </row>
    <row r="177" s="1" customFormat="1" ht="15" customHeight="1">
      <c r="B177" s="269"/>
      <c r="C177" s="244" t="s">
        <v>123</v>
      </c>
      <c r="D177" s="244"/>
      <c r="E177" s="244"/>
      <c r="F177" s="267" t="s">
        <v>1958</v>
      </c>
      <c r="G177" s="244"/>
      <c r="H177" s="244" t="s">
        <v>2026</v>
      </c>
      <c r="I177" s="244" t="s">
        <v>2027</v>
      </c>
      <c r="J177" s="244"/>
      <c r="K177" s="292"/>
    </row>
    <row r="178" s="1" customFormat="1" ht="15" customHeight="1">
      <c r="B178" s="269"/>
      <c r="C178" s="244" t="s">
        <v>57</v>
      </c>
      <c r="D178" s="244"/>
      <c r="E178" s="244"/>
      <c r="F178" s="267" t="s">
        <v>1958</v>
      </c>
      <c r="G178" s="244"/>
      <c r="H178" s="244" t="s">
        <v>2028</v>
      </c>
      <c r="I178" s="244" t="s">
        <v>2029</v>
      </c>
      <c r="J178" s="244">
        <v>1</v>
      </c>
      <c r="K178" s="292"/>
    </row>
    <row r="179" s="1" customFormat="1" ht="15" customHeight="1">
      <c r="B179" s="269"/>
      <c r="C179" s="244" t="s">
        <v>53</v>
      </c>
      <c r="D179" s="244"/>
      <c r="E179" s="244"/>
      <c r="F179" s="267" t="s">
        <v>1958</v>
      </c>
      <c r="G179" s="244"/>
      <c r="H179" s="244" t="s">
        <v>2030</v>
      </c>
      <c r="I179" s="244" t="s">
        <v>1960</v>
      </c>
      <c r="J179" s="244">
        <v>20</v>
      </c>
      <c r="K179" s="292"/>
    </row>
    <row r="180" s="1" customFormat="1" ht="15" customHeight="1">
      <c r="B180" s="269"/>
      <c r="C180" s="244" t="s">
        <v>54</v>
      </c>
      <c r="D180" s="244"/>
      <c r="E180" s="244"/>
      <c r="F180" s="267" t="s">
        <v>1958</v>
      </c>
      <c r="G180" s="244"/>
      <c r="H180" s="244" t="s">
        <v>2031</v>
      </c>
      <c r="I180" s="244" t="s">
        <v>1960</v>
      </c>
      <c r="J180" s="244">
        <v>255</v>
      </c>
      <c r="K180" s="292"/>
    </row>
    <row r="181" s="1" customFormat="1" ht="15" customHeight="1">
      <c r="B181" s="269"/>
      <c r="C181" s="244" t="s">
        <v>124</v>
      </c>
      <c r="D181" s="244"/>
      <c r="E181" s="244"/>
      <c r="F181" s="267" t="s">
        <v>1958</v>
      </c>
      <c r="G181" s="244"/>
      <c r="H181" s="244" t="s">
        <v>1922</v>
      </c>
      <c r="I181" s="244" t="s">
        <v>1960</v>
      </c>
      <c r="J181" s="244">
        <v>10</v>
      </c>
      <c r="K181" s="292"/>
    </row>
    <row r="182" s="1" customFormat="1" ht="15" customHeight="1">
      <c r="B182" s="269"/>
      <c r="C182" s="244" t="s">
        <v>125</v>
      </c>
      <c r="D182" s="244"/>
      <c r="E182" s="244"/>
      <c r="F182" s="267" t="s">
        <v>1958</v>
      </c>
      <c r="G182" s="244"/>
      <c r="H182" s="244" t="s">
        <v>2032</v>
      </c>
      <c r="I182" s="244" t="s">
        <v>1993</v>
      </c>
      <c r="J182" s="244"/>
      <c r="K182" s="292"/>
    </row>
    <row r="183" s="1" customFormat="1" ht="15" customHeight="1">
      <c r="B183" s="269"/>
      <c r="C183" s="244" t="s">
        <v>2033</v>
      </c>
      <c r="D183" s="244"/>
      <c r="E183" s="244"/>
      <c r="F183" s="267" t="s">
        <v>1958</v>
      </c>
      <c r="G183" s="244"/>
      <c r="H183" s="244" t="s">
        <v>2034</v>
      </c>
      <c r="I183" s="244" t="s">
        <v>1993</v>
      </c>
      <c r="J183" s="244"/>
      <c r="K183" s="292"/>
    </row>
    <row r="184" s="1" customFormat="1" ht="15" customHeight="1">
      <c r="B184" s="269"/>
      <c r="C184" s="244" t="s">
        <v>2022</v>
      </c>
      <c r="D184" s="244"/>
      <c r="E184" s="244"/>
      <c r="F184" s="267" t="s">
        <v>1958</v>
      </c>
      <c r="G184" s="244"/>
      <c r="H184" s="244" t="s">
        <v>2035</v>
      </c>
      <c r="I184" s="244" t="s">
        <v>1993</v>
      </c>
      <c r="J184" s="244"/>
      <c r="K184" s="292"/>
    </row>
    <row r="185" s="1" customFormat="1" ht="15" customHeight="1">
      <c r="B185" s="269"/>
      <c r="C185" s="244" t="s">
        <v>127</v>
      </c>
      <c r="D185" s="244"/>
      <c r="E185" s="244"/>
      <c r="F185" s="267" t="s">
        <v>1964</v>
      </c>
      <c r="G185" s="244"/>
      <c r="H185" s="244" t="s">
        <v>2036</v>
      </c>
      <c r="I185" s="244" t="s">
        <v>1960</v>
      </c>
      <c r="J185" s="244">
        <v>50</v>
      </c>
      <c r="K185" s="292"/>
    </row>
    <row r="186" s="1" customFormat="1" ht="15" customHeight="1">
      <c r="B186" s="269"/>
      <c r="C186" s="244" t="s">
        <v>2037</v>
      </c>
      <c r="D186" s="244"/>
      <c r="E186" s="244"/>
      <c r="F186" s="267" t="s">
        <v>1964</v>
      </c>
      <c r="G186" s="244"/>
      <c r="H186" s="244" t="s">
        <v>2038</v>
      </c>
      <c r="I186" s="244" t="s">
        <v>2039</v>
      </c>
      <c r="J186" s="244"/>
      <c r="K186" s="292"/>
    </row>
    <row r="187" s="1" customFormat="1" ht="15" customHeight="1">
      <c r="B187" s="269"/>
      <c r="C187" s="244" t="s">
        <v>2040</v>
      </c>
      <c r="D187" s="244"/>
      <c r="E187" s="244"/>
      <c r="F187" s="267" t="s">
        <v>1964</v>
      </c>
      <c r="G187" s="244"/>
      <c r="H187" s="244" t="s">
        <v>2041</v>
      </c>
      <c r="I187" s="244" t="s">
        <v>2039</v>
      </c>
      <c r="J187" s="244"/>
      <c r="K187" s="292"/>
    </row>
    <row r="188" s="1" customFormat="1" ht="15" customHeight="1">
      <c r="B188" s="269"/>
      <c r="C188" s="244" t="s">
        <v>2042</v>
      </c>
      <c r="D188" s="244"/>
      <c r="E188" s="244"/>
      <c r="F188" s="267" t="s">
        <v>1964</v>
      </c>
      <c r="G188" s="244"/>
      <c r="H188" s="244" t="s">
        <v>2043</v>
      </c>
      <c r="I188" s="244" t="s">
        <v>2039</v>
      </c>
      <c r="J188" s="244"/>
      <c r="K188" s="292"/>
    </row>
    <row r="189" s="1" customFormat="1" ht="15" customHeight="1">
      <c r="B189" s="269"/>
      <c r="C189" s="305" t="s">
        <v>2044</v>
      </c>
      <c r="D189" s="244"/>
      <c r="E189" s="244"/>
      <c r="F189" s="267" t="s">
        <v>1964</v>
      </c>
      <c r="G189" s="244"/>
      <c r="H189" s="244" t="s">
        <v>2045</v>
      </c>
      <c r="I189" s="244" t="s">
        <v>2046</v>
      </c>
      <c r="J189" s="306" t="s">
        <v>2047</v>
      </c>
      <c r="K189" s="292"/>
    </row>
    <row r="190" s="17" customFormat="1" ht="15" customHeight="1">
      <c r="B190" s="307"/>
      <c r="C190" s="308" t="s">
        <v>2048</v>
      </c>
      <c r="D190" s="309"/>
      <c r="E190" s="309"/>
      <c r="F190" s="310" t="s">
        <v>1964</v>
      </c>
      <c r="G190" s="309"/>
      <c r="H190" s="309" t="s">
        <v>2049</v>
      </c>
      <c r="I190" s="309" t="s">
        <v>2046</v>
      </c>
      <c r="J190" s="311" t="s">
        <v>2047</v>
      </c>
      <c r="K190" s="312"/>
    </row>
    <row r="191" s="1" customFormat="1" ht="15" customHeight="1">
      <c r="B191" s="269"/>
      <c r="C191" s="305" t="s">
        <v>42</v>
      </c>
      <c r="D191" s="244"/>
      <c r="E191" s="244"/>
      <c r="F191" s="267" t="s">
        <v>1958</v>
      </c>
      <c r="G191" s="244"/>
      <c r="H191" s="241" t="s">
        <v>2050</v>
      </c>
      <c r="I191" s="244" t="s">
        <v>2051</v>
      </c>
      <c r="J191" s="244"/>
      <c r="K191" s="292"/>
    </row>
    <row r="192" s="1" customFormat="1" ht="15" customHeight="1">
      <c r="B192" s="269"/>
      <c r="C192" s="305" t="s">
        <v>2052</v>
      </c>
      <c r="D192" s="244"/>
      <c r="E192" s="244"/>
      <c r="F192" s="267" t="s">
        <v>1958</v>
      </c>
      <c r="G192" s="244"/>
      <c r="H192" s="244" t="s">
        <v>2053</v>
      </c>
      <c r="I192" s="244" t="s">
        <v>1993</v>
      </c>
      <c r="J192" s="244"/>
      <c r="K192" s="292"/>
    </row>
    <row r="193" s="1" customFormat="1" ht="15" customHeight="1">
      <c r="B193" s="269"/>
      <c r="C193" s="305" t="s">
        <v>2054</v>
      </c>
      <c r="D193" s="244"/>
      <c r="E193" s="244"/>
      <c r="F193" s="267" t="s">
        <v>1958</v>
      </c>
      <c r="G193" s="244"/>
      <c r="H193" s="244" t="s">
        <v>2055</v>
      </c>
      <c r="I193" s="244" t="s">
        <v>1993</v>
      </c>
      <c r="J193" s="244"/>
      <c r="K193" s="292"/>
    </row>
    <row r="194" s="1" customFormat="1" ht="15" customHeight="1">
      <c r="B194" s="269"/>
      <c r="C194" s="305" t="s">
        <v>2056</v>
      </c>
      <c r="D194" s="244"/>
      <c r="E194" s="244"/>
      <c r="F194" s="267" t="s">
        <v>1964</v>
      </c>
      <c r="G194" s="244"/>
      <c r="H194" s="244" t="s">
        <v>2057</v>
      </c>
      <c r="I194" s="244" t="s">
        <v>1993</v>
      </c>
      <c r="J194" s="244"/>
      <c r="K194" s="292"/>
    </row>
    <row r="195" s="1" customFormat="1" ht="15" customHeight="1">
      <c r="B195" s="298"/>
      <c r="C195" s="313"/>
      <c r="D195" s="278"/>
      <c r="E195" s="278"/>
      <c r="F195" s="278"/>
      <c r="G195" s="278"/>
      <c r="H195" s="278"/>
      <c r="I195" s="278"/>
      <c r="J195" s="278"/>
      <c r="K195" s="299"/>
    </row>
    <row r="196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="1" customFormat="1" ht="18.75" customHeight="1">
      <c r="B197" s="280"/>
      <c r="C197" s="290"/>
      <c r="D197" s="290"/>
      <c r="E197" s="290"/>
      <c r="F197" s="300"/>
      <c r="G197" s="290"/>
      <c r="H197" s="290"/>
      <c r="I197" s="290"/>
      <c r="J197" s="290"/>
      <c r="K197" s="280"/>
    </row>
    <row r="198" s="1" customFormat="1" ht="18.75" customHeight="1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</row>
    <row r="199" s="1" customFormat="1">
      <c r="B199" s="231"/>
      <c r="C199" s="232"/>
      <c r="D199" s="232"/>
      <c r="E199" s="232"/>
      <c r="F199" s="232"/>
      <c r="G199" s="232"/>
      <c r="H199" s="232"/>
      <c r="I199" s="232"/>
      <c r="J199" s="232"/>
      <c r="K199" s="233"/>
    </row>
    <row r="200" s="1" customFormat="1" ht="21">
      <c r="B200" s="234"/>
      <c r="C200" s="235" t="s">
        <v>2058</v>
      </c>
      <c r="D200" s="235"/>
      <c r="E200" s="235"/>
      <c r="F200" s="235"/>
      <c r="G200" s="235"/>
      <c r="H200" s="235"/>
      <c r="I200" s="235"/>
      <c r="J200" s="235"/>
      <c r="K200" s="236"/>
    </row>
    <row r="201" s="1" customFormat="1" ht="25.5" customHeight="1">
      <c r="B201" s="234"/>
      <c r="C201" s="314" t="s">
        <v>2059</v>
      </c>
      <c r="D201" s="314"/>
      <c r="E201" s="314"/>
      <c r="F201" s="314" t="s">
        <v>2060</v>
      </c>
      <c r="G201" s="315"/>
      <c r="H201" s="314" t="s">
        <v>2061</v>
      </c>
      <c r="I201" s="314"/>
      <c r="J201" s="314"/>
      <c r="K201" s="236"/>
    </row>
    <row r="202" s="1" customFormat="1" ht="5.25" customHeight="1">
      <c r="B202" s="269"/>
      <c r="C202" s="264"/>
      <c r="D202" s="264"/>
      <c r="E202" s="264"/>
      <c r="F202" s="264"/>
      <c r="G202" s="290"/>
      <c r="H202" s="264"/>
      <c r="I202" s="264"/>
      <c r="J202" s="264"/>
      <c r="K202" s="292"/>
    </row>
    <row r="203" s="1" customFormat="1" ht="15" customHeight="1">
      <c r="B203" s="269"/>
      <c r="C203" s="244" t="s">
        <v>2051</v>
      </c>
      <c r="D203" s="244"/>
      <c r="E203" s="244"/>
      <c r="F203" s="267" t="s">
        <v>43</v>
      </c>
      <c r="G203" s="244"/>
      <c r="H203" s="244" t="s">
        <v>2062</v>
      </c>
      <c r="I203" s="244"/>
      <c r="J203" s="244"/>
      <c r="K203" s="292"/>
    </row>
    <row r="204" s="1" customFormat="1" ht="15" customHeight="1">
      <c r="B204" s="269"/>
      <c r="C204" s="244"/>
      <c r="D204" s="244"/>
      <c r="E204" s="244"/>
      <c r="F204" s="267" t="s">
        <v>44</v>
      </c>
      <c r="G204" s="244"/>
      <c r="H204" s="244" t="s">
        <v>2063</v>
      </c>
      <c r="I204" s="244"/>
      <c r="J204" s="244"/>
      <c r="K204" s="292"/>
    </row>
    <row r="205" s="1" customFormat="1" ht="15" customHeight="1">
      <c r="B205" s="269"/>
      <c r="C205" s="244"/>
      <c r="D205" s="244"/>
      <c r="E205" s="244"/>
      <c r="F205" s="267" t="s">
        <v>47</v>
      </c>
      <c r="G205" s="244"/>
      <c r="H205" s="244" t="s">
        <v>2064</v>
      </c>
      <c r="I205" s="244"/>
      <c r="J205" s="244"/>
      <c r="K205" s="292"/>
    </row>
    <row r="206" s="1" customFormat="1" ht="15" customHeight="1">
      <c r="B206" s="269"/>
      <c r="C206" s="244"/>
      <c r="D206" s="244"/>
      <c r="E206" s="244"/>
      <c r="F206" s="267" t="s">
        <v>45</v>
      </c>
      <c r="G206" s="244"/>
      <c r="H206" s="244" t="s">
        <v>2065</v>
      </c>
      <c r="I206" s="244"/>
      <c r="J206" s="244"/>
      <c r="K206" s="292"/>
    </row>
    <row r="207" s="1" customFormat="1" ht="15" customHeight="1">
      <c r="B207" s="269"/>
      <c r="C207" s="244"/>
      <c r="D207" s="244"/>
      <c r="E207" s="244"/>
      <c r="F207" s="267" t="s">
        <v>46</v>
      </c>
      <c r="G207" s="244"/>
      <c r="H207" s="244" t="s">
        <v>2066</v>
      </c>
      <c r="I207" s="244"/>
      <c r="J207" s="244"/>
      <c r="K207" s="292"/>
    </row>
    <row r="208" s="1" customFormat="1" ht="15" customHeight="1">
      <c r="B208" s="269"/>
      <c r="C208" s="244"/>
      <c r="D208" s="244"/>
      <c r="E208" s="244"/>
      <c r="F208" s="267"/>
      <c r="G208" s="244"/>
      <c r="H208" s="244"/>
      <c r="I208" s="244"/>
      <c r="J208" s="244"/>
      <c r="K208" s="292"/>
    </row>
    <row r="209" s="1" customFormat="1" ht="15" customHeight="1">
      <c r="B209" s="269"/>
      <c r="C209" s="244" t="s">
        <v>2005</v>
      </c>
      <c r="D209" s="244"/>
      <c r="E209" s="244"/>
      <c r="F209" s="267" t="s">
        <v>79</v>
      </c>
      <c r="G209" s="244"/>
      <c r="H209" s="244" t="s">
        <v>2067</v>
      </c>
      <c r="I209" s="244"/>
      <c r="J209" s="244"/>
      <c r="K209" s="292"/>
    </row>
    <row r="210" s="1" customFormat="1" ht="15" customHeight="1">
      <c r="B210" s="269"/>
      <c r="C210" s="244"/>
      <c r="D210" s="244"/>
      <c r="E210" s="244"/>
      <c r="F210" s="267" t="s">
        <v>1900</v>
      </c>
      <c r="G210" s="244"/>
      <c r="H210" s="244" t="s">
        <v>1901</v>
      </c>
      <c r="I210" s="244"/>
      <c r="J210" s="244"/>
      <c r="K210" s="292"/>
    </row>
    <row r="211" s="1" customFormat="1" ht="15" customHeight="1">
      <c r="B211" s="269"/>
      <c r="C211" s="244"/>
      <c r="D211" s="244"/>
      <c r="E211" s="244"/>
      <c r="F211" s="267" t="s">
        <v>1898</v>
      </c>
      <c r="G211" s="244"/>
      <c r="H211" s="244" t="s">
        <v>2068</v>
      </c>
      <c r="I211" s="244"/>
      <c r="J211" s="244"/>
      <c r="K211" s="292"/>
    </row>
    <row r="212" s="1" customFormat="1" ht="15" customHeight="1">
      <c r="B212" s="316"/>
      <c r="C212" s="244"/>
      <c r="D212" s="244"/>
      <c r="E212" s="244"/>
      <c r="F212" s="267" t="s">
        <v>1902</v>
      </c>
      <c r="G212" s="305"/>
      <c r="H212" s="296" t="s">
        <v>1903</v>
      </c>
      <c r="I212" s="296"/>
      <c r="J212" s="296"/>
      <c r="K212" s="317"/>
    </row>
    <row r="213" s="1" customFormat="1" ht="15" customHeight="1">
      <c r="B213" s="316"/>
      <c r="C213" s="244"/>
      <c r="D213" s="244"/>
      <c r="E213" s="244"/>
      <c r="F213" s="267" t="s">
        <v>1904</v>
      </c>
      <c r="G213" s="305"/>
      <c r="H213" s="296" t="s">
        <v>1881</v>
      </c>
      <c r="I213" s="296"/>
      <c r="J213" s="296"/>
      <c r="K213" s="317"/>
    </row>
    <row r="214" s="1" customFormat="1" ht="15" customHeight="1">
      <c r="B214" s="316"/>
      <c r="C214" s="244"/>
      <c r="D214" s="244"/>
      <c r="E214" s="244"/>
      <c r="F214" s="267"/>
      <c r="G214" s="305"/>
      <c r="H214" s="296"/>
      <c r="I214" s="296"/>
      <c r="J214" s="296"/>
      <c r="K214" s="317"/>
    </row>
    <row r="215" s="1" customFormat="1" ht="15" customHeight="1">
      <c r="B215" s="316"/>
      <c r="C215" s="244" t="s">
        <v>2029</v>
      </c>
      <c r="D215" s="244"/>
      <c r="E215" s="244"/>
      <c r="F215" s="267">
        <v>1</v>
      </c>
      <c r="G215" s="305"/>
      <c r="H215" s="296" t="s">
        <v>2069</v>
      </c>
      <c r="I215" s="296"/>
      <c r="J215" s="296"/>
      <c r="K215" s="317"/>
    </row>
    <row r="216" s="1" customFormat="1" ht="15" customHeight="1">
      <c r="B216" s="316"/>
      <c r="C216" s="244"/>
      <c r="D216" s="244"/>
      <c r="E216" s="244"/>
      <c r="F216" s="267">
        <v>2</v>
      </c>
      <c r="G216" s="305"/>
      <c r="H216" s="296" t="s">
        <v>2070</v>
      </c>
      <c r="I216" s="296"/>
      <c r="J216" s="296"/>
      <c r="K216" s="317"/>
    </row>
    <row r="217" s="1" customFormat="1" ht="15" customHeight="1">
      <c r="B217" s="316"/>
      <c r="C217" s="244"/>
      <c r="D217" s="244"/>
      <c r="E217" s="244"/>
      <c r="F217" s="267">
        <v>3</v>
      </c>
      <c r="G217" s="305"/>
      <c r="H217" s="296" t="s">
        <v>2071</v>
      </c>
      <c r="I217" s="296"/>
      <c r="J217" s="296"/>
      <c r="K217" s="317"/>
    </row>
    <row r="218" s="1" customFormat="1" ht="15" customHeight="1">
      <c r="B218" s="316"/>
      <c r="C218" s="244"/>
      <c r="D218" s="244"/>
      <c r="E218" s="244"/>
      <c r="F218" s="267">
        <v>4</v>
      </c>
      <c r="G218" s="305"/>
      <c r="H218" s="296" t="s">
        <v>2072</v>
      </c>
      <c r="I218" s="296"/>
      <c r="J218" s="296"/>
      <c r="K218" s="317"/>
    </row>
    <row r="219" s="1" customFormat="1" ht="12.75" customHeight="1">
      <c r="B219" s="318"/>
      <c r="C219" s="319"/>
      <c r="D219" s="319"/>
      <c r="E219" s="319"/>
      <c r="F219" s="319"/>
      <c r="G219" s="319"/>
      <c r="H219" s="319"/>
      <c r="I219" s="319"/>
      <c r="J219" s="319"/>
      <c r="K219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2024-03-12T11:01:26Z</dcterms:created>
  <dcterms:modified xsi:type="dcterms:W3CDTF">2024-03-12T11:01:37Z</dcterms:modified>
</cp:coreProperties>
</file>