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24" yWindow="576" windowWidth="19836" windowHeight="10260" activeTab="1"/>
  </bookViews>
  <sheets>
    <sheet name="Rekapitulace stavby" sheetId="1" r:id="rId1"/>
    <sheet name="1 - Učebna IT, kabinet, v..." sheetId="2" r:id="rId2"/>
    <sheet name="2 - Přístupová rampa" sheetId="3" r:id="rId3"/>
    <sheet name="3 - Zdravotechnika" sheetId="4" r:id="rId4"/>
    <sheet name="4 - Vytápění" sheetId="5" r:id="rId5"/>
    <sheet name="5 - Silnoproud" sheetId="6" r:id="rId6"/>
    <sheet name="6 - Slaboproud" sheetId="7" r:id="rId7"/>
    <sheet name="7 - Vedlejší rozpočtové n..." sheetId="8" r:id="rId8"/>
    <sheet name="Pokyny pro vyplnění" sheetId="9" r:id="rId9"/>
  </sheets>
  <definedNames>
    <definedName name="_xlnm._FilterDatabase" localSheetId="1" hidden="1">'1 - Učebna IT, kabinet, v...'!$C$94:$K$439</definedName>
    <definedName name="_xlnm._FilterDatabase" localSheetId="2" hidden="1">'2 - Přístupová rampa'!$C$90:$K$275</definedName>
    <definedName name="_xlnm._FilterDatabase" localSheetId="3" hidden="1">'3 - Zdravotechnika'!$C$88:$K$161</definedName>
    <definedName name="_xlnm._FilterDatabase" localSheetId="4" hidden="1">'4 - Vytápění'!$C$83:$K$113</definedName>
    <definedName name="_xlnm._FilterDatabase" localSheetId="5" hidden="1">'5 - Silnoproud'!$C$87:$K$177</definedName>
    <definedName name="_xlnm._FilterDatabase" localSheetId="6" hidden="1">'6 - Slaboproud'!$C$87:$K$174</definedName>
    <definedName name="_xlnm._FilterDatabase" localSheetId="7" hidden="1">'7 - Vedlejší rozpočtové n...'!$C$83:$K$106</definedName>
    <definedName name="_xlnm.Print_Area" localSheetId="1">'1 - Učebna IT, kabinet, v...'!$C$4:$J$39,'1 - Učebna IT, kabinet, v...'!$C$45:$J$76,'1 - Učebna IT, kabinet, v...'!$C$82:$K$439</definedName>
    <definedName name="_xlnm.Print_Area" localSheetId="2">'2 - Přístupová rampa'!$C$4:$J$39,'2 - Přístupová rampa'!$C$45:$J$72,'2 - Přístupová rampa'!$C$78:$K$275</definedName>
    <definedName name="_xlnm.Print_Area" localSheetId="3">'3 - Zdravotechnika'!$C$4:$J$39,'3 - Zdravotechnika'!$C$45:$J$70,'3 - Zdravotechnika'!$C$76:$K$161</definedName>
    <definedName name="_xlnm.Print_Area" localSheetId="4">'4 - Vytápění'!$C$4:$J$39,'4 - Vytápění'!$C$45:$J$65,'4 - Vytápění'!$C$71:$K$113</definedName>
    <definedName name="_xlnm.Print_Area" localSheetId="5">'5 - Silnoproud'!$C$4:$J$39,'5 - Silnoproud'!$C$45:$J$69,'5 - Silnoproud'!$C$75:$K$177</definedName>
    <definedName name="_xlnm.Print_Area" localSheetId="6">'6 - Slaboproud'!$C$4:$J$39,'6 - Slaboproud'!$C$45:$J$69,'6 - Slaboproud'!$C$75:$K$174</definedName>
    <definedName name="_xlnm.Print_Area" localSheetId="7">'7 - Vedlejší rozpočtové n...'!$C$4:$J$39,'7 - Vedlejší rozpočtové n...'!$C$45:$J$65,'7 - Vedlejší rozpočtové n...'!$C$71:$K$106</definedName>
    <definedName name="_xlnm.Print_Area" localSheetId="8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2">'2 - Přístupová rampa'!$90:$90</definedName>
    <definedName name="_xlnm.Print_Titles" localSheetId="3">'3 - Zdravotechnika'!$88:$88</definedName>
    <definedName name="_xlnm.Print_Titles" localSheetId="4">'4 - Vytápění'!$83:$83</definedName>
    <definedName name="_xlnm.Print_Titles" localSheetId="5">'5 - Silnoproud'!$87:$87</definedName>
    <definedName name="_xlnm.Print_Titles" localSheetId="6">'6 - Slaboproud'!$87:$87</definedName>
    <definedName name="_xlnm.Print_Titles" localSheetId="7">'7 - Vedlejší rozpočtové n...'!$83:$83</definedName>
  </definedNames>
  <calcPr calcId="145621"/>
</workbook>
</file>

<file path=xl/sharedStrings.xml><?xml version="1.0" encoding="utf-8"?>
<sst xmlns="http://schemas.openxmlformats.org/spreadsheetml/2006/main" count="10622" uniqueCount="2090">
  <si>
    <t>Export Komplet</t>
  </si>
  <si>
    <t>VZ</t>
  </si>
  <si>
    <t>2.0</t>
  </si>
  <si>
    <t/>
  </si>
  <si>
    <t>False</t>
  </si>
  <si>
    <t>{52c31fc3-69ce-4748-a6e3-e162e3b1024f}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</si>
  <si>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</si>
  <si>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</si>
  <si>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</si>
  <si>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</si>
  <si>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</si>
  <si>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</si>
  <si>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</si>
  <si>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</si>
  <si>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</si>
  <si>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</si>
  <si>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</si>
  <si>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</si>
  <si>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Vary, ZŠ J.A.Komenského - učebna IT, kabinet, přístupová rampa a vnitřní plošina</t>
  </si>
  <si>
    <t>KSO:</t>
  </si>
  <si>
    <t>CC-CZ:</t>
  </si>
  <si>
    <t>Místo:</t>
  </si>
  <si>
    <t xml:space="preserve"> </t>
  </si>
  <si>
    <t>Datum:</t>
  </si>
  <si>
    <t>23. 1. 2024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</si>
  <si>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</si>
  <si>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</si>
  <si>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</si>
  <si>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</si>
  <si>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</si>
  <si>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</si>
  <si>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</si>
  <si>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>Porticus s.r.o. K.Vary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</si>
  <si>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</si>
  <si>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</si>
  <si>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</si>
  <si>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</si>
  <si>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</si>
  <si>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</si>
  <si>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</si>
  <si>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</si>
  <si>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</si>
  <si>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</si>
  <si>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</si>
  <si>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</si>
  <si>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</si>
  <si>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</si>
  <si>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</si>
  <si>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</si>
  <si>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</si>
  <si>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</si>
  <si>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</si>
  <si>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</si>
  <si>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</si>
  <si>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</si>
  <si>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</si>
  <si>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</si>
  <si>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</si>
  <si>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</si>
  <si>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</si>
  <si>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</si>
  <si>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</si>
  <si>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</si>
  <si>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</si>
  <si>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</si>
  <si>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</si>
  <si>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</si>
  <si>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</si>
  <si>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</si>
  <si>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</si>
  <si>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</si>
  <si>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</si>
  <si>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</si>
  <si>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</si>
  <si>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</si>
  <si>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</si>
  <si>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</si>
  <si>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</si>
  <si>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Učebna IT, kabinet, vnitřní plošina</t>
  </si>
  <si>
    <t>STA</t>
  </si>
  <si>
    <t>{367fe7f2-0195-411a-873e-6821b4f731db}</t>
  </si>
  <si>
    <t>2</t>
  </si>
  <si>
    <t>Přístupová rampa</t>
  </si>
  <si>
    <t>{106710ee-50d7-461f-b84f-334b62d9525f}</t>
  </si>
  <si>
    <t>3</t>
  </si>
  <si>
    <t>Zdravotechnika</t>
  </si>
  <si>
    <t>{4b1abb6f-8f2a-4aae-8b98-e40eb1e956e4}</t>
  </si>
  <si>
    <t>4</t>
  </si>
  <si>
    <t>Vytápění</t>
  </si>
  <si>
    <t>{77c86645-34ef-465d-9007-4b0ab4e6e091}</t>
  </si>
  <si>
    <t>5</t>
  </si>
  <si>
    <t>Silnoproud</t>
  </si>
  <si>
    <t>{2d74ce31-098e-4b03-b588-013a8bfeb598}</t>
  </si>
  <si>
    <t>6</t>
  </si>
  <si>
    <t>Slaboproud</t>
  </si>
  <si>
    <t>{b71aa28d-ffaf-48b9-aba6-86ce01ef2a93}</t>
  </si>
  <si>
    <t>7</t>
  </si>
  <si>
    <t>Vedlejší rozpočtové náklady</t>
  </si>
  <si>
    <t>{af809329-08c3-4ff1-aa9b-ff84fc8b39a5}</t>
  </si>
  <si>
    <t>KRYCÍ LIST SOUPISU PRACÍ</t>
  </si>
  <si>
    <t>Objekt:</t>
  </si>
  <si>
    <t>1 - Učebna IT, kabinet, vnitřní plošina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</si>
  <si>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</si>
  <si>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</si>
  <si>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</si>
  <si>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</si>
  <si>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</si>
  <si>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</si>
  <si>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</si>
  <si>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</si>
  <si>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</si>
  <si>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</si>
  <si>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</si>
  <si>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</si>
  <si>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</si>
  <si>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</si>
  <si>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</si>
  <si>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</si>
  <si>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</si>
  <si>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</si>
  <si>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</si>
  <si>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</si>
  <si>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</si>
  <si>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</si>
  <si>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</si>
  <si>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</si>
  <si>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</si>
  <si>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</si>
  <si>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</si>
  <si>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</si>
  <si>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</si>
  <si>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</si>
  <si>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</si>
  <si>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</si>
  <si>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</si>
  <si>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</si>
  <si>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</si>
  <si>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</si>
  <si>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</si>
  <si>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</si>
  <si>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317142432</t>
  </si>
  <si>
    <t>Překlady nenosné z pórobetonu osazené do tenkého maltového lože, výšky do 250 mm, šířky překladu 125 mm, délky překladu přes 1000 do 1250 mm</t>
  </si>
  <si>
    <t>kus</t>
  </si>
  <si>
    <t>CS ÚRS 2024 01</t>
  </si>
  <si>
    <t>-343323729</t>
  </si>
  <si>
    <t>Online PSC</t>
  </si>
  <si>
    <t>https://podminky.urs.cz/item/CS_URS_2024_01/317142432</t>
  </si>
  <si>
    <t>VV</t>
  </si>
  <si>
    <t xml:space="preserve">4 "dle PD </t>
  </si>
  <si>
    <t>317142442</t>
  </si>
  <si>
    <t>Překlady nenosné z pórobetonu osazené do tenkého maltového lože, výšky do 250 mm, šířky překladu 150 mm, délky překladu přes 1000 do 1250 mm</t>
  </si>
  <si>
    <t>1940214633</t>
  </si>
  <si>
    <t>https://podminky.urs.cz/item/CS_URS_2024_01/317142442</t>
  </si>
  <si>
    <t>1 "dle PD</t>
  </si>
  <si>
    <t>317944321</t>
  </si>
  <si>
    <t>Válcované nosníky dodatečně osazované do připravených otvorů bez zazdění hlav do č. 12</t>
  </si>
  <si>
    <t>t</t>
  </si>
  <si>
    <t>607639327</t>
  </si>
  <si>
    <t>https://podminky.urs.cz/item/CS_URS_2024_01/317944321</t>
  </si>
  <si>
    <t>0,02106 "IPE 100</t>
  </si>
  <si>
    <t>342272235</t>
  </si>
  <si>
    <t>Příčky z pórobetonových tvárnic hladkých na tenké maltové lože objemová hmotnost do 500 kg/m3, tloušťka příčky 125 mm</t>
  </si>
  <si>
    <t>m2</t>
  </si>
  <si>
    <t>-77651727</t>
  </si>
  <si>
    <t>https://podminky.urs.cz/item/CS_URS_2024_01/342272235</t>
  </si>
  <si>
    <t>9,2*3,275+3,2*3,055-0,9*2*4</t>
  </si>
  <si>
    <t>342272245</t>
  </si>
  <si>
    <t>Příčky z pórobetonových tvárnic hladkých na tenké maltové lože objemová hmotnost do 500 kg/m3, tloušťka příčky 150 mm</t>
  </si>
  <si>
    <t>373101613</t>
  </si>
  <si>
    <t>https://podminky.urs.cz/item/CS_URS_2024_01/342272245</t>
  </si>
  <si>
    <t>1*2,05*3+6,6*3,055-0,9*2+2,4*3,275</t>
  </si>
  <si>
    <t>342291121</t>
  </si>
  <si>
    <t>Ukotvení příček plochými kotvami, do konstrukce cihelné</t>
  </si>
  <si>
    <t>m</t>
  </si>
  <si>
    <t>-641775990</t>
  </si>
  <si>
    <t>https://podminky.urs.cz/item/CS_URS_2024_01/342291121</t>
  </si>
  <si>
    <t>3,275*8</t>
  </si>
  <si>
    <t>342291131</t>
  </si>
  <si>
    <t>Ukotvení příček plochými kotvami, do konstrukce betonové</t>
  </si>
  <si>
    <t>2004110510</t>
  </si>
  <si>
    <t>https://podminky.urs.cz/item/CS_URS_2024_01/342291131</t>
  </si>
  <si>
    <t>3,055*6+3,275*2</t>
  </si>
  <si>
    <t>8</t>
  </si>
  <si>
    <t>346244381</t>
  </si>
  <si>
    <t>Plentování ocelových válcovaných nosníků jednostranné cihlami na maltu, výška stojiny do 200 mm</t>
  </si>
  <si>
    <t>-2016228080</t>
  </si>
  <si>
    <t>https://podminky.urs.cz/item/CS_URS_2024_01/346244381</t>
  </si>
  <si>
    <t>1,3*4*0,1 "IPE 100</t>
  </si>
  <si>
    <t>Úpravy povrchů, podlahy a osazování výplní</t>
  </si>
  <si>
    <t>9</t>
  </si>
  <si>
    <t>611325121</t>
  </si>
  <si>
    <t>Vápenocementová omítka rýh štuková ve stropech, šířky rýhy do 150 mm</t>
  </si>
  <si>
    <t>1849864843</t>
  </si>
  <si>
    <t>https://podminky.urs.cz/item/CS_URS_2024_01/611325121</t>
  </si>
  <si>
    <t>6,9*0,15 "po bourání příček</t>
  </si>
  <si>
    <t>10</t>
  </si>
  <si>
    <t>612142001</t>
  </si>
  <si>
    <t>Potažení vnitřních ploch pletivem v ploše nebo pruzích, na plném podkladu sklovláknitým vtlačením do tmelu stěn</t>
  </si>
  <si>
    <t>-2707857</t>
  </si>
  <si>
    <t>https://podminky.urs.cz/item/CS_URS_2024_01/612142001</t>
  </si>
  <si>
    <t>(32,706+32,373)*2 "na porobetonové příčky</t>
  </si>
  <si>
    <t>11</t>
  </si>
  <si>
    <t>612321121</t>
  </si>
  <si>
    <t>Omítka vápenocementová vnitřních ploch nanášená ručně jednovrstvá, tloušťky do 10 mm hladká svislých konstrukcí stěn</t>
  </si>
  <si>
    <t>-1660341796</t>
  </si>
  <si>
    <t>https://podminky.urs.cz/item/CS_URS_2024_01/612321121</t>
  </si>
  <si>
    <t>2*1,6*1,5 "pod KO</t>
  </si>
  <si>
    <t>12</t>
  </si>
  <si>
    <t>612325121</t>
  </si>
  <si>
    <t>Vápenocementová omítka rýh štuková ve stěnách, šířky rýhy do 150 mm</t>
  </si>
  <si>
    <t>2040176036</t>
  </si>
  <si>
    <t>https://podminky.urs.cz/item/CS_URS_2024_01/612325121</t>
  </si>
  <si>
    <t>19,65*0,15 "po bouraných příčkách</t>
  </si>
  <si>
    <t>13</t>
  </si>
  <si>
    <t>612325422</t>
  </si>
  <si>
    <t>Oprava vápenocementové omítky vnitřních ploch štukové dvouvrstvé, tloušťky do 20 mm a tloušťky štuku do 3 mm stěn, v rozsahu opravované plochy přes 10 do 30%</t>
  </si>
  <si>
    <t>639721568</t>
  </si>
  <si>
    <t>https://podminky.urs.cz/item/CS_URS_2024_01/612325422</t>
  </si>
  <si>
    <t>123,15+85,15+30,6 "m.č.03,04,09a</t>
  </si>
  <si>
    <t>14</t>
  </si>
  <si>
    <t>612341131</t>
  </si>
  <si>
    <t>Potažení vnitřních ploch sádrovým štukem tloušťky do 3 mm svislých konstrukcí stěn</t>
  </si>
  <si>
    <t>1310031641</t>
  </si>
  <si>
    <t>https://podminky.urs.cz/item/CS_URS_2024_01/612341131</t>
  </si>
  <si>
    <t>619991001</t>
  </si>
  <si>
    <t>Zakrytí vnitřních ploch před znečištěním včetně pozdějšího odkrytí podlah fólií přilepenou lepící páskou</t>
  </si>
  <si>
    <t>-217541242</t>
  </si>
  <si>
    <t>https://podminky.urs.cz/item/CS_URS_2024_01/619991001</t>
  </si>
  <si>
    <t>250 " odhad</t>
  </si>
  <si>
    <t>16</t>
  </si>
  <si>
    <t>619991011</t>
  </si>
  <si>
    <t>Zakrytí vnitřních ploch před znečištěním včetně pozdějšího odkrytí konstrukcí a prvků obalením fólií a přelepením páskou</t>
  </si>
  <si>
    <t>538689112</t>
  </si>
  <si>
    <t>https://podminky.urs.cz/item/CS_URS_2024_01/619991011</t>
  </si>
  <si>
    <t>150 "odhad</t>
  </si>
  <si>
    <t>17</t>
  </si>
  <si>
    <t>622151011</t>
  </si>
  <si>
    <t>Penetrační nátěr vnějších pastovitých tenkovrstvých omítek silikátový stěn</t>
  </si>
  <si>
    <t>1177007740</t>
  </si>
  <si>
    <t>https://podminky.urs.cz/item/CS_URS_2024_01/622151011</t>
  </si>
  <si>
    <t>7,15 "S1Y</t>
  </si>
  <si>
    <t>18</t>
  </si>
  <si>
    <t>622221001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</si>
  <si>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do 40 mm</t>
  </si>
  <si>
    <t>472521556</t>
  </si>
  <si>
    <t>https://podminky.urs.cz/item/CS_URS_2024_01/622221001</t>
  </si>
  <si>
    <t>19</t>
  </si>
  <si>
    <t>M</t>
  </si>
  <si>
    <t>63151518</t>
  </si>
  <si>
    <t>deska tepelně izolační minerální kontaktních fasád podélné vlákno λ=0,036 tl 40mm</t>
  </si>
  <si>
    <t>347194551</t>
  </si>
  <si>
    <t>7,15*1,05 'Přepočtené koeficientem množství</t>
  </si>
  <si>
    <t>20</t>
  </si>
  <si>
    <t>622521012</t>
  </si>
  <si>
    <t>Omítka tenkovrstvá silikátová vnějších ploch probarvená bez penetrace zatíraná (škrábaná ), zrnitost 1,5 mm stěn</t>
  </si>
  <si>
    <t>-716614665</t>
  </si>
  <si>
    <t>https://podminky.urs.cz/item/CS_URS_2024_01/622521012</t>
  </si>
  <si>
    <t>Ostatní konstrukce a práce, bourání</t>
  </si>
  <si>
    <t>90050001R</t>
  </si>
  <si>
    <t>Otočení stáv.ele.vypalovací pece o 90st.</t>
  </si>
  <si>
    <t>kpl</t>
  </si>
  <si>
    <t>-316340408</t>
  </si>
  <si>
    <t>22</t>
  </si>
  <si>
    <t>90050002R</t>
  </si>
  <si>
    <t>Revize těsnosti stáv.prostupů rozvodů a instalací stropem a zdmi, provedení dotěsnění</t>
  </si>
  <si>
    <t>834448440</t>
  </si>
  <si>
    <t>23</t>
  </si>
  <si>
    <t>90050005R</t>
  </si>
  <si>
    <t>Přemístění stáv.skříněk do jiných prostor</t>
  </si>
  <si>
    <t>1925488048</t>
  </si>
  <si>
    <t>21+16+24+24+27</t>
  </si>
  <si>
    <t>24</t>
  </si>
  <si>
    <t>90050006R</t>
  </si>
  <si>
    <t>Přemístění stáv.skříněk po dobu stavby</t>
  </si>
  <si>
    <t>1746755279</t>
  </si>
  <si>
    <t>32+15</t>
  </si>
  <si>
    <t>25</t>
  </si>
  <si>
    <t>90050007R</t>
  </si>
  <si>
    <t>Vystěhování nábytku z učebny a uložení v rámci školy</t>
  </si>
  <si>
    <t>hod</t>
  </si>
  <si>
    <t>189156861</t>
  </si>
  <si>
    <t>26</t>
  </si>
  <si>
    <t>90050010R</t>
  </si>
  <si>
    <t>Dod+mtz bezpečnostní folie na skla oken</t>
  </si>
  <si>
    <t>-1734333110</t>
  </si>
  <si>
    <t>2,06*1,4*2+2,38*2,3*4</t>
  </si>
  <si>
    <t>27</t>
  </si>
  <si>
    <t>941111122</t>
  </si>
  <si>
    <t>Montáž lešení řadového trubkového lehkého pracovního s podlahami s provozním zatížením tř. 3 do 200 kg/m2 šířky tř. W09 od 0,9 do 1,2 m, výšky přes 10 do 25 m</t>
  </si>
  <si>
    <t>1721746283</t>
  </si>
  <si>
    <t>https://podminky.urs.cz/item/CS_URS_2024_01/941111122</t>
  </si>
  <si>
    <t>6*12 "pro schodišťovou stěnu</t>
  </si>
  <si>
    <t>28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</si>
  <si>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</si>
  <si>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</si>
  <si>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895433744</t>
  </si>
  <si>
    <t>https://podminky.urs.cz/item/CS_URS_2024_01/941111222</t>
  </si>
  <si>
    <t>72*14 "14 dní</t>
  </si>
  <si>
    <t>29</t>
  </si>
  <si>
    <t>941111822</t>
  </si>
  <si>
    <t>Demontáž lešení řadového trubkového lehkého pracovního s podlahami s provozním zatížením tř. 3 do 200 kg/m2 šířky tř. W09 od 0,9 do 1,2 m, výšky přes 10 do 25 m</t>
  </si>
  <si>
    <t>1507944430</t>
  </si>
  <si>
    <t>https://podminky.urs.cz/item/CS_URS_2024_01/941111822</t>
  </si>
  <si>
    <t>30</t>
  </si>
  <si>
    <t>949101111</t>
  </si>
  <si>
    <t>Lešení pomocné pracovní pro objekty pozemních staveb pro zatížení do 150 kg/m2, o výšce lešeňové podlahy do 1,9 m</t>
  </si>
  <si>
    <t>-620265763</t>
  </si>
  <si>
    <t>https://podminky.urs.cz/item/CS_URS_2024_01/949101111</t>
  </si>
  <si>
    <t>473,8 "dotčené místnosti</t>
  </si>
  <si>
    <t>31</t>
  </si>
  <si>
    <t>952901111</t>
  </si>
  <si>
    <t>Vyčištění budov nebo objektů před předáním do užívání budov bytové nebo občanské výstavby, světlé výšky podlaží do 4 m</t>
  </si>
  <si>
    <t>704680723</t>
  </si>
  <si>
    <t>https://podminky.urs.cz/item/CS_URS_2024_01/952901111</t>
  </si>
  <si>
    <t>32</t>
  </si>
  <si>
    <t>962031132</t>
  </si>
  <si>
    <t>Bourání příček z cihel, tvárnic nebo příčkovek z cihel pálených, plných nebo dutých na maltu vápennou nebo vápenocementovou, tl. do 100 mm</t>
  </si>
  <si>
    <t>-1152805897</t>
  </si>
  <si>
    <t>https://podminky.urs.cz/item/CS_URS_2024_01/962031132</t>
  </si>
  <si>
    <t>0,33*3,275</t>
  </si>
  <si>
    <t>33</t>
  </si>
  <si>
    <t>962031133</t>
  </si>
  <si>
    <t>Bourání příček z cihel, tvárnic nebo příčkovek z cihel pálených, plných nebo dutých na maltu vápennou nebo vápenocementovou, tl. do 150 mm</t>
  </si>
  <si>
    <t>548024940</t>
  </si>
  <si>
    <t>https://podminky.urs.cz/item/CS_URS_2024_01/962031133</t>
  </si>
  <si>
    <t>4,5*3,055</t>
  </si>
  <si>
    <t>(1,2+0,25)*2*3,275</t>
  </si>
  <si>
    <t>-0,9*1,97*2</t>
  </si>
  <si>
    <t>Součet</t>
  </si>
  <si>
    <t>34</t>
  </si>
  <si>
    <t>962032230</t>
  </si>
  <si>
    <t>Bourání zdiva nadzákladového z cihel nebo tvárnic z cihel pálených nebo vápenopískových, na maltu vápennou nebo vápenocementovou, objemu do 1 m3</t>
  </si>
  <si>
    <t>m3</t>
  </si>
  <si>
    <t>1939258404</t>
  </si>
  <si>
    <t>https://podminky.urs.cz/item/CS_URS_2024_01/962032230</t>
  </si>
  <si>
    <t>0,375*0,35*2,25 "ostění u vstupu</t>
  </si>
  <si>
    <t>35</t>
  </si>
  <si>
    <t>968072455</t>
  </si>
  <si>
    <t>Vybourání kovových rámů oken s křídly, dveřních zárubní, vrat, stěn, ostění nebo obkladů dveřních zárubní, plochy do 2 m2</t>
  </si>
  <si>
    <t>833614851</t>
  </si>
  <si>
    <t>https://podminky.urs.cz/item/CS_URS_2024_01/968072455</t>
  </si>
  <si>
    <t>0,9*2*4</t>
  </si>
  <si>
    <t>36</t>
  </si>
  <si>
    <t>968072456</t>
  </si>
  <si>
    <t>Vybourání kovových rámů oken s křídly, dveřních zárubní, vrat, stěn, ostění nebo obkladů dveřních zárubní, plochy přes 2 m2</t>
  </si>
  <si>
    <t>207910214</t>
  </si>
  <si>
    <t>https://podminky.urs.cz/item/CS_URS_2024_01/968072456</t>
  </si>
  <si>
    <t>1*2,05*2</t>
  </si>
  <si>
    <t>37</t>
  </si>
  <si>
    <t>968082018</t>
  </si>
  <si>
    <t>Vybourání plastových rámů oken s křídly, dveřních zárubní, vrat rámu oken s křídly, plochy přes 4 m2</t>
  </si>
  <si>
    <t>-796419349</t>
  </si>
  <si>
    <t>https://podminky.urs.cz/item/CS_URS_2024_01/968082018</t>
  </si>
  <si>
    <t>4,38*12,1 "schodišťová stěna</t>
  </si>
  <si>
    <t>38</t>
  </si>
  <si>
    <t>968082022</t>
  </si>
  <si>
    <t>Vybourání plastových rámů oken s křídly, dveřních zárubní, vrat dveřních zárubní, plochy přes 2 do 4 m2</t>
  </si>
  <si>
    <t>-452470237</t>
  </si>
  <si>
    <t>https://podminky.urs.cz/item/CS_URS_2024_01/968082022</t>
  </si>
  <si>
    <t>1,8*2,25 "vstup</t>
  </si>
  <si>
    <t>39</t>
  </si>
  <si>
    <t>971033631</t>
  </si>
  <si>
    <t>Vybourání otvorů ve zdivu základovém nebo nadzákladovém z cihel, tvárnic, příčkovek z cihel pálených na maltu vápennou nebo vápenocementovou plochy do 4 m2, tl. do 150 mm</t>
  </si>
  <si>
    <t>1179257217</t>
  </si>
  <si>
    <t>https://podminky.urs.cz/item/CS_URS_2024_01/971033631</t>
  </si>
  <si>
    <t>1*2,05*2 "pro nové dveře</t>
  </si>
  <si>
    <t>40</t>
  </si>
  <si>
    <t>974031664</t>
  </si>
  <si>
    <t>Vysekání rýh ve zdivu cihelném na maltu vápennou nebo vápenocementovou pro vtahování nosníků do zdí, před vybouráním otvoru do hl. 150 mm, při v. nosníku do 150 mm</t>
  </si>
  <si>
    <t>2136138991</t>
  </si>
  <si>
    <t>https://podminky.urs.cz/item/CS_URS_2024_01/974031664</t>
  </si>
  <si>
    <t>1,3*2 "překlady IPE 100</t>
  </si>
  <si>
    <t>41</t>
  </si>
  <si>
    <t>97550001R</t>
  </si>
  <si>
    <t>Dmtz okenních rolet 2380/2300mm vč.likvidace</t>
  </si>
  <si>
    <t>-1470841447</t>
  </si>
  <si>
    <t>42</t>
  </si>
  <si>
    <t>97550002R</t>
  </si>
  <si>
    <t>Dmtz školní tabule v učebně vč.likvidace</t>
  </si>
  <si>
    <t>-1732326514</t>
  </si>
  <si>
    <t>43</t>
  </si>
  <si>
    <t>976081111</t>
  </si>
  <si>
    <t>Vybourání drobných zámečnických a jiných konstrukcí pozedního madla zazděného ve zdivu</t>
  </si>
  <si>
    <t>492770700</t>
  </si>
  <si>
    <t>https://podminky.urs.cz/item/CS_URS_2024_01/976081111</t>
  </si>
  <si>
    <t>1,2 "u schodů</t>
  </si>
  <si>
    <t>44</t>
  </si>
  <si>
    <t>978013141</t>
  </si>
  <si>
    <t>Otlučení vápenných nebo vápenocementových omítek vnitřních ploch stěn s vyškrabáním spar, s očištěním zdiva, v rozsahu přes 10 do 30 %</t>
  </si>
  <si>
    <t>-1552161548</t>
  </si>
  <si>
    <t>https://podminky.urs.cz/item/CS_URS_2024_01/978013141</t>
  </si>
  <si>
    <t>45</t>
  </si>
  <si>
    <t>978059541</t>
  </si>
  <si>
    <t>Odsekání obkladů stěn včetně otlučení podkladní omítky až na zdivo z obkládaček vnitřních, z jakýchkoliv materiálů, plochy přes 1 m2</t>
  </si>
  <si>
    <t>1470403086</t>
  </si>
  <si>
    <t>https://podminky.urs.cz/item/CS_URS_2024_01/978059541</t>
  </si>
  <si>
    <t>1,2*3 "učebna</t>
  </si>
  <si>
    <t>46</t>
  </si>
  <si>
    <t>978071411</t>
  </si>
  <si>
    <t>Odsekání omítky (včetně podkladní) a odstranění tepelné nebo vodotěsné izolace z desek, objemové hmotnosti přes 120 kg/m3, tl. přes 50 mm, plochy do 1 m2</t>
  </si>
  <si>
    <t>-188605151</t>
  </si>
  <si>
    <t>https://podminky.urs.cz/item/CS_URS_2024_01/978071411</t>
  </si>
  <si>
    <t>0,35*2,25 "KZS u vstupu</t>
  </si>
  <si>
    <t>997</t>
  </si>
  <si>
    <t>Přesun sutě</t>
  </si>
  <si>
    <t>47</t>
  </si>
  <si>
    <t>997013153</t>
  </si>
  <si>
    <t>Vnitrostaveništní doprava suti a vybouraných hmot vodorovně do 50 m svisle s omezením mechanizace pro budovy a haly výšky přes 9 do 12 m</t>
  </si>
  <si>
    <t>-229217747</t>
  </si>
  <si>
    <t>https://podminky.urs.cz/item/CS_URS_2024_01/997013153</t>
  </si>
  <si>
    <t>48</t>
  </si>
  <si>
    <t>997013501</t>
  </si>
  <si>
    <t>Odvoz suti a vybouraných hmot na skládku nebo meziskládku se složením, na vzdálenost do 1 km</t>
  </si>
  <si>
    <t>811592130</t>
  </si>
  <si>
    <t>https://podminky.urs.cz/item/CS_URS_2024_01/997013501</t>
  </si>
  <si>
    <t>49</t>
  </si>
  <si>
    <t>997013509</t>
  </si>
  <si>
    <t>Odvoz suti a vybouraných hmot na skládku nebo meziskládku se složením, na vzdálenost Příplatek k ceně za každý další i započatý 1 km přes 1 km</t>
  </si>
  <si>
    <t>1230550502</t>
  </si>
  <si>
    <t>https://podminky.urs.cz/item/CS_URS_2024_01/997013509</t>
  </si>
  <si>
    <t>17,294*24 "celkem 25km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</si>
  <si>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</si>
  <si>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</si>
  <si>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</si>
  <si>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-831630856</t>
  </si>
  <si>
    <t>https://podminky.urs.cz/item/CS_URS_2024_01/997013631</t>
  </si>
  <si>
    <t>998</t>
  </si>
  <si>
    <t>Přesun hmot</t>
  </si>
  <si>
    <t>51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</si>
  <si>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</si>
  <si>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</si>
  <si>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679453442</t>
  </si>
  <si>
    <t>https://podminky.urs.cz/item/CS_URS_2024_01/998011002</t>
  </si>
  <si>
    <t>PSV</t>
  </si>
  <si>
    <t>Práce a dodávky PSV</t>
  </si>
  <si>
    <t>763</t>
  </si>
  <si>
    <t>Konstrukce suché výstavby</t>
  </si>
  <si>
    <t>52</t>
  </si>
  <si>
    <t>763131821</t>
  </si>
  <si>
    <t>Demontáž podhledu nebo samostatného požárního předělu ze sádrokartonových desek s nosnou konstrukcí dvouvrstvou z ocelových profilů, opláštění jednoduché</t>
  </si>
  <si>
    <t>878243877</t>
  </si>
  <si>
    <t>https://podminky.urs.cz/item/CS_URS_2024_01/763131821</t>
  </si>
  <si>
    <t>1*0,5 "část SDK kaslíku</t>
  </si>
  <si>
    <t>53</t>
  </si>
  <si>
    <t>763135101</t>
  </si>
  <si>
    <t>Montáž sádrokartonového podhledu kazetového demontovatelného, velikosti kazet 600x600 mm včetně zavěšené nosné konstrukce viditelné</t>
  </si>
  <si>
    <t>-174162987</t>
  </si>
  <si>
    <t>https://podminky.urs.cz/item/CS_URS_2024_01/763135101</t>
  </si>
  <si>
    <t>41,76 "m.č.04</t>
  </si>
  <si>
    <t>81,68 "m.č.03</t>
  </si>
  <si>
    <t>11,6*0,25-0,6*0,25*3+0,95*0,2*6 "odskok v m.č.03</t>
  </si>
  <si>
    <t>54</t>
  </si>
  <si>
    <t>5903057R</t>
  </si>
  <si>
    <t>podhled kazetový akustický -dle PD</t>
  </si>
  <si>
    <t>-1384502454</t>
  </si>
  <si>
    <t>81,68+3,59</t>
  </si>
  <si>
    <t>Zavěšný kazetový akustický podhled z desek z minerální vlny vysoké hustoty s výškovým odskokem 250mm</t>
  </si>
  <si>
    <t xml:space="preserve">Požadované vlastnosti na kazety podhledu </t>
  </si>
  <si>
    <t>-povrch na lícové straně -jemná skelná tkanina bílé barvy nezadržující prach</t>
  </si>
  <si>
    <t>-povrch na rubové straně -tkanina ze skleněných vláken v přírodní barvě</t>
  </si>
  <si>
    <t xml:space="preserve">-akustická absorpce = 1.00 : třída A / NRC = 1 </t>
  </si>
  <si>
    <t>-třída reakce na oheň A1</t>
  </si>
  <si>
    <t>-odolnost proti vlhkosti : Třída C, RH 100% při 30st.C</t>
  </si>
  <si>
    <t>-koeficient světelné reflexe : větší než 87%</t>
  </si>
  <si>
    <t>85,27*1,1 'Přepočtené koeficientem množství</t>
  </si>
  <si>
    <t>55</t>
  </si>
  <si>
    <t>5903058R</t>
  </si>
  <si>
    <t>podhled kazetový -dle PD</t>
  </si>
  <si>
    <t>1757964909</t>
  </si>
  <si>
    <t>41,76</t>
  </si>
  <si>
    <t xml:space="preserve">Zavěšný kazetový akustický podhled z desek z minerální vlny vysoké hustoty </t>
  </si>
  <si>
    <t>-akustická absorpce = 1.00 : třída A / NRC = 0,9</t>
  </si>
  <si>
    <t>-třída reakce na oheň A2-s1, d0</t>
  </si>
  <si>
    <t>-odolnost proti vlhkosti : Třída C, RH 95% při 30st.C</t>
  </si>
  <si>
    <t>41,76*1,05 'Přepočtené koeficientem množství</t>
  </si>
  <si>
    <t>56</t>
  </si>
  <si>
    <t>76350001R</t>
  </si>
  <si>
    <t>Dodavatelská doukumentace -akustický posudek (výpočet) pro dodavatelem vybraný typ a materiál podhledu, kterým bude doloženo dodržení normových hodnot podle ČSN 73 0527, která upravuje optimální doby dozvuku v zařízeních pro výchovu a vzdělávání</t>
  </si>
  <si>
    <t>Kč</t>
  </si>
  <si>
    <t>750482922</t>
  </si>
  <si>
    <t>57</t>
  </si>
  <si>
    <t>76375001R</t>
  </si>
  <si>
    <t>Úprava SDK kaslíku u stropu mezi m.č.07 a č.02, utěsnění rozvodů PO ucpávkami</t>
  </si>
  <si>
    <t>403150825</t>
  </si>
  <si>
    <t>58</t>
  </si>
  <si>
    <t>998763402</t>
  </si>
  <si>
    <t>Přesun hmot pro konstrukce montované z desek stanovený procentní sazbou (%) z ceny vodorovná dopravní vzdálenost do 50 m v objektech výšky přes 6 do 12 m</t>
  </si>
  <si>
    <t>%</t>
  </si>
  <si>
    <t>456263792</t>
  </si>
  <si>
    <t>https://podminky.urs.cz/item/CS_URS_2024_01/998763402</t>
  </si>
  <si>
    <t>764</t>
  </si>
  <si>
    <t>Konstrukce klempířské</t>
  </si>
  <si>
    <t>59</t>
  </si>
  <si>
    <t>764002851</t>
  </si>
  <si>
    <t>Demontáž klempířských konstrukcí oplechování parapetů do suti</t>
  </si>
  <si>
    <t>-1366404775</t>
  </si>
  <si>
    <t>https://podminky.urs.cz/item/CS_URS_2024_01/764002851</t>
  </si>
  <si>
    <t>60</t>
  </si>
  <si>
    <t>764226444</t>
  </si>
  <si>
    <t>Oplechování parapetů z hliníkového plechu lakovaného rovných celoplošně lepené, bez rohů rš 330 mm</t>
  </si>
  <si>
    <t>-1221007966</t>
  </si>
  <si>
    <t>https://podminky.urs.cz/item/CS_URS_2024_01/764226444</t>
  </si>
  <si>
    <t>4,3 "u schodiště</t>
  </si>
  <si>
    <t>61</t>
  </si>
  <si>
    <t>764226465</t>
  </si>
  <si>
    <t>Oplechování parapetů z hliníkového plechu lakovaného rovných celoplošně lepené, bez rohů Příplatek k cenám za zvýšenou pracnost při provedení rohu nebo koutu do rš 400 mm</t>
  </si>
  <si>
    <t>225957011</t>
  </si>
  <si>
    <t>https://podminky.urs.cz/item/CS_URS_2024_01/764226465</t>
  </si>
  <si>
    <t>62</t>
  </si>
  <si>
    <t>998764202</t>
  </si>
  <si>
    <t>Přesun hmot pro konstrukce klempířské stanovený procentní sazbou (%) z ceny vodorovná dopravní vzdálenost do 50 m v objektech výšky přes 6 do 12 m</t>
  </si>
  <si>
    <t>248085077</t>
  </si>
  <si>
    <t>https://podminky.urs.cz/item/CS_URS_2024_01/998764202</t>
  </si>
  <si>
    <t>766</t>
  </si>
  <si>
    <t>Konstrukce truhlářské</t>
  </si>
  <si>
    <t>63</t>
  </si>
  <si>
    <t>766411811</t>
  </si>
  <si>
    <t>Demontáž obložení stěn panely, plochy do 1,5 m2</t>
  </si>
  <si>
    <t>-1011645285</t>
  </si>
  <si>
    <t>https://podminky.urs.cz/item/CS_URS_2024_01/766411811</t>
  </si>
  <si>
    <t>učebna</t>
  </si>
  <si>
    <t>1,4*3*3</t>
  </si>
  <si>
    <t>18,8*3</t>
  </si>
  <si>
    <t>-0,9*2</t>
  </si>
  <si>
    <t>64</t>
  </si>
  <si>
    <t>766411822</t>
  </si>
  <si>
    <t>Demontáž obložení stěn podkladových roštů</t>
  </si>
  <si>
    <t>-1786620631</t>
  </si>
  <si>
    <t>https://podminky.urs.cz/item/CS_URS_2024_01/766411822</t>
  </si>
  <si>
    <t>65</t>
  </si>
  <si>
    <t>766691914</t>
  </si>
  <si>
    <t>Ostatní práce vyvěšení nebo zavěšení křídel dřevěných dveřních, plochy do 2 m2</t>
  </si>
  <si>
    <t>-540841663</t>
  </si>
  <si>
    <t>https://podminky.urs.cz/item/CS_URS_2024_01/766691914</t>
  </si>
  <si>
    <t>2+9+1 "dle PD</t>
  </si>
  <si>
    <t>66</t>
  </si>
  <si>
    <t>766694116</t>
  </si>
  <si>
    <t>Montáž ostatních truhlářských konstrukcí parapetních desek dřevěných nebo plastových šířky do 300 mm</t>
  </si>
  <si>
    <t>-626776374</t>
  </si>
  <si>
    <t>https://podminky.urs.cz/item/CS_URS_2024_01/766694116</t>
  </si>
  <si>
    <t>4,55 "u schodiště</t>
  </si>
  <si>
    <t>67</t>
  </si>
  <si>
    <t>61140078</t>
  </si>
  <si>
    <t>parapet plastový vnitřní – š 200mm, barva šedo bílá</t>
  </si>
  <si>
    <t>1674008723</t>
  </si>
  <si>
    <t>68</t>
  </si>
  <si>
    <t>766825811</t>
  </si>
  <si>
    <t>Demontáž nábytku vestavěného skříní jednokřídlových</t>
  </si>
  <si>
    <t>-626517806</t>
  </si>
  <si>
    <t>https://podminky.urs.cz/item/CS_URS_2024_01/766825811</t>
  </si>
  <si>
    <t>6 "učebna</t>
  </si>
  <si>
    <t>69</t>
  </si>
  <si>
    <t>766825821</t>
  </si>
  <si>
    <t>Demontáž nábytku vestavěného skříní dvoukřídlových</t>
  </si>
  <si>
    <t>-902612311</t>
  </si>
  <si>
    <t>https://podminky.urs.cz/item/CS_URS_2024_01/766825821</t>
  </si>
  <si>
    <t>3 "učebna</t>
  </si>
  <si>
    <t>70</t>
  </si>
  <si>
    <t>766-DID/1P</t>
  </si>
  <si>
    <t>Dod+mtz interiérové dveře 800/1970mm plné s PO EI C2 30DP3 vč.kování a samozavírače</t>
  </si>
  <si>
    <t>-1982709762</t>
  </si>
  <si>
    <t>71</t>
  </si>
  <si>
    <t>766-DID/2L</t>
  </si>
  <si>
    <t>Dod+mtz interiérové dveře 900/1970mm plné s PO EI C2 30DP3 vč.kování a samozavírače</t>
  </si>
  <si>
    <t>-1401588531</t>
  </si>
  <si>
    <t>72</t>
  </si>
  <si>
    <t>766-DID/2P</t>
  </si>
  <si>
    <t>1189591174</t>
  </si>
  <si>
    <t>73</t>
  </si>
  <si>
    <t>766-DID/3L</t>
  </si>
  <si>
    <t>676612950</t>
  </si>
  <si>
    <t>74</t>
  </si>
  <si>
    <t>766-DID/4L</t>
  </si>
  <si>
    <t>Dod+mtz interiérové dveře 900/1970mm plné s PO EI C2 30DP3 vč.ocel.zárubně,kování a samozavírače</t>
  </si>
  <si>
    <t>1170088724</t>
  </si>
  <si>
    <t>75</t>
  </si>
  <si>
    <t>766-DID/4P</t>
  </si>
  <si>
    <t>-170071538</t>
  </si>
  <si>
    <t>76</t>
  </si>
  <si>
    <t>766-DID/5L</t>
  </si>
  <si>
    <t xml:space="preserve">Dod+mtz interiérové dveře 900/1970mm plné vč.ocel.zárubně a kování </t>
  </si>
  <si>
    <t>1386097872</t>
  </si>
  <si>
    <t>77</t>
  </si>
  <si>
    <t>766-DID/5P</t>
  </si>
  <si>
    <t>-214121409</t>
  </si>
  <si>
    <t>78</t>
  </si>
  <si>
    <t>998766202</t>
  </si>
  <si>
    <t>Přesun hmot pro konstrukce truhlářské stanovený procentní sazbou (%) z ceny vodorovná dopravní vzdálenost do 50 m v objektech výšky přes 6 do 12 m</t>
  </si>
  <si>
    <t>1041105110</t>
  </si>
  <si>
    <t>https://podminky.urs.cz/item/CS_URS_2024_01/998766202</t>
  </si>
  <si>
    <t>767</t>
  </si>
  <si>
    <t>Konstrukce zámečnické</t>
  </si>
  <si>
    <t>79</t>
  </si>
  <si>
    <t>767581801</t>
  </si>
  <si>
    <t>Demontáž podhledů kazet</t>
  </si>
  <si>
    <t>-52815885</t>
  </si>
  <si>
    <t>https://podminky.urs.cz/item/CS_URS_2024_01/767581801</t>
  </si>
  <si>
    <t>81,85+0,4*2,85+0,25*8,75 "učebna</t>
  </si>
  <si>
    <t>80</t>
  </si>
  <si>
    <t>767582800</t>
  </si>
  <si>
    <t>Demontáž podhledů roštů</t>
  </si>
  <si>
    <t>-1894606181</t>
  </si>
  <si>
    <t>https://podminky.urs.cz/item/CS_URS_2024_01/767582800</t>
  </si>
  <si>
    <t>81</t>
  </si>
  <si>
    <t>767661811</t>
  </si>
  <si>
    <t>Demontáž mříží pevných nebo otevíravých</t>
  </si>
  <si>
    <t>-1508491384</t>
  </si>
  <si>
    <t>https://podminky.urs.cz/item/CS_URS_2024_01/767661811</t>
  </si>
  <si>
    <t>0,9*2*1</t>
  </si>
  <si>
    <t>82</t>
  </si>
  <si>
    <t>767-CEK/1</t>
  </si>
  <si>
    <t>Dod+mtz vstupní dveře z Al profilů 2200x2250mm -dle PD</t>
  </si>
  <si>
    <t>-1810449959</t>
  </si>
  <si>
    <t>83</t>
  </si>
  <si>
    <t>767-CEK/2</t>
  </si>
  <si>
    <t>Dod+mtz fasádní prvek z Al profilů 4400x12100mm -dle PD</t>
  </si>
  <si>
    <t>-730556013</t>
  </si>
  <si>
    <t>84</t>
  </si>
  <si>
    <t>767-KSD/1</t>
  </si>
  <si>
    <t>Dod+mtz revizní dvířka instalační šachty 150/300mm -nerez</t>
  </si>
  <si>
    <t>1729178892</t>
  </si>
  <si>
    <t>85</t>
  </si>
  <si>
    <t>767-KSD/2</t>
  </si>
  <si>
    <t>Dod+mtz revizní dvířka instalační šachty 400/400mm -nerez</t>
  </si>
  <si>
    <t>-1755729228</t>
  </si>
  <si>
    <t>86</t>
  </si>
  <si>
    <t>767-KSD/3</t>
  </si>
  <si>
    <t>Dod+mtz interiérová podlahová přechodová lišta mosazna vrtaná vyrovnávací š.30mm/dl.900mm</t>
  </si>
  <si>
    <t>-396916050</t>
  </si>
  <si>
    <t>87</t>
  </si>
  <si>
    <t>767-KSD/4</t>
  </si>
  <si>
    <t>Dod+mtz interiérová podlahová přechodová lišta mosazna vrtaná vyrovnávací š.30mm/dl.1000mm</t>
  </si>
  <si>
    <t>-1948779322</t>
  </si>
  <si>
    <t>88</t>
  </si>
  <si>
    <t>767-KSD/5</t>
  </si>
  <si>
    <t>Dod+mtz interiérová podlahová přechodová lišta mosazna vrtaná vyrovnávací š.30mm</t>
  </si>
  <si>
    <t>-1663367287</t>
  </si>
  <si>
    <t>89</t>
  </si>
  <si>
    <t>767-KSD/6</t>
  </si>
  <si>
    <t>Dod+mtz zábradelní výplň z lakovaných drátěných panelů s rámem z ocel.profilů 1000x2200mm vč.systém.lemovacích profilů, kotevního materiálu, -dle PD</t>
  </si>
  <si>
    <t>-1402760746</t>
  </si>
  <si>
    <t>90</t>
  </si>
  <si>
    <t>767-V/1</t>
  </si>
  <si>
    <t>Dod+mtz vnitřní šikmá zvedací plošina s přímou dráhou -komplet dle PD</t>
  </si>
  <si>
    <t>1090226727</t>
  </si>
  <si>
    <t>91</t>
  </si>
  <si>
    <t>767-V/2</t>
  </si>
  <si>
    <t>Dod+mtz horizontální žaluzie na křídlo plast.okna -dle PD</t>
  </si>
  <si>
    <t>2093524412</t>
  </si>
  <si>
    <t>92</t>
  </si>
  <si>
    <t>767-V/3</t>
  </si>
  <si>
    <t>Evakuační podložka pro imobilní -dle PD</t>
  </si>
  <si>
    <t>-540555436</t>
  </si>
  <si>
    <t>93</t>
  </si>
  <si>
    <t>998767202</t>
  </si>
  <si>
    <t>Přesun hmot pro zámečnické konstrukce stanovený procentní sazbou (%) z ceny vodorovná dopravní vzdálenost do 50 m v objektech výšky přes 6 do 12 m</t>
  </si>
  <si>
    <t>281759450</t>
  </si>
  <si>
    <t>https://podminky.urs.cz/item/CS_URS_2024_01/998767202</t>
  </si>
  <si>
    <t>776</t>
  </si>
  <si>
    <t>Podlahy povlakové</t>
  </si>
  <si>
    <t>94</t>
  </si>
  <si>
    <t>776111115</t>
  </si>
  <si>
    <t>Příprava podkladu broušení podlah stávajícího podkladu před litím stěrky</t>
  </si>
  <si>
    <t>1431370383</t>
  </si>
  <si>
    <t>https://podminky.urs.cz/item/CS_URS_2024_01/776111115</t>
  </si>
  <si>
    <t>6,84+20,88 "F2</t>
  </si>
  <si>
    <t>81,68+41,76+1,2*0,25 "F1</t>
  </si>
  <si>
    <t>95</t>
  </si>
  <si>
    <t>776111116</t>
  </si>
  <si>
    <t>Příprava podkladu broušení podlah stávajícího podkladu pro odstranění lepidla (po starých krytinách)</t>
  </si>
  <si>
    <t>-1902227075</t>
  </si>
  <si>
    <t>https://podminky.urs.cz/item/CS_URS_2024_01/776111116</t>
  </si>
  <si>
    <t>81,85 "učebna</t>
  </si>
  <si>
    <t>96</t>
  </si>
  <si>
    <t>776111117</t>
  </si>
  <si>
    <t>Příprava podkladu broušení podlah stávajícího podkladu pro odstranění nerovností (diamantovým kotoučem)</t>
  </si>
  <si>
    <t>-1501684802</t>
  </si>
  <si>
    <t>https://podminky.urs.cz/item/CS_URS_2024_01/776111117</t>
  </si>
  <si>
    <t>0,3*2 "stáv.podl.stěrka dle PD</t>
  </si>
  <si>
    <t>97</t>
  </si>
  <si>
    <t>776121321</t>
  </si>
  <si>
    <t>Příprava podkladu penetrace neředěná podlah</t>
  </si>
  <si>
    <t>907524387</t>
  </si>
  <si>
    <t>https://podminky.urs.cz/item/CS_URS_2024_01/776121321</t>
  </si>
  <si>
    <t>98</t>
  </si>
  <si>
    <t>776141122</t>
  </si>
  <si>
    <t>Příprava podkladu vyrovnání samonivelační stěrkou podlah min.pevnosti 30 MPa, tloušťky přes 3 do 5 mm</t>
  </si>
  <si>
    <t>-1336187695</t>
  </si>
  <si>
    <t>https://podminky.urs.cz/item/CS_URS_2024_01/776141122</t>
  </si>
  <si>
    <t>99</t>
  </si>
  <si>
    <t>776201811</t>
  </si>
  <si>
    <t>Demontáž povlakových podlahovin lepených ručně bez podložky</t>
  </si>
  <si>
    <t>1164399560</t>
  </si>
  <si>
    <t>https://podminky.urs.cz/item/CS_URS_2024_01/776201811</t>
  </si>
  <si>
    <t>100</t>
  </si>
  <si>
    <t>776221121</t>
  </si>
  <si>
    <t>Montáž podlahovin z PVC lepením standardním lepidlem z pásů elektrostaticky vodivých</t>
  </si>
  <si>
    <t>-1597431534</t>
  </si>
  <si>
    <t>https://podminky.urs.cz/item/CS_URS_2024_01/776221121</t>
  </si>
  <si>
    <t>101</t>
  </si>
  <si>
    <t>2841102R</t>
  </si>
  <si>
    <t>dodávka PVC antistatické -dle výběru investora</t>
  </si>
  <si>
    <t>732344681</t>
  </si>
  <si>
    <t>123,74*1,1 'Přepočtené koeficientem množství</t>
  </si>
  <si>
    <t>102</t>
  </si>
  <si>
    <t>776411111</t>
  </si>
  <si>
    <t>Montáž soklíků lepením obvodových, výšky do 80 mm</t>
  </si>
  <si>
    <t>912533403</t>
  </si>
  <si>
    <t>https://podminky.urs.cz/item/CS_URS_2024_01/776411111</t>
  </si>
  <si>
    <t>40,4 "dle PD</t>
  </si>
  <si>
    <t>2,2 "doplnění</t>
  </si>
  <si>
    <t>103</t>
  </si>
  <si>
    <t>28411008</t>
  </si>
  <si>
    <t>lišta soklová PVC 16x60mm</t>
  </si>
  <si>
    <t>-786053003</t>
  </si>
  <si>
    <t>42,6*1,02 'Přepočtené koeficientem množství</t>
  </si>
  <si>
    <t>104</t>
  </si>
  <si>
    <t>998776202</t>
  </si>
  <si>
    <t>Přesun hmot pro podlahy povlakové stanovený procentní sazbou (%) z ceny vodorovná dopravní vzdálenost do 50 m v objektech výšky přes 6 do 12 m</t>
  </si>
  <si>
    <t>-51679780</t>
  </si>
  <si>
    <t>https://podminky.urs.cz/item/CS_URS_2024_01/998776202</t>
  </si>
  <si>
    <t>777</t>
  </si>
  <si>
    <t>Podlahy lité</t>
  </si>
  <si>
    <t>105</t>
  </si>
  <si>
    <t>777131111</t>
  </si>
  <si>
    <t>Penetrační nátěr podlahy epoxidový předem plněný pískem</t>
  </si>
  <si>
    <t>-819904040</t>
  </si>
  <si>
    <t>https://podminky.urs.cz/item/CS_URS_2024_01/777131111</t>
  </si>
  <si>
    <t>29*0,1 "soklík nový</t>
  </si>
  <si>
    <t>32,6*0,1 "soklík k doplnění</t>
  </si>
  <si>
    <t>106</t>
  </si>
  <si>
    <t>777511103</t>
  </si>
  <si>
    <t>Krycí stěrka dekorativní epoxidová, tloušťky přes 1 do 2 mm</t>
  </si>
  <si>
    <t>378802635</t>
  </si>
  <si>
    <t>https://podminky.urs.cz/item/CS_URS_2024_01/777511103</t>
  </si>
  <si>
    <t>107</t>
  </si>
  <si>
    <t>777611101</t>
  </si>
  <si>
    <t>Krycí nátěr podlahy dekorativní epoxidový</t>
  </si>
  <si>
    <t>-763983452</t>
  </si>
  <si>
    <t>https://podminky.urs.cz/item/CS_URS_2024_01/777611101</t>
  </si>
  <si>
    <t>108</t>
  </si>
  <si>
    <t>998777202</t>
  </si>
  <si>
    <t>Přesun hmot pro podlahy lité stanovený procentní sazbou (%) z ceny vodorovná dopravní vzdálenost do 50 m v objektech výšky přes 6 do 12 m</t>
  </si>
  <si>
    <t>1510635979</t>
  </si>
  <si>
    <t>https://podminky.urs.cz/item/CS_URS_2024_01/998777202</t>
  </si>
  <si>
    <t>781</t>
  </si>
  <si>
    <t>Dokončovací práce - obklady</t>
  </si>
  <si>
    <t>109</t>
  </si>
  <si>
    <t>781121011</t>
  </si>
  <si>
    <t>Příprava podkladu před provedením obkladu nátěr penetrační na stěnu</t>
  </si>
  <si>
    <t>-1087663004</t>
  </si>
  <si>
    <t>https://podminky.urs.cz/item/CS_URS_2024_01/781121011</t>
  </si>
  <si>
    <t>2*1,6*1,5 "m.č.03,04</t>
  </si>
  <si>
    <t>110</t>
  </si>
  <si>
    <t>781474113</t>
  </si>
  <si>
    <t>Montáž obkladů vnitřních stěn z dlaždic keramických lepených flexibilním lepidlem maloformátových hladkých přes 12 do 19 ks/m2</t>
  </si>
  <si>
    <t>1273886783</t>
  </si>
  <si>
    <t>https://podminky.urs.cz/item/CS_URS_2024_01/781474113</t>
  </si>
  <si>
    <t>111</t>
  </si>
  <si>
    <t>59761701</t>
  </si>
  <si>
    <t>obklad keramický nemrazuvzdorný povrch hladký/lesklý tl do 10mm přes 12 do 19ks/m2</t>
  </si>
  <si>
    <t>-1922666328</t>
  </si>
  <si>
    <t>4,8*1,1 'Přepočtené koeficientem množství</t>
  </si>
  <si>
    <t>112</t>
  </si>
  <si>
    <t>781492211</t>
  </si>
  <si>
    <t>Obklad - dokončující práce montáž profilu lepeného flexibilním cementovým lepidlem rohového</t>
  </si>
  <si>
    <t>1186408828</t>
  </si>
  <si>
    <t>https://podminky.urs.cz/item/CS_URS_2024_01/781492211</t>
  </si>
  <si>
    <t>1,6*2</t>
  </si>
  <si>
    <t>113</t>
  </si>
  <si>
    <t>28342003</t>
  </si>
  <si>
    <t>lišta ukončovací z PVC 10mm</t>
  </si>
  <si>
    <t>-470778432</t>
  </si>
  <si>
    <t>3,2*1,05 'Přepočtené koeficientem množství</t>
  </si>
  <si>
    <t>114</t>
  </si>
  <si>
    <t>781492251</t>
  </si>
  <si>
    <t>Obklad - dokončující práce montáž profilu lepeného flexibilním cementovým lepidlem ukončovacího</t>
  </si>
  <si>
    <t>-1233926524</t>
  </si>
  <si>
    <t>https://podminky.urs.cz/item/CS_URS_2024_01/781492251</t>
  </si>
  <si>
    <t>3,2+6</t>
  </si>
  <si>
    <t>115</t>
  </si>
  <si>
    <t>2076294428</t>
  </si>
  <si>
    <t>9,2*1,05 'Přepočtené koeficientem množství</t>
  </si>
  <si>
    <t>116</t>
  </si>
  <si>
    <t>998781202</t>
  </si>
  <si>
    <t>Přesun hmot pro obklady keramické stanovený procentní sazbou (%) z ceny vodorovná dopravní vzdálenost do 50 m v objektech výšky přes 6 do 12 m</t>
  </si>
  <si>
    <t>-1079900396</t>
  </si>
  <si>
    <t>https://podminky.urs.cz/item/CS_URS_2024_01/998781202</t>
  </si>
  <si>
    <t>783</t>
  </si>
  <si>
    <t>Dokončovací práce - nátěry</t>
  </si>
  <si>
    <t>117</t>
  </si>
  <si>
    <t>783301303</t>
  </si>
  <si>
    <t>Příprava podkladu zámečnických konstrukcí před provedením nátěru odrezivění odrezovačem bezoplachovým</t>
  </si>
  <si>
    <t>970024608</t>
  </si>
  <si>
    <t>https://podminky.urs.cz/item/CS_URS_2024_01/783301303</t>
  </si>
  <si>
    <t>0,6*0,9*2 "poklop 600x900mm</t>
  </si>
  <si>
    <t>16*3*0,16 "trubkové zábradlí na schodišti, 3 patra</t>
  </si>
  <si>
    <t>118</t>
  </si>
  <si>
    <t>783314101</t>
  </si>
  <si>
    <t>Základní nátěr zámečnických konstrukcí jednonásobný syntetický</t>
  </si>
  <si>
    <t>574625795</t>
  </si>
  <si>
    <t>https://podminky.urs.cz/item/CS_URS_2024_01/783314101</t>
  </si>
  <si>
    <t>4,8*0,2*1+4,9*0,2*12 "ocel.zárubně</t>
  </si>
  <si>
    <t>119</t>
  </si>
  <si>
    <t>783317101</t>
  </si>
  <si>
    <t>Krycí nátěr (email) zámečnických konstrukcí jednonásobný syntetický standardní</t>
  </si>
  <si>
    <t>68440772</t>
  </si>
  <si>
    <t>https://podminky.urs.cz/item/CS_URS_2024_01/783317101</t>
  </si>
  <si>
    <t xml:space="preserve">21,48*2 "2x nátěr </t>
  </si>
  <si>
    <t>784</t>
  </si>
  <si>
    <t>Dokončovací práce - malby a tapety</t>
  </si>
  <si>
    <t>120</t>
  </si>
  <si>
    <t>784181121</t>
  </si>
  <si>
    <t>Penetrace podkladu jednonásobná hloubková akrylátová bezbarvá v místnostech výšky do 3,80 m</t>
  </si>
  <si>
    <t>-1843096650</t>
  </si>
  <si>
    <t>https://podminky.urs.cz/item/CS_URS_2024_01/784181121</t>
  </si>
  <si>
    <t>473,8-123,44 "strop -dotčené místnosti</t>
  </si>
  <si>
    <t xml:space="preserve">798,15-433,1 "stěny bez stáv.olejového nátěru -dotčené místnosti </t>
  </si>
  <si>
    <t>121</t>
  </si>
  <si>
    <t>784211101</t>
  </si>
  <si>
    <t>Malby z malířských směsí oděruvzdorných za mokra dvojnásobné, bílé za mokra oděruvzdorné výborně v místnostech výšky do 3,80 m</t>
  </si>
  <si>
    <t>403047009</t>
  </si>
  <si>
    <t>https://podminky.urs.cz/item/CS_URS_2024_01/784211101</t>
  </si>
  <si>
    <t>798,15-433,1-118,4 "stěny bez stáv.olejového nátěru a bez omyvatelné malby -dotčené místnosti</t>
  </si>
  <si>
    <t>122</t>
  </si>
  <si>
    <t>78421110R</t>
  </si>
  <si>
    <t>Malby z malířských směsí oděruvzdorných za mokra dvojnásobné, bílé za mokra omyvatelné výborně v místnostech výšky do 3,80 m</t>
  </si>
  <si>
    <t>-1399226458</t>
  </si>
  <si>
    <t>118,4 "stěny m.č.03</t>
  </si>
  <si>
    <t>123</t>
  </si>
  <si>
    <t>784660101</t>
  </si>
  <si>
    <t>Linkrustace s vrchním nátěrem latexovým v místnostech výšky do 3,80 m</t>
  </si>
  <si>
    <t>-122925936</t>
  </si>
  <si>
    <t>https://podminky.urs.cz/item/CS_URS_2024_01/784660101</t>
  </si>
  <si>
    <t>87,85 "pouze na nových příčkách a zazdívkách</t>
  </si>
  <si>
    <t>2 - Přístupová rampa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</si>
  <si>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</si>
  <si>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</si>
  <si>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</si>
  <si>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</si>
  <si>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771 - Podlahy z dlaždic</t>
  </si>
  <si>
    <t>Zemní práce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</si>
  <si>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</si>
  <si>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</si>
  <si>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770526293</t>
  </si>
  <si>
    <t>https://podminky.urs.cz/item/CS_URS_2024_01/113107322</t>
  </si>
  <si>
    <t>30,2 "pod asf.plochou</t>
  </si>
  <si>
    <t xml:space="preserve">2,21 "podesta 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</si>
  <si>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</si>
  <si>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</si>
  <si>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1452687408</t>
  </si>
  <si>
    <t>https://podminky.urs.cz/item/CS_URS_2024_01/113107336</t>
  </si>
  <si>
    <t>2,21 "podesta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</si>
  <si>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</si>
  <si>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</si>
  <si>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-2062244162</t>
  </si>
  <si>
    <t>https://podminky.urs.cz/item/CS_URS_2024_01/113107342</t>
  </si>
  <si>
    <t>122311101</t>
  </si>
  <si>
    <t>Odkopávky a prokopávky ručně zapažené i nezapažené v hornině třídy těžitelnosti II skupiny 4</t>
  </si>
  <si>
    <t>-1290716657</t>
  </si>
  <si>
    <t>https://podminky.urs.cz/item/CS_URS_2024_01/122311101</t>
  </si>
  <si>
    <t>24/2 "50% výměry</t>
  </si>
  <si>
    <t>122351102</t>
  </si>
  <si>
    <t>Odkopávky a prokopávky nezapažené strojně v hornině třídy těžitelnosti II skupiny 4 přes 20 do 50 m3</t>
  </si>
  <si>
    <t>1380057530</t>
  </si>
  <si>
    <t>https://podminky.urs.cz/item/CS_URS_2024_01/122351102</t>
  </si>
  <si>
    <t>24/2 " 50% výměry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</si>
  <si>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</si>
  <si>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</si>
  <si>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-950923414</t>
  </si>
  <si>
    <t>https://podminky.urs.cz/item/CS_URS_2024_01/162751137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</si>
  <si>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</si>
  <si>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</si>
  <si>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1337234737</t>
  </si>
  <si>
    <t>https://podminky.urs.cz/item/CS_URS_2024_01/162751139</t>
  </si>
  <si>
    <t>6,5*15 "celkem 25km</t>
  </si>
  <si>
    <t>167151102</t>
  </si>
  <si>
    <t>Nakládání, skládání a překládání neulehlého výkopku nebo sypaniny strojně nakládání, množství do 100 m3, z horniny třídy těžitelnosti II, skupiny 4 a 5</t>
  </si>
  <si>
    <t>144421611</t>
  </si>
  <si>
    <t>https://podminky.urs.cz/item/CS_URS_2024_01/167151102</t>
  </si>
  <si>
    <t>24-17,5 "dle PD</t>
  </si>
  <si>
    <t>171201221</t>
  </si>
  <si>
    <t>Poplatek za uložení stavebního odpadu na skládce (skládkovné) zeminy a kamení zatříděného do Katalogu odpadů pod kódem 17 05 04</t>
  </si>
  <si>
    <t>-2056383851</t>
  </si>
  <si>
    <t>https://podminky.urs.cz/item/CS_URS_2024_01/171201221</t>
  </si>
  <si>
    <t>6,5*1,8</t>
  </si>
  <si>
    <t>171251201</t>
  </si>
  <si>
    <t>Uložení sypaniny na skládky nebo meziskládky bez hutnění s upravením uložené sypaniny do předepsaného tvaru</t>
  </si>
  <si>
    <t>1746584878</t>
  </si>
  <si>
    <t>https://podminky.urs.cz/item/CS_URS_2024_01/171251201</t>
  </si>
  <si>
    <t>174111101</t>
  </si>
  <si>
    <t>Zásyp sypaninou z jakékoliv horniny ručně s uložením výkopku ve vrstvách se zhutněním jam, šachet, rýh nebo kolem objektů v těchto vykopávkách</t>
  </si>
  <si>
    <t>919237148</t>
  </si>
  <si>
    <t>https://podminky.urs.cz/item/CS_URS_2024_01/174111101</t>
  </si>
  <si>
    <t>17,5/2 "50% výměry</t>
  </si>
  <si>
    <t>174151101</t>
  </si>
  <si>
    <t>Zásyp sypaninou z jakékoliv horniny strojně s uložením výkopku ve vrstvách se zhutněním jam, šachet, rýh nebo kolem objektů v těchto vykopávkách</t>
  </si>
  <si>
    <t>1137704025</t>
  </si>
  <si>
    <t>https://podminky.urs.cz/item/CS_URS_2024_01/174151101</t>
  </si>
  <si>
    <t xml:space="preserve">17,5/2 " 50% výměry </t>
  </si>
  <si>
    <t>181951114</t>
  </si>
  <si>
    <t>Úprava pláně vyrovnáním výškových rozdílů strojně v hornině třídy těžitelnosti II, skupiny 4 a 5 se zhutněním</t>
  </si>
  <si>
    <t>705991018</t>
  </si>
  <si>
    <t>https://podminky.urs.cz/item/CS_URS_2024_01/181951114</t>
  </si>
  <si>
    <t>15,6 "S4</t>
  </si>
  <si>
    <t>11,24+7,3 "S3</t>
  </si>
  <si>
    <t>Zakládání</t>
  </si>
  <si>
    <t>273313811</t>
  </si>
  <si>
    <t>Základy z betonu prostého desky z betonu kamenem neprokládaného tř. C 25/30</t>
  </si>
  <si>
    <t>-1083564540</t>
  </si>
  <si>
    <t>https://podminky.urs.cz/item/CS_URS_2024_01/273313811</t>
  </si>
  <si>
    <t>(1,5*2,1+1,5*1,2+1,5*2,2+2,9*2)*0,1 "S3</t>
  </si>
  <si>
    <t>273321611</t>
  </si>
  <si>
    <t>Základy z betonu železového (bez výztuže) desky z betonu bez zvláštních nároků na prostředí tř. C 30/37</t>
  </si>
  <si>
    <t>934453668</t>
  </si>
  <si>
    <t>https://podminky.urs.cz/item/CS_URS_2024_01/273321611</t>
  </si>
  <si>
    <t>(11,24+5,62)*0,2+6,6*0,2*0,1+6,6*0,1*0,1 "S3 deska vč.obrubníků, desku kotvit k základům</t>
  </si>
  <si>
    <t>273351121</t>
  </si>
  <si>
    <t>Bednění základů desek zřízení</t>
  </si>
  <si>
    <t>-1818087268</t>
  </si>
  <si>
    <t>https://podminky.urs.cz/item/CS_URS_2024_01/273351121</t>
  </si>
  <si>
    <t>19,7*0,2+6,6*4*0,1</t>
  </si>
  <si>
    <t>273351122</t>
  </si>
  <si>
    <t>Bednění základů desek odstranění</t>
  </si>
  <si>
    <t>-632209374</t>
  </si>
  <si>
    <t>https://podminky.urs.cz/item/CS_URS_2024_01/273351122</t>
  </si>
  <si>
    <t>273361821</t>
  </si>
  <si>
    <t>Výztuž základů desek z betonářské oceli 10 505 (R) nebo BSt 500</t>
  </si>
  <si>
    <t>-1166394482</t>
  </si>
  <si>
    <t>https://podminky.urs.cz/item/CS_URS_2024_01/273361821</t>
  </si>
  <si>
    <t xml:space="preserve">0,51*0,259 "dle PD </t>
  </si>
  <si>
    <t>273362021</t>
  </si>
  <si>
    <t>Výztuž základů desek ze svařovaných sítí z drátů typu KARI</t>
  </si>
  <si>
    <t>-1361454349</t>
  </si>
  <si>
    <t>https://podminky.urs.cz/item/CS_URS_2024_01/273362021</t>
  </si>
  <si>
    <t>2*3*8*0,0054 " dle PD 150/150/8</t>
  </si>
  <si>
    <t>274313811</t>
  </si>
  <si>
    <t>Základy z betonu prostého pasy betonu kamenem neprokládaného tř. C 25/30</t>
  </si>
  <si>
    <t>-184201763</t>
  </si>
  <si>
    <t>https://podminky.urs.cz/item/CS_URS_2024_01/274313811</t>
  </si>
  <si>
    <t>3*0,75*1,65+1,6*0,4*1,75+1,6*0,3*1,55+1,6*0,3*1,5+1,6*0,3*1,25+6,8*0,3*1,5</t>
  </si>
  <si>
    <t>274351121</t>
  </si>
  <si>
    <t>Bednění základů pasů rovné zřízení</t>
  </si>
  <si>
    <t>-2130949500</t>
  </si>
  <si>
    <t>https://podminky.urs.cz/item/CS_URS_2024_01/274351121</t>
  </si>
  <si>
    <t>3*2*1,15+1,6*2*1,25+1,6*2*1,05+1,6*2*1+1,6*2*0,75+6,8*2*1</t>
  </si>
  <si>
    <t>274351122</t>
  </si>
  <si>
    <t>Bednění základů pasů rovné odstranění</t>
  </si>
  <si>
    <t>-1088587808</t>
  </si>
  <si>
    <t>https://podminky.urs.cz/item/CS_URS_2024_01/274351122</t>
  </si>
  <si>
    <t>28899521R</t>
  </si>
  <si>
    <t>Chránička kabelů dělená DN 110</t>
  </si>
  <si>
    <t>1230517924</t>
  </si>
  <si>
    <t>Vodorovné konstrukce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</si>
  <si>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</si>
  <si>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</si>
  <si>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-1159950309</t>
  </si>
  <si>
    <t>https://podminky.urs.cz/item/CS_URS_2024_01/434191421</t>
  </si>
  <si>
    <t>2,9*2 "dodávka stávající, vč. přikotvení k základu</t>
  </si>
  <si>
    <t>43419501R</t>
  </si>
  <si>
    <t>Očištění a přebroušení stávajících vybouraných kamenných schodišťových stupňů</t>
  </si>
  <si>
    <t>1953627138</t>
  </si>
  <si>
    <t>Komunikace pozemní</t>
  </si>
  <si>
    <t>564861011</t>
  </si>
  <si>
    <t>Podklad ze štěrkodrti ŠD s rozprostřením a zhutněním plochy jednotlivě do 100 m2, po zhutnění tl. 200 mm</t>
  </si>
  <si>
    <t>620973449</t>
  </si>
  <si>
    <t>https://podminky.urs.cz/item/CS_URS_2024_01/564861011</t>
  </si>
  <si>
    <t>564910511</t>
  </si>
  <si>
    <t>Podklad nebo podsyp z R-materiálu s rozprostřením a zhutněním plochy jednotlivě do 100 m2, po zhutnění tl. 50 mm</t>
  </si>
  <si>
    <t>298223328</t>
  </si>
  <si>
    <t>https://podminky.urs.cz/item/CS_URS_2024_01/564910511</t>
  </si>
  <si>
    <t>577144111</t>
  </si>
  <si>
    <t>Asfaltový beton vrstva obrusná ACO 11 (ABS) s rozprostřením a se zhutněním z nemodifikovaného asfaltu v pruhu šířky do 3 m tř. I, po zhutnění tl. 50 mm</t>
  </si>
  <si>
    <t>-1462482998</t>
  </si>
  <si>
    <t>https://podminky.urs.cz/item/CS_URS_2024_01/577144111</t>
  </si>
  <si>
    <t>599141111</t>
  </si>
  <si>
    <t>Vyplnění spár mezi silničními dílci jakékoliv tloušťky živičnou zálivkou</t>
  </si>
  <si>
    <t>355361322</t>
  </si>
  <si>
    <t>https://podminky.urs.cz/item/CS_URS_2024_01/599141111</t>
  </si>
  <si>
    <t>2,9+6,6+0,5+1,95+1,1</t>
  </si>
  <si>
    <t>622142001</t>
  </si>
  <si>
    <t>Potažení vnějších ploch pletivem v ploše nebo pruzích, na plném podkladu sklovláknitým vtlačením do tmelu stěn</t>
  </si>
  <si>
    <t>172528884</t>
  </si>
  <si>
    <t>https://podminky.urs.cz/item/CS_URS_2024_01/622142001</t>
  </si>
  <si>
    <t>2,55 "S2</t>
  </si>
  <si>
    <t>-1594570086</t>
  </si>
  <si>
    <t>2,5 "S1Y</t>
  </si>
  <si>
    <t>622151021</t>
  </si>
  <si>
    <t>Penetrační nátěr vnějších pastovitých tenkovrstvých omítek mozaikových akrylátový stěn</t>
  </si>
  <si>
    <t>-1746385255</t>
  </si>
  <si>
    <t>https://podminky.urs.cz/item/CS_URS_2024_01/622151021</t>
  </si>
  <si>
    <t>1,75 "S1</t>
  </si>
  <si>
    <t>0,2 "S1X</t>
  </si>
  <si>
    <t>622211001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</si>
  <si>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</si>
  <si>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-1920714515</t>
  </si>
  <si>
    <t>https://podminky.urs.cz/item/CS_URS_2024_01/622211001</t>
  </si>
  <si>
    <t>28376416</t>
  </si>
  <si>
    <t>deska XPS hrana polodrážková a hladký povrch 300kPA tl 40mm</t>
  </si>
  <si>
    <t>231483901</t>
  </si>
  <si>
    <t>0,2*1,05 'Přepočtené koeficientem množství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</si>
  <si>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</si>
  <si>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</si>
  <si>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-595282462</t>
  </si>
  <si>
    <t>https://podminky.urs.cz/item/CS_URS_2024_01/622211031</t>
  </si>
  <si>
    <t>28376424</t>
  </si>
  <si>
    <t>deska XPS hrana polodrážková a hladký povrch 300kPA tl 140mm</t>
  </si>
  <si>
    <t>-343710518</t>
  </si>
  <si>
    <t>1,75*1,05 'Přepočtené koeficientem množství</t>
  </si>
  <si>
    <t>841761790</t>
  </si>
  <si>
    <t>2019660122</t>
  </si>
  <si>
    <t>2,5*1,05 'Přepočtené koeficientem množství</t>
  </si>
  <si>
    <t>622511112</t>
  </si>
  <si>
    <t>Omítka tenkovrstvá akrylátová vnějších ploch probarvená bez penetrace mozaiková střednězrnná stěn</t>
  </si>
  <si>
    <t>-1463446915</t>
  </si>
  <si>
    <t>https://podminky.urs.cz/item/CS_URS_2024_01/622511112</t>
  </si>
  <si>
    <t>1144154695</t>
  </si>
  <si>
    <t>919735112</t>
  </si>
  <si>
    <t>Řezání stávajícího živičného krytu nebo podkladu hloubky přes 50 do 100 mm</t>
  </si>
  <si>
    <t>-351296086</t>
  </si>
  <si>
    <t>https://podminky.urs.cz/item/CS_URS_2024_01/919735112</t>
  </si>
  <si>
    <t>953312115</t>
  </si>
  <si>
    <t>Vložky svislé do dilatačních spár z polystyrenových desek fasádních včetně dodání a osazení, v jakémkoliv zdivu přes 30 do 50 mm</t>
  </si>
  <si>
    <t>1432643802</t>
  </si>
  <si>
    <t>https://podminky.urs.cz/item/CS_URS_2024_01/953312115</t>
  </si>
  <si>
    <t>2,2 "základy</t>
  </si>
  <si>
    <t>953331112</t>
  </si>
  <si>
    <t>Vložky svislé do dilatačních spár z lepenky kladené volně, včetně dodání a osazení, v jakémkoliv zdivu, pískované</t>
  </si>
  <si>
    <t>-472601051</t>
  </si>
  <si>
    <t>https://podminky.urs.cz/item/CS_URS_2024_01/953331112</t>
  </si>
  <si>
    <t>4,2 "základy</t>
  </si>
  <si>
    <t>961044111</t>
  </si>
  <si>
    <t>Bourání základů z betonu prostého</t>
  </si>
  <si>
    <t>1925168815</t>
  </si>
  <si>
    <t>https://podminky.urs.cz/item/CS_URS_2024_01/961044111</t>
  </si>
  <si>
    <t>(3,2+0,85)*0,6*1</t>
  </si>
  <si>
    <t>963022819</t>
  </si>
  <si>
    <t>Bourání kamenných schodišťových stupňů oblých, rovných nebo kosých zhotovených na místě</t>
  </si>
  <si>
    <t>2104882976</t>
  </si>
  <si>
    <t>https://podminky.urs.cz/item/CS_URS_2024_01/963022819</t>
  </si>
  <si>
    <t>2,9+3,2+1,15+0,85 "5,8m ke zpětnému použití</t>
  </si>
  <si>
    <t>965081223</t>
  </si>
  <si>
    <t>Bourání podlah z dlaždic bez podkladního lože nebo mazaniny, s jakoukoliv výplní spár keramických nebo xylolitových tl. přes 10 mm plochy přes 1 m2</t>
  </si>
  <si>
    <t>848909935</t>
  </si>
  <si>
    <t>https://podminky.urs.cz/item/CS_URS_2024_01/965081223</t>
  </si>
  <si>
    <t>2,6*0,85 "podesta</t>
  </si>
  <si>
    <t>978071321</t>
  </si>
  <si>
    <t>Odsekání omítky (včetně podkladní) a odstranění tepelné nebo vodotěsné izolace z desek, objemové hmotnosti přes 120 kg/m3, tl. do 50 mm, plochy přes 1 m2</t>
  </si>
  <si>
    <t>749960027</t>
  </si>
  <si>
    <t>https://podminky.urs.cz/item/CS_URS_2024_01/978071321</t>
  </si>
  <si>
    <t>0,35*6,85 "sokl</t>
  </si>
  <si>
    <t>1650618705</t>
  </si>
  <si>
    <t>0,3*0,6 "pro rozvaděč</t>
  </si>
  <si>
    <t>-1995773488</t>
  </si>
  <si>
    <t>997221561</t>
  </si>
  <si>
    <t>Vodorovná doprava suti bez naložení, ale se složením a s hrubým urovnáním z kusových materiálů, na vzdálenost do 1 km</t>
  </si>
  <si>
    <t>1818917039</t>
  </si>
  <si>
    <t>https://podminky.urs.cz/item/CS_URS_2024_01/997221561</t>
  </si>
  <si>
    <t>997221569</t>
  </si>
  <si>
    <t>Vodorovná doprava suti bez naložení, ale se složením a s hrubým urovnáním Příplatek k ceně za každý další i započatý 1 km přes 1 km</t>
  </si>
  <si>
    <t>100592</t>
  </si>
  <si>
    <t>https://podminky.urs.cz/item/CS_URS_2024_01/997221569</t>
  </si>
  <si>
    <t>22,932*24 "celkem 25km</t>
  </si>
  <si>
    <t>998223011</t>
  </si>
  <si>
    <t>Přesun hmot pro pozemní komunikace s krytem dlážděným dopravní vzdálenost do 200 m jakékoliv délky objektu</t>
  </si>
  <si>
    <t>-917874523</t>
  </si>
  <si>
    <t>https://podminky.urs.cz/item/CS_URS_2024_01/998223011</t>
  </si>
  <si>
    <t>767-Z/1</t>
  </si>
  <si>
    <t>Dod+mtz ocel.trubkové madlo kotvené do zdiva přes zateplení -žárové zinkování</t>
  </si>
  <si>
    <t>kg</t>
  </si>
  <si>
    <t>1283611822</t>
  </si>
  <si>
    <t>80,4 "dle výpisu</t>
  </si>
  <si>
    <t>767-Z/2</t>
  </si>
  <si>
    <t>Dod+mtz ocel.trubkové zábradlí kotvené do ŽB obrubníku rampy -žárové zinkování</t>
  </si>
  <si>
    <t>-596461862</t>
  </si>
  <si>
    <t>170,2 "dle výpisu</t>
  </si>
  <si>
    <t>998767201</t>
  </si>
  <si>
    <t>Přesun hmot pro zámečnické konstrukce stanovený procentní sazbou (%) z ceny vodorovná dopravní vzdálenost do 50 m v objektech výšky do 6 m</t>
  </si>
  <si>
    <t>-1814950601</t>
  </si>
  <si>
    <t>https://podminky.urs.cz/item/CS_URS_2024_01/998767201</t>
  </si>
  <si>
    <t>771</t>
  </si>
  <si>
    <t>Podlahy z dlaždic</t>
  </si>
  <si>
    <t>77112101R</t>
  </si>
  <si>
    <t>Příprava podkladu před provedením dlažby nátěr penetrační na podlahu do exteriéru</t>
  </si>
  <si>
    <t>1454817634</t>
  </si>
  <si>
    <t>5,62+11,24 "F3+F4</t>
  </si>
  <si>
    <t>77115102R</t>
  </si>
  <si>
    <t>Příprava podkladu před provedením dlažby -stěrka do exteriéru, tloušťky přes 8 do 10 mm</t>
  </si>
  <si>
    <t>1237762662</t>
  </si>
  <si>
    <t>11,24 "F4</t>
  </si>
  <si>
    <t>77115103R</t>
  </si>
  <si>
    <t>Příprava podkladu před provedením dlažby stěrka do exteriéru, tloušťky pr. 20 mm</t>
  </si>
  <si>
    <t>-165182076</t>
  </si>
  <si>
    <t>5,92 "F3</t>
  </si>
  <si>
    <t>771574474</t>
  </si>
  <si>
    <t>Montáž podlah z dlaždic keramických lepených cementovým flexibilním lepidlem pro vysoké mechanické zatížení, tloušťky přes 10 mm přes 4 do 6 ks/m2</t>
  </si>
  <si>
    <t>-9988203</t>
  </si>
  <si>
    <t>https://podminky.urs.cz/item/CS_URS_2024_01/771574474</t>
  </si>
  <si>
    <t>5,62+11,24 "F3, F4</t>
  </si>
  <si>
    <t>59761420</t>
  </si>
  <si>
    <t xml:space="preserve">dlažba velkoformátová keramická slinutá protiskluzná do exteriéru pro vysoké mechanické namáhání přes 4 do 6ks/m2 </t>
  </si>
  <si>
    <t>1883462199</t>
  </si>
  <si>
    <t>16,86*1,15 'Přepočtené koeficientem množství</t>
  </si>
  <si>
    <t>77159111R</t>
  </si>
  <si>
    <t>Izolace podlahy pod dlažbu hydroizolační stěrka do exteriéru</t>
  </si>
  <si>
    <t>-635273753</t>
  </si>
  <si>
    <t>5,62+11,24+1,32+11,9*0,2 "F3, F4</t>
  </si>
  <si>
    <t>998771201</t>
  </si>
  <si>
    <t>Přesun hmot pro podlahy z dlaždic stanovený procentní sazbou (%) z ceny vodorovná dopravní vzdálenost do 50 m v objektech výšky do 6 m</t>
  </si>
  <si>
    <t>-139025846</t>
  </si>
  <si>
    <t>https://podminky.urs.cz/item/CS_URS_2024_01/998771201</t>
  </si>
  <si>
    <t>3 - Zdravotechnika</t>
  </si>
  <si>
    <t xml:space="preserve">D1 - 800 – 721     A 01  Vnitřní kanalizace </t>
  </si>
  <si>
    <t>D10 -  800 – 767      Doplňkové konstrukce</t>
  </si>
  <si>
    <t>D2 - 800 – 721   B 01  Demontáže kanalizačního potrubí</t>
  </si>
  <si>
    <t>D3 - 800 – 721     C 01  Opravy vnitřní kanalizace</t>
  </si>
  <si>
    <t>D4 - 800 – 721    A 02  Vnitřní vodovod</t>
  </si>
  <si>
    <t>D5 - 800 – 721    B 02  Demontáž vnitřního vodovodu</t>
  </si>
  <si>
    <t>D6 - 800 – 721     C 02  Opravy vnitřního vodovodu</t>
  </si>
  <si>
    <t>D7 - 800 – 721     A 05  Zařizovací předměty</t>
  </si>
  <si>
    <t xml:space="preserve">D8 - 800 – 721     C 05  Opravy zařizovacích předmětů </t>
  </si>
  <si>
    <t>D9 -  800 – 721    A 07      Protipožární trubní ucpávky</t>
  </si>
  <si>
    <t>D1</t>
  </si>
  <si>
    <t xml:space="preserve">800 – 721     A 01  Vnitřní kanalizace </t>
  </si>
  <si>
    <t>721 17 4041</t>
  </si>
  <si>
    <t>potr Pps HT systém +tvarovky pro vnitřní kanaliz, připojovací DN32</t>
  </si>
  <si>
    <t>1850678352</t>
  </si>
  <si>
    <t>721 17 4042</t>
  </si>
  <si>
    <t>potr Pps HT systém +tvarovky pro vnitřní kanaliz, připojovací DN40</t>
  </si>
  <si>
    <t>-1869142917</t>
  </si>
  <si>
    <t>721 17 4043</t>
  </si>
  <si>
    <t>potr Pps HT systém +tvarovky pro vnitřní kanaliz, připojovací DN50</t>
  </si>
  <si>
    <t>-1006757123</t>
  </si>
  <si>
    <t>721 19 4104</t>
  </si>
  <si>
    <t>vyvedení a upevnění odpadních výpustek DN40</t>
  </si>
  <si>
    <t>ks</t>
  </si>
  <si>
    <t>283665540</t>
  </si>
  <si>
    <t>721 29 0123</t>
  </si>
  <si>
    <t>zkouška těsnosti kanalizace kouřem do DN 300</t>
  </si>
  <si>
    <t>-1769073937</t>
  </si>
  <si>
    <t>R</t>
  </si>
  <si>
    <t>dodávka média-koure</t>
  </si>
  <si>
    <t>290887914</t>
  </si>
  <si>
    <t>998 72 1203</t>
  </si>
  <si>
    <t>přesun hmot pro vnitřní kanalizaci v ob výšky do 24 m</t>
  </si>
  <si>
    <t>%×100</t>
  </si>
  <si>
    <t>246692634</t>
  </si>
  <si>
    <t>D10</t>
  </si>
  <si>
    <t xml:space="preserve"> 800 – 767      Doplňkové konstrukce</t>
  </si>
  <si>
    <t>767 99 510xx</t>
  </si>
  <si>
    <t>objímky na potrubí DN15 – 25 s pryž výstelkou, upevň.matice,stopka, vč montáže</t>
  </si>
  <si>
    <t>1078892324</t>
  </si>
  <si>
    <t>767 99 510xx.1</t>
  </si>
  <si>
    <t>objímky na potrubí DN40 – DN50 s pryž výstelkou, upevň.matice,stopka, vč montáže</t>
  </si>
  <si>
    <t>-1876685700</t>
  </si>
  <si>
    <t>998 72 7203</t>
  </si>
  <si>
    <t>přesun hmot pro doplň.konstr. v objektech výšky do 24 m</t>
  </si>
  <si>
    <t>%x100</t>
  </si>
  <si>
    <t>-2068203215</t>
  </si>
  <si>
    <t>R.12</t>
  </si>
  <si>
    <t>pomocné stavební práce, drážkování, kotvení, začištění, plentování</t>
  </si>
  <si>
    <t>1281792967</t>
  </si>
  <si>
    <t>D2</t>
  </si>
  <si>
    <t>800 – 721   B 01  Demontáže kanalizačního potrubí</t>
  </si>
  <si>
    <t>721 17 0803</t>
  </si>
  <si>
    <t>demontáž novodurových trub do DN75</t>
  </si>
  <si>
    <t>924269441</t>
  </si>
  <si>
    <t>998 72 1203.1</t>
  </si>
  <si>
    <t>-352658183</t>
  </si>
  <si>
    <t>R.1</t>
  </si>
  <si>
    <t>demontáž potrubních objímek</t>
  </si>
  <si>
    <t>2098305162</t>
  </si>
  <si>
    <t>D3</t>
  </si>
  <si>
    <t>800 – 721     C 01  Opravy vnitřní kanalizace</t>
  </si>
  <si>
    <t>721 10 0902</t>
  </si>
  <si>
    <t>přetěsnění hrdla odpadního potrubí do DN100</t>
  </si>
  <si>
    <t>-249743919</t>
  </si>
  <si>
    <t>721 10 0911</t>
  </si>
  <si>
    <t>opravy potrubí hrdlového – zazátkování hrdla DN50</t>
  </si>
  <si>
    <t>1652876435</t>
  </si>
  <si>
    <t>721 14 0905</t>
  </si>
  <si>
    <t>vsazení odbočky do potrubí odpadního litinového DN100</t>
  </si>
  <si>
    <t>989938490</t>
  </si>
  <si>
    <t>721 17 0972</t>
  </si>
  <si>
    <t>opravy kanalizačního potrubí plastového – krácení trub DN50</t>
  </si>
  <si>
    <t>1800054357</t>
  </si>
  <si>
    <t>R.2</t>
  </si>
  <si>
    <t>příprava montážního otvoru pro možnost napojení nového sifonu</t>
  </si>
  <si>
    <t>-757562590</t>
  </si>
  <si>
    <t>D4</t>
  </si>
  <si>
    <t>800 – 721    A 02  Vnitřní vodovod</t>
  </si>
  <si>
    <t>722 17 0000</t>
  </si>
  <si>
    <t>nástěnky a šroubení</t>
  </si>
  <si>
    <t>sb</t>
  </si>
  <si>
    <t>369663986</t>
  </si>
  <si>
    <t>722 17 XXXX</t>
  </si>
  <si>
    <t>vodovod potr PP RCT trubky,tvarovky, tlak řada S4&gt; PN20 celoplast provedení, spojov svařováním bez povrch úpravy potrubí, dle EN ISO 15874, tvarová odolnost v rozsahu 0-90°C, délková tepelná roztažnost: a=0,12mm/m °C, dodávka+ montáž + uchycení objímkami DN15=20/2,3</t>
  </si>
  <si>
    <t>343325730</t>
  </si>
  <si>
    <t>722 18 XXXX</t>
  </si>
  <si>
    <t>ochr potr tepelně izolač trubicemi z pěněného PE dle ČSN ISO 9001 přilepenými v příčných i podélných spojích, součinitel difúzního odporu vodní páry&gt;4600, hodnota tepelné vodivosti lambda 0°C≤0,003W/(m.K) tl.izolace 30,0 mm DN15 zabudované potrubí</t>
  </si>
  <si>
    <t>-517271786</t>
  </si>
  <si>
    <t>722 19 0401</t>
  </si>
  <si>
    <t>vyvedení a upevnění výpustek do DN 25</t>
  </si>
  <si>
    <t>1382928127</t>
  </si>
  <si>
    <t>722 22 0231</t>
  </si>
  <si>
    <t>přechodky dGK pro armatury D20 x G1/2</t>
  </si>
  <si>
    <t>380127048</t>
  </si>
  <si>
    <t>722 23 2043</t>
  </si>
  <si>
    <t>kulové kohouty PN42 do 185°C, přímé uzavírací, vnitřní závit G 1/2</t>
  </si>
  <si>
    <t>434031</t>
  </si>
  <si>
    <t>722 29 0226</t>
  </si>
  <si>
    <t>tlakové zkoušky vodovod.potrubí do DN50</t>
  </si>
  <si>
    <t>1186476366</t>
  </si>
  <si>
    <t>722 29 0234</t>
  </si>
  <si>
    <t>proplach a desinfekce potrubí do DN 80</t>
  </si>
  <si>
    <t>373034127</t>
  </si>
  <si>
    <t>998 72 2203</t>
  </si>
  <si>
    <t>přesun hmot pro vnitřní vodovod v obj výšky do 24 m</t>
  </si>
  <si>
    <t>1765948658</t>
  </si>
  <si>
    <t>D5</t>
  </si>
  <si>
    <t>800 – 721    B 02  Demontáž vnitřního vodovodu</t>
  </si>
  <si>
    <t>722 13 0801</t>
  </si>
  <si>
    <t>demontáž rozvodů vody z ocelových pozinkovaných trub do Ø25mm</t>
  </si>
  <si>
    <t>513677751</t>
  </si>
  <si>
    <t>722 22 0861</t>
  </si>
  <si>
    <t>demontáž armatur závitových se dvěma závity do G 3/4</t>
  </si>
  <si>
    <t>-457850869</t>
  </si>
  <si>
    <t>998 72 2203.1</t>
  </si>
  <si>
    <t>975008109</t>
  </si>
  <si>
    <t>R.3</t>
  </si>
  <si>
    <t>demontáž objímek</t>
  </si>
  <si>
    <t>1727504878</t>
  </si>
  <si>
    <t>D6</t>
  </si>
  <si>
    <t>800 – 721     C 02  Opravy vnitřního vodovodu</t>
  </si>
  <si>
    <t>722 13 0901</t>
  </si>
  <si>
    <t>zazátkování vývodu ocelových trub pozinkovaných závitových</t>
  </si>
  <si>
    <t>1036671362</t>
  </si>
  <si>
    <t>722 13 0913</t>
  </si>
  <si>
    <t>odříznutí trubky u rozvodů z ocelových pozinkovaných trub do DN25mm</t>
  </si>
  <si>
    <t>1942941574</t>
  </si>
  <si>
    <t>722 17 0942</t>
  </si>
  <si>
    <t>spojky pro trubky nátrubkové G1/2</t>
  </si>
  <si>
    <t>-1158235760</t>
  </si>
  <si>
    <t>722 17 1934</t>
  </si>
  <si>
    <t>vsazení odbočky na rozvodech vody z plastů D přes 25 do 32mm</t>
  </si>
  <si>
    <t>2019740763</t>
  </si>
  <si>
    <t>722 17 3913</t>
  </si>
  <si>
    <t>spoje rozvodů vody z plastů – svary polyfuzí D přes 20 do 25mm</t>
  </si>
  <si>
    <t>1284234399</t>
  </si>
  <si>
    <t>722 19 0901</t>
  </si>
  <si>
    <t>uzavření nebo otevření vodovodního potrubí při opravách, vč napuštění a vypuštění</t>
  </si>
  <si>
    <t>-843742381</t>
  </si>
  <si>
    <t>998 72 2203.1.1</t>
  </si>
  <si>
    <t>přesun hmot pro opravy vnitřního vodovodu v objektu výšky do 24 m</t>
  </si>
  <si>
    <t>952810114</t>
  </si>
  <si>
    <t>R.4</t>
  </si>
  <si>
    <t>příprava montážního otvoru pro možnost napojení rohových ventilů a baterií v nové poloze</t>
  </si>
  <si>
    <t>-2131440863</t>
  </si>
  <si>
    <t>D7</t>
  </si>
  <si>
    <t>800 – 721     A 05  Zařizovací předměty</t>
  </si>
  <si>
    <t>R.5</t>
  </si>
  <si>
    <t>umyvadlo nástěnné bez krytu sifonu 650/490/165 keramické bílé lesklé, středový otvor pro stojánkovou baterii , design oblý</t>
  </si>
  <si>
    <t>-289589511</t>
  </si>
  <si>
    <t>R.6</t>
  </si>
  <si>
    <t>umyvadlo nástěnné zdravotní bez krytu sifonu 650/550/165 keramické bílé lesklé</t>
  </si>
  <si>
    <t>356423875</t>
  </si>
  <si>
    <t>725 21 9102</t>
  </si>
  <si>
    <t>montáž umyvadla na šrouby do zdiva</t>
  </si>
  <si>
    <t>-1981857645</t>
  </si>
  <si>
    <t>R.7</t>
  </si>
  <si>
    <t>umyvadlový sifon z prostorově úsporný pochromovaný mosazný, průměr 5/4"-32mm, Qn=0,5l/s, ZU 50mm</t>
  </si>
  <si>
    <t>-241830868</t>
  </si>
  <si>
    <t>725 81 3110</t>
  </si>
  <si>
    <t>flexi tlaková hadice délky 50cm se šroubením 1/2“- 3/8"</t>
  </si>
  <si>
    <t>-1763323031</t>
  </si>
  <si>
    <t>725 81 3110.1</t>
  </si>
  <si>
    <t>rohový ventil s filtrem DN15-3/8“ s hadičkou se šroubením, nástěnný, krycí rozeta Ø50</t>
  </si>
  <si>
    <t>1255051123</t>
  </si>
  <si>
    <t>R.9</t>
  </si>
  <si>
    <t>ventil odpadní pro umyvadla s přepadem DN40 + krytka ventilu</t>
  </si>
  <si>
    <t>1588756357</t>
  </si>
  <si>
    <t>725 82 2611</t>
  </si>
  <si>
    <t>baterie umyvadlová stojánková jednootvorová páková chromová jednootvorová bez výpustí , výška baterie: 158mm, délka ramínka: 115mm,</t>
  </si>
  <si>
    <t>-1906730090</t>
  </si>
  <si>
    <t>725 85 9101</t>
  </si>
  <si>
    <t>montáž odpadního ventilu DN40</t>
  </si>
  <si>
    <t>180093023</t>
  </si>
  <si>
    <t>725 86 9101</t>
  </si>
  <si>
    <t>montáž umyvadlového sifonu do DN40</t>
  </si>
  <si>
    <t>1668634670</t>
  </si>
  <si>
    <t>R.8</t>
  </si>
  <si>
    <t>montážní sada se šrouby M10x140mm pro upevnění umyvadla</t>
  </si>
  <si>
    <t>sada</t>
  </si>
  <si>
    <t>1123952784</t>
  </si>
  <si>
    <t>998 72 5203</t>
  </si>
  <si>
    <t>přesun hmot pro zařizovací předměty v obj výšky do 24 m</t>
  </si>
  <si>
    <t>896969962</t>
  </si>
  <si>
    <t>R.10</t>
  </si>
  <si>
    <t>příplatek na montáž nových zařizovacích předmětů do nové polohy – příprava vývodů</t>
  </si>
  <si>
    <t>-608212302</t>
  </si>
  <si>
    <t>D8</t>
  </si>
  <si>
    <t xml:space="preserve">800 – 721     C 05  Opravy zařizovacích předmětů </t>
  </si>
  <si>
    <t>725 21 0911</t>
  </si>
  <si>
    <t>odmontování umyvadla bez výtokových armatur a bez konzol a bez zpětné montáže</t>
  </si>
  <si>
    <t>2082639547</t>
  </si>
  <si>
    <t>725 21 0974</t>
  </si>
  <si>
    <t>odmontování umyvadlové konzoly</t>
  </si>
  <si>
    <t>-111925879</t>
  </si>
  <si>
    <t>725 21 0982</t>
  </si>
  <si>
    <t>odmontování zápachové uzávěry umyvadlové</t>
  </si>
  <si>
    <t>-2034283000</t>
  </si>
  <si>
    <t>725 72 5204</t>
  </si>
  <si>
    <t>přesun hmot pro opravy zařizovacích předmětů v obj výšky do 36m</t>
  </si>
  <si>
    <t>1249929792</t>
  </si>
  <si>
    <t>725 80 0900</t>
  </si>
  <si>
    <t>odmontování nástěnné umyvadlové pákové baterie DN15</t>
  </si>
  <si>
    <t>-215458196</t>
  </si>
  <si>
    <t>725 80 0980</t>
  </si>
  <si>
    <t>odmontování odpadního ventilu umyvadlového</t>
  </si>
  <si>
    <t>-740636718</t>
  </si>
  <si>
    <t>R.11</t>
  </si>
  <si>
    <t>příplatek na bezpečné uložení odmontovaných umyvadel, sifonů a baterií – ochrana před poškozením pro případné další využití</t>
  </si>
  <si>
    <t>508432519</t>
  </si>
  <si>
    <t>D9</t>
  </si>
  <si>
    <t xml:space="preserve"> 800 – 721    A 07      Protipožární trubní ucpávky</t>
  </si>
  <si>
    <t>727 11 1342</t>
  </si>
  <si>
    <t>Prostup stěnou tl.150, např.tmel Promasel nebo rovnocenný, D25</t>
  </si>
  <si>
    <t>211142887</t>
  </si>
  <si>
    <t>727 11 1346</t>
  </si>
  <si>
    <t>Prostup stěnou tl.150, např.tmel Promasel nebo rovnocenný, D54</t>
  </si>
  <si>
    <t>2006043193</t>
  </si>
  <si>
    <t>4 - Vytápění</t>
  </si>
  <si>
    <t xml:space="preserve">1 - Demontáže </t>
  </si>
  <si>
    <t xml:space="preserve">2 - Rozvody potrubí </t>
  </si>
  <si>
    <t>3 - Armatury</t>
  </si>
  <si>
    <t>4 - Otopná tělesa</t>
  </si>
  <si>
    <t>5 - Nátěry</t>
  </si>
  <si>
    <t xml:space="preserve">Demontáže </t>
  </si>
  <si>
    <t>Pol1</t>
  </si>
  <si>
    <t>Demontáž článkových litinových otopných těles , 111 článků typu 500/200 , otopná plocha celkem 30,0 m2</t>
  </si>
  <si>
    <t>-346404000</t>
  </si>
  <si>
    <t>Pol2</t>
  </si>
  <si>
    <t>Demontáž článkových litinových otopných těles , 14 článků typu 1000/200 , otopná plocha celkem 6,9 m2</t>
  </si>
  <si>
    <t>-128874647</t>
  </si>
  <si>
    <t>Pol3</t>
  </si>
  <si>
    <t>Demontáž konzol pro uchycení článkových litinových otopných těles</t>
  </si>
  <si>
    <t>478032524</t>
  </si>
  <si>
    <t>Pol4</t>
  </si>
  <si>
    <t>Demontáž armatur se 2 závity G 1/2"</t>
  </si>
  <si>
    <t>-1300809289</t>
  </si>
  <si>
    <t>Pol5</t>
  </si>
  <si>
    <t>Demontáž ocelového potrubí do DN 32</t>
  </si>
  <si>
    <t>-1782527855</t>
  </si>
  <si>
    <t>Pol6</t>
  </si>
  <si>
    <t>Odstranění nátěrů potrubí do DN 50</t>
  </si>
  <si>
    <t>-2012066395</t>
  </si>
  <si>
    <t>Pol7</t>
  </si>
  <si>
    <t>Demontáž ostatní (vypuštění otopné vody apod.)</t>
  </si>
  <si>
    <t>-2033841560</t>
  </si>
  <si>
    <t xml:space="preserve">Rozvody potrubí </t>
  </si>
  <si>
    <t>Pol10</t>
  </si>
  <si>
    <t>Napojení na stávající potrubí ÚT (včetně návarku nebo zhotovení závitu ve stáv. potrubí)</t>
  </si>
  <si>
    <t>1838488961</t>
  </si>
  <si>
    <t>Pol11</t>
  </si>
  <si>
    <t>Zaslepení potrubí zavařením</t>
  </si>
  <si>
    <t>1264204252</t>
  </si>
  <si>
    <t>Pol8</t>
  </si>
  <si>
    <t>Měděné potrubí (tvrdá měď) 18 × 1,0 mm</t>
  </si>
  <si>
    <t>-1720673396</t>
  </si>
  <si>
    <t>Pol9</t>
  </si>
  <si>
    <t>Tvarovky (kolena , přechody , redukce apod.)</t>
  </si>
  <si>
    <t>-1411318088</t>
  </si>
  <si>
    <t>Armatury</t>
  </si>
  <si>
    <t>Pol12</t>
  </si>
  <si>
    <t>Termostatický ventil přímý , dvouregulační 1/2" , přednastavitelná hodnoty kv , materiál niklovaná mosaz , PN 10</t>
  </si>
  <si>
    <t>1541784112</t>
  </si>
  <si>
    <t>Pol13</t>
  </si>
  <si>
    <t>Regulační šroubení přímé 1/2" , materiál niklovaná mosaz , PN 10</t>
  </si>
  <si>
    <t>-845401317</t>
  </si>
  <si>
    <t>Pol14</t>
  </si>
  <si>
    <t>Termostatická hlavice - kapalinová , plastová hlava - mosazná matice , M 30x1,5 , rozsah 6,5÷28°C , s možností aretace na požadovanou teplotu</t>
  </si>
  <si>
    <t>-1048122222</t>
  </si>
  <si>
    <t>Pol15</t>
  </si>
  <si>
    <t>Ostatní drobný montážní nespecifikovaný materiál (vsuvky , redukce , krytka proti odcizení TH apod.)</t>
  </si>
  <si>
    <t>-250845210</t>
  </si>
  <si>
    <t>Otopná tělesa</t>
  </si>
  <si>
    <t>Pol16</t>
  </si>
  <si>
    <t>Ocelové deskové těleso typ KLASIK 22 R 500/1200 (odstín: bílá RAL 9016) , výška 554 mm , rozteč připojení 500 mm , hloubka 100 mm , délka 1200 mm , výkon 1891 W dle normy EN 442 ΔT 50 (75/65/20°C)</t>
  </si>
  <si>
    <t>-296035466</t>
  </si>
  <si>
    <t>Pol17</t>
  </si>
  <si>
    <t>Ocelové deskové těleso typ KLASIK 22 R 500/1400 (odstín: bílá RAL 9016) , výška 554 mm , rozteč připojení 500 mm , hloubka 100 mm , délka 1400 mm , výkon 2206 W dle normy EN 442 ΔT 50 (75/65/20°C)</t>
  </si>
  <si>
    <t>42201456</t>
  </si>
  <si>
    <t>Pol18</t>
  </si>
  <si>
    <t>Navrtávací konzola (kovové díly pozinkovány , pro upevnění ve vzdálenosti až 100 mm od stěny (sada obsahuje 2x konzolu))</t>
  </si>
  <si>
    <t>-1607108571</t>
  </si>
  <si>
    <t>Pol21</t>
  </si>
  <si>
    <t>Přesun hmot pro ústřední vytápění</t>
  </si>
  <si>
    <t>-730860606</t>
  </si>
  <si>
    <t>Pol22</t>
  </si>
  <si>
    <t>Topná a tlaková zkouška</t>
  </si>
  <si>
    <t>1121623765</t>
  </si>
  <si>
    <t>Pol23</t>
  </si>
  <si>
    <t>Stavební přípomocné práce</t>
  </si>
  <si>
    <t>1346543526</t>
  </si>
  <si>
    <t>Pol24</t>
  </si>
  <si>
    <t>Mimostaveništní doprava</t>
  </si>
  <si>
    <t>-377183836</t>
  </si>
  <si>
    <t>Nátěry</t>
  </si>
  <si>
    <t>Pol19</t>
  </si>
  <si>
    <t>Nátěry syntetické potrubí do DN 50 - dvojnásobný s 1× emailováním</t>
  </si>
  <si>
    <t>-515373184</t>
  </si>
  <si>
    <t>Pol20</t>
  </si>
  <si>
    <t>Nátěr stávajícího otopného článkového tělesa (3,0 m2) , barva dle ostatních těles v místnosti</t>
  </si>
  <si>
    <t>-1154986683</t>
  </si>
  <si>
    <t>5 - Silnoproud</t>
  </si>
  <si>
    <t>D1 - Dodávka komponent silnoproud</t>
  </si>
  <si>
    <t>D2 - Montáž komponent</t>
  </si>
  <si>
    <t>D3 - Dodávka tras</t>
  </si>
  <si>
    <t>D4 - Montáž tras</t>
  </si>
  <si>
    <t>D5 - Dodávka kabeláže</t>
  </si>
  <si>
    <t>D6 - Montáž kabeláže</t>
  </si>
  <si>
    <t>D7 - Dodávka rozvaděče</t>
  </si>
  <si>
    <t>D8 - Montáž rozvaděče</t>
  </si>
  <si>
    <t>D9 - Stavební přípomoce</t>
  </si>
  <si>
    <t>Dodávka komponent silnoproud</t>
  </si>
  <si>
    <t>34551615R01</t>
  </si>
  <si>
    <t>Zásuvka jednonásobná, chráněná, s clonkami, s bezšroub. svorkami230V/16A, bílá  + rámeček</t>
  </si>
  <si>
    <t>-697177211</t>
  </si>
  <si>
    <t>34551615R01Kr</t>
  </si>
  <si>
    <t>Zásuvka jednonásobná do podl.krabice, chráněná, s clonkami, s bezšroub. Svorkami 230V/16A, bílá (modul45x45mm)</t>
  </si>
  <si>
    <t>-310093990</t>
  </si>
  <si>
    <t>34551615R01Kr.1</t>
  </si>
  <si>
    <t>Zásuvka jednonásobná do kab. kanálu, chráněná, s clonkami, s bezšroub. Svorkami 230V/16A, bílá (modul45x45mm)</t>
  </si>
  <si>
    <t>-1477481717</t>
  </si>
  <si>
    <t>34551622R</t>
  </si>
  <si>
    <t>Zásuvka dvojtá 230V/16A, otočené zdířky, s ochranným kolíkem                                        s clonkami</t>
  </si>
  <si>
    <t>-585537764</t>
  </si>
  <si>
    <t>000000R001 - S</t>
  </si>
  <si>
    <t>A - LED panel, hliníkový rámeček, mikroprizmatický kryt, čtverec 600x600mm, ED panel, UGR&lt;19, Ra 90, hliníkový rámeček, mikroprizmatický kryt, čtverec 600x600mm</t>
  </si>
  <si>
    <t>17883500</t>
  </si>
  <si>
    <t>000000R003 - S</t>
  </si>
  <si>
    <t>B - Závěsné/přisazené, LED asymetrické svítidlo 1 x LED, 47W, 6200lm, Ra80, 4000K</t>
  </si>
  <si>
    <t>-1504437925</t>
  </si>
  <si>
    <t>000000R004 - S</t>
  </si>
  <si>
    <t>D - Přisazené/závěsné, čtvercové LED svítidlo, opálový kryt                                 1 x LED, 36W, 4400lm, Ra80, 4000K</t>
  </si>
  <si>
    <t>-215639339</t>
  </si>
  <si>
    <t>000000R007- NS</t>
  </si>
  <si>
    <t>NS - Nástěnné nouzové LED svítidlo, 1 -3W LED pásek 320 lm                 STANDARD IP65, záloha 1h</t>
  </si>
  <si>
    <t>-654726967</t>
  </si>
  <si>
    <t>000000R008- TU</t>
  </si>
  <si>
    <t>Reflexní (1 nebo 2 stranná) tabulka směru úniku dle dokumentace zavěšená pod nouzovým svítidlem + montáž</t>
  </si>
  <si>
    <t>-609300728</t>
  </si>
  <si>
    <t>34535400R</t>
  </si>
  <si>
    <t>Strojek spínače 1pólového řaz.1</t>
  </si>
  <si>
    <t>-1944575348</t>
  </si>
  <si>
    <t>345 35401.R</t>
  </si>
  <si>
    <t>Strojek spínače 1+1 pólového řaz.1+1</t>
  </si>
  <si>
    <t>-1758612147</t>
  </si>
  <si>
    <t>345355901R</t>
  </si>
  <si>
    <t>Čidlo a detektor přítomnosti s dosahem až 20m v rozsahu 360°. Regulace citlivosti 3-2000lx. Vhodné pro LED osvětlení 230V.</t>
  </si>
  <si>
    <t>1687066274</t>
  </si>
  <si>
    <t>34536490R</t>
  </si>
  <si>
    <t>Kryt spínače</t>
  </si>
  <si>
    <t>-1662285232</t>
  </si>
  <si>
    <t>34536700R</t>
  </si>
  <si>
    <t>Rámeček pro spínače</t>
  </si>
  <si>
    <t>1570190121</t>
  </si>
  <si>
    <t>Montáž komponent</t>
  </si>
  <si>
    <t>000000R0NV4</t>
  </si>
  <si>
    <t>Elektrické napojení 1f spotřebiče - posuvné plošiny)</t>
  </si>
  <si>
    <t>-199368979</t>
  </si>
  <si>
    <t>005231010R</t>
  </si>
  <si>
    <t>Revize nově inst. Elektroinstalace</t>
  </si>
  <si>
    <t>-1810895622</t>
  </si>
  <si>
    <t>210 11-1014.R00</t>
  </si>
  <si>
    <t>Zásuvka domovní zapuštěná - provedení 2x (2P+PE) |</t>
  </si>
  <si>
    <t>1748844746</t>
  </si>
  <si>
    <t>210110041R00</t>
  </si>
  <si>
    <t>Spínač zapuštěný jednopólový, řazení 1</t>
  </si>
  <si>
    <t>53754530</t>
  </si>
  <si>
    <t>210292041R00</t>
  </si>
  <si>
    <t>Přezkoušení světel./zásuv. okruhu, úprava stávající instalace</t>
  </si>
  <si>
    <t>-1584023349</t>
  </si>
  <si>
    <t>222 29-0305.R00</t>
  </si>
  <si>
    <t>Modul zásuvky do parapetního žlabu</t>
  </si>
  <si>
    <t>52885156</t>
  </si>
  <si>
    <t>345355901R -M</t>
  </si>
  <si>
    <t>Pohybový světel spínač stropní + pulzní relé - montáž</t>
  </si>
  <si>
    <t>-1792586463</t>
  </si>
  <si>
    <t>741371011R01</t>
  </si>
  <si>
    <t>Montáž svítidel zářivkových se zapojením vodičů bytových nebo společenských místností stropních na závěsech</t>
  </si>
  <si>
    <t>-1984098843</t>
  </si>
  <si>
    <t>Dodávka tras</t>
  </si>
  <si>
    <t>3457114701R</t>
  </si>
  <si>
    <t>Trubka kabelová chránička KOPOFLEX KF 09050</t>
  </si>
  <si>
    <t>483669613</t>
  </si>
  <si>
    <t>000000R0NK1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</si>
  <si>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8xRJ45(maska + keystone cat.6)</t>
  </si>
  <si>
    <t>-109939364</t>
  </si>
  <si>
    <t>000000R0NK2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</si>
  <si>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2xRJ45(maska + keystone cat.6)</t>
  </si>
  <si>
    <t>-196981812</t>
  </si>
  <si>
    <t>345715367R</t>
  </si>
  <si>
    <t>Krabice odbočná KO 125/1L</t>
  </si>
  <si>
    <t>-1337904612</t>
  </si>
  <si>
    <t>345 71521.R</t>
  </si>
  <si>
    <t>Krabice univerzální z PH KU 68-1902/3</t>
  </si>
  <si>
    <t>-1308820018</t>
  </si>
  <si>
    <t>345718065R</t>
  </si>
  <si>
    <t>Hmoždinka HM8 s vrutem</t>
  </si>
  <si>
    <t>-185330275</t>
  </si>
  <si>
    <t>34572109R</t>
  </si>
  <si>
    <t>Lišta vkládací z PVC 20x20</t>
  </si>
  <si>
    <t>52735342</t>
  </si>
  <si>
    <t>34571051R</t>
  </si>
  <si>
    <t>Trubka elektroinstal. ohebná 2323/LPE-1 d 22,9 m</t>
  </si>
  <si>
    <t>514205296</t>
  </si>
  <si>
    <t>222 26-0505.R00</t>
  </si>
  <si>
    <t>Trubka pancéřová 40 pod omítku, do podlahy</t>
  </si>
  <si>
    <t>-440048471</t>
  </si>
  <si>
    <t>345 7099951.R</t>
  </si>
  <si>
    <t>Kanál parapetní dutý PK 110 x 70D, délka 2 m</t>
  </si>
  <si>
    <t>-1372644890</t>
  </si>
  <si>
    <t>Montáž tras</t>
  </si>
  <si>
    <t>000000R0NKM1</t>
  </si>
  <si>
    <t>Montáž chráničky kabelu do kabel kanálu</t>
  </si>
  <si>
    <t>755618767</t>
  </si>
  <si>
    <t>210 01-0003.R00</t>
  </si>
  <si>
    <t>Trubka ohebná pod omítku, vnější průměr 25 mm</t>
  </si>
  <si>
    <t>172942397</t>
  </si>
  <si>
    <t>210010301R00</t>
  </si>
  <si>
    <t>Krabice přístrojová KP, bez zapojení, kruhová</t>
  </si>
  <si>
    <t>-2043169713</t>
  </si>
  <si>
    <t>211010002R00</t>
  </si>
  <si>
    <t>Osazení hmoždinky do cihlového zdiva, HM 8</t>
  </si>
  <si>
    <t>678814366</t>
  </si>
  <si>
    <t>-2080503401</t>
  </si>
  <si>
    <t>345 7099951.R M</t>
  </si>
  <si>
    <t>1395895469</t>
  </si>
  <si>
    <t>Montáž kabelová chránička KOPOFLEX KF 09050</t>
  </si>
  <si>
    <t>819561072</t>
  </si>
  <si>
    <t>622 30-0181.RT3</t>
  </si>
  <si>
    <t>Montáž podlahové krabice včetně příslušensvtí, vyhl.otvoru a usazení podl. začištění</t>
  </si>
  <si>
    <t>-1283999093</t>
  </si>
  <si>
    <t>Dodávka kabeláže</t>
  </si>
  <si>
    <t>34140966R</t>
  </si>
  <si>
    <t>Vodič silový CY zelenožlutý 10,00 mm2 - drát</t>
  </si>
  <si>
    <t>1582285152</t>
  </si>
  <si>
    <t>210 80-0105.R00</t>
  </si>
  <si>
    <t>Kabel silový s Cu jádrem 750 V CYKY 3 x 1,5 mm2</t>
  </si>
  <si>
    <t>1198814473</t>
  </si>
  <si>
    <t>210 80-0106.R00</t>
  </si>
  <si>
    <t>Kabel silový s Cu jádrem 750 V CYKY 3 x 2,5 mm2</t>
  </si>
  <si>
    <t>1562374393</t>
  </si>
  <si>
    <t>341 118552.R</t>
  </si>
  <si>
    <t>Kabel s Cu jádrem NOPOVIC 1kV 1-CXKH-R 5 x 6 mm2    - rozv. Schodiště</t>
  </si>
  <si>
    <t>559168994</t>
  </si>
  <si>
    <t>341 138316.R</t>
  </si>
  <si>
    <t>Kabel silový s Al jádrem 750 V AYKY 4 x 35 mm2</t>
  </si>
  <si>
    <t>-1077274730</t>
  </si>
  <si>
    <t>210 80-0101.R01</t>
  </si>
  <si>
    <t>Kabel silový s Cu jádrem 750 V Eurofire EF180 2 x 1,5 mm2 - reproduktory</t>
  </si>
  <si>
    <t>650816418</t>
  </si>
  <si>
    <t>Montáž kabeláže</t>
  </si>
  <si>
    <t>210 90-1082.R00</t>
  </si>
  <si>
    <t>Kabel silový AYKY 1kV 4 x 35 mm2 pevně uložený</t>
  </si>
  <si>
    <t>1120594637</t>
  </si>
  <si>
    <t>210800527R01</t>
  </si>
  <si>
    <t>-1488978756</t>
  </si>
  <si>
    <t>210810005R01</t>
  </si>
  <si>
    <t>Kabel CYKY-m 750 V (2)3 x 1,5 mm2 uložený ve zdi</t>
  </si>
  <si>
    <t>-184189452</t>
  </si>
  <si>
    <t>210810006R01</t>
  </si>
  <si>
    <t>Kabel CYKY-m 750 V 3 x 2,5 mm2 uložený ve zdi</t>
  </si>
  <si>
    <t>-301931593</t>
  </si>
  <si>
    <t>210810017R01</t>
  </si>
  <si>
    <t>Kabel CYKY-m 750 V 5 žil,4 až 25 mm2, uložený ve zdi</t>
  </si>
  <si>
    <t>-817333574</t>
  </si>
  <si>
    <t>650 14-1211.R00</t>
  </si>
  <si>
    <t>Ukončení vodiče v krabici + zapojení do 2,5 mm2</t>
  </si>
  <si>
    <t>1330568605</t>
  </si>
  <si>
    <t>Dodávka rozvaděče</t>
  </si>
  <si>
    <t>35715101R21</t>
  </si>
  <si>
    <t>Třídní rozvaděč 2P-RP Rozvodnicová skříň pro nástěnnou montáž, neprůhledné dveře, počet řad 3, počet modulů v řadě 14, krytí IP40, PE+N, barva bílá, materiál : plast, vybavený dle výkresu D.1.4.3-2 + montáž</t>
  </si>
  <si>
    <t>-202419615</t>
  </si>
  <si>
    <t>35715101R22</t>
  </si>
  <si>
    <t>Chodbový rozvaděč 2P-R0 doplněnění jištění 4x16A/B, jis.+chrán. 2x10A/B 10kA, vydrátování, napojení kabeláže z kabinetu, montáž</t>
  </si>
  <si>
    <t>1855443401</t>
  </si>
  <si>
    <t>35715101R231</t>
  </si>
  <si>
    <t>Doplnění a přemístění, přípojkové skříňě. Dodávka nové vestavné skříně 320x640x250mm, IP44 otvíratelné dveře, materiál termoset. Včetně vybavení pro prodloužení a naspojkování kabeláže 2x AYKY 4x35mm</t>
  </si>
  <si>
    <t>-993294175</t>
  </si>
  <si>
    <t>Montáž rozvaděče</t>
  </si>
  <si>
    <t>005231010R.1</t>
  </si>
  <si>
    <t>Revize dotčených rozvodnic.</t>
  </si>
  <si>
    <t>-1751409080</t>
  </si>
  <si>
    <t>210190002R00</t>
  </si>
  <si>
    <t>Montáž rozvodnic do zdi do váhy 50 kg</t>
  </si>
  <si>
    <t>-837847095</t>
  </si>
  <si>
    <t>210190002R01D</t>
  </si>
  <si>
    <t>Demontáž všech jistících prvků, odpojených okruhů a zaslepení rozvaděče</t>
  </si>
  <si>
    <t>234495217</t>
  </si>
  <si>
    <t>35715101R23</t>
  </si>
  <si>
    <t>Demontáž stávající přípojkové skříně, příprava pro montáž nové skříně + a instalace komponent a napojení</t>
  </si>
  <si>
    <t>-1350193834</t>
  </si>
  <si>
    <t>612 10-0020.RA0</t>
  </si>
  <si>
    <t>Začištění omítek kolem rozvaděče</t>
  </si>
  <si>
    <t>-1122763898</t>
  </si>
  <si>
    <t>650 14-1111.R00</t>
  </si>
  <si>
    <t>Ukončení vodičů v rozvaděči + zapojení do 2,5 mm2</t>
  </si>
  <si>
    <t>2138675612</t>
  </si>
  <si>
    <t>650 14-1113.R00</t>
  </si>
  <si>
    <t>Ukončení vodičů v rozvaděči + zapojení do 6 mm2</t>
  </si>
  <si>
    <t>461236224</t>
  </si>
  <si>
    <t>650 14-1119.R00</t>
  </si>
  <si>
    <t>Ukončení vodičů v rozvaděči + zapojení do 35 mm2</t>
  </si>
  <si>
    <t>870788937</t>
  </si>
  <si>
    <t>971 10-0021.RA0</t>
  </si>
  <si>
    <t>Vybourání otvorů ve zdivu cihelnémpro m2</t>
  </si>
  <si>
    <t>-61100478</t>
  </si>
  <si>
    <t>Stavební přípomoce</t>
  </si>
  <si>
    <t>220 26-1664.R00</t>
  </si>
  <si>
    <t>Hrubá výplň drážky</t>
  </si>
  <si>
    <t>-2007439525</t>
  </si>
  <si>
    <t>220 26-1665.R00</t>
  </si>
  <si>
    <t>Začištění drážky, konečná úprava</t>
  </si>
  <si>
    <t>-10491721</t>
  </si>
  <si>
    <t>58541250R</t>
  </si>
  <si>
    <t>Sádra stavební bilá 1 kg</t>
  </si>
  <si>
    <t>1566383720</t>
  </si>
  <si>
    <t>460680022R00</t>
  </si>
  <si>
    <t>Průraz zdivem v cihlové zdi tloušťky 30 cm</t>
  </si>
  <si>
    <t>-756231993</t>
  </si>
  <si>
    <t>460680402RV1</t>
  </si>
  <si>
    <t>Vysekání kapsy 10x10x8cm pro krabice v cihlové zdi</t>
  </si>
  <si>
    <t>506804822</t>
  </si>
  <si>
    <t>460680593RV1</t>
  </si>
  <si>
    <t>Vysekání drážky 5x7cm pro kabely v cihlové zdi</t>
  </si>
  <si>
    <t>1958241701</t>
  </si>
  <si>
    <t>460941311</t>
  </si>
  <si>
    <t>Vyplnění rýh vyplnění a omítnutí rýh v betonových podlahách a mazaninách hloubky do 5 cm a šířky do 5 cm</t>
  </si>
  <si>
    <t>-1978423801</t>
  </si>
  <si>
    <t>595 980-000R</t>
  </si>
  <si>
    <t>Dodávka a dem./montáž SDK oplásštění světlost 0,2x0,2m, (profily, SDK,tmelení)</t>
  </si>
  <si>
    <t>1851539523</t>
  </si>
  <si>
    <t>784 95-0030.RAA</t>
  </si>
  <si>
    <t>Oprava maleb z malířských směsí oškrábání, umytí, vyhlazení, 2x malba</t>
  </si>
  <si>
    <t>-978307522</t>
  </si>
  <si>
    <t>971 10-0041.RA0</t>
  </si>
  <si>
    <t>Vybourání otvorů ve zdech</t>
  </si>
  <si>
    <t>-2025151901</t>
  </si>
  <si>
    <t>974 05-1313.R00</t>
  </si>
  <si>
    <t>Frézování drážky do 30x30 mm, zdivo,cihel.tvárnice</t>
  </si>
  <si>
    <t>-25034283</t>
  </si>
  <si>
    <t>974 05-1515.R00</t>
  </si>
  <si>
    <t>Frézování drážky do 50x50 mm, podlaha beton</t>
  </si>
  <si>
    <t>-1018255638</t>
  </si>
  <si>
    <t>979 08-2113.R00</t>
  </si>
  <si>
    <t>Vodorovná doprava suti po suchu do 1000 m</t>
  </si>
  <si>
    <t>-658560529</t>
  </si>
  <si>
    <t>979 98-1104.R00</t>
  </si>
  <si>
    <t>Kontejner, suť bez příměsí, odvoz a likvidace, 9 t</t>
  </si>
  <si>
    <t>-1592370214</t>
  </si>
  <si>
    <t>979 98-1104.R00.1</t>
  </si>
  <si>
    <t>Ekologická likvidace elektro materiálu</t>
  </si>
  <si>
    <t>1028045028</t>
  </si>
  <si>
    <t>979 99-0250.R00</t>
  </si>
  <si>
    <t>Poplatek za zpracování nebezpečného odpadu</t>
  </si>
  <si>
    <t>-191410431</t>
  </si>
  <si>
    <t>6 - Slaboproud</t>
  </si>
  <si>
    <t>D1 - Dodávka a montáž komponent</t>
  </si>
  <si>
    <t>D3 - Dodávka a montáž datových rozvaděčů</t>
  </si>
  <si>
    <t>D4 - Dodávka tras</t>
  </si>
  <si>
    <t>D5 - Montáž tras</t>
  </si>
  <si>
    <t>D6 - Dodávka kabeláže</t>
  </si>
  <si>
    <t>D7 - Montáž kabeláže</t>
  </si>
  <si>
    <t xml:space="preserve">D8 - Ostatní montáž </t>
  </si>
  <si>
    <t>Dodávka a montáž komponent</t>
  </si>
  <si>
    <t>71202012R01</t>
  </si>
  <si>
    <t>Zásuvka datová 1xRJ45, cat6 UTP bílá (rámeček+strojek+maska+keystone)</t>
  </si>
  <si>
    <t>1931979543</t>
  </si>
  <si>
    <t>71202012R01-P</t>
  </si>
  <si>
    <t>Zásuvka datová 2xRJ45 do podl. krabice cat6 UTP bílá (rámeček 45x45mm pro 2x RJ45 +maska+ 2xkeystone)</t>
  </si>
  <si>
    <t>-419361608</t>
  </si>
  <si>
    <t>71202012R01-PK</t>
  </si>
  <si>
    <t>Zásuvka datová 1xRJ45 do par. kanálu cat6 UTP bílá (rámeček 45x45mm pro 1x RJ45 +maska+ 2xkeystone)</t>
  </si>
  <si>
    <t>-2313620</t>
  </si>
  <si>
    <t>371202013R01</t>
  </si>
  <si>
    <t>Zásuvka datová 2xRJ45, cat6 UTP bílá (rámeček+strojek+maska+keystone)</t>
  </si>
  <si>
    <t>1924462062</t>
  </si>
  <si>
    <t>371202022R</t>
  </si>
  <si>
    <t>Zásuvka komunikační přímá USB,1 zásuvka USB 2.0 typu A.</t>
  </si>
  <si>
    <t>-318220946</t>
  </si>
  <si>
    <t>371202023R</t>
  </si>
  <si>
    <t>Zásuvka komunikační HDMI, 1 zásuvka HDMI typu A, možnost 4K přenosu</t>
  </si>
  <si>
    <t>-575649273</t>
  </si>
  <si>
    <t>371202023R-P</t>
  </si>
  <si>
    <t>Zásuvka komunikační HDMI, 1 zásuvka HDMI typu A, možnost 4K přenosu do pdl. Krabice</t>
  </si>
  <si>
    <t>-124541247</t>
  </si>
  <si>
    <t>00000000R11</t>
  </si>
  <si>
    <t>Kabel HDMI, min. 4K*2K @ 60Hz, min. 10m. Včetně HDMI extenderu pro zesílení signálu podporující přenos na min. 30 m, podpora rozlišení min. 4K*2K @ 60Hz, HDCP kompatibilní. Včetně HDMI kabelu 0,5 m, (M/M), min. rozlišení 4K*2K @ 60Hz. Cena včetně dopravy, instalace. + montáž</t>
  </si>
  <si>
    <t>714677161</t>
  </si>
  <si>
    <t>00000000R12</t>
  </si>
  <si>
    <t>USB aktivní kabel kabel 10m, 5ti žilový + montáž</t>
  </si>
  <si>
    <t>-1986195737</t>
  </si>
  <si>
    <t>00000000RS01</t>
  </si>
  <si>
    <t>Propojovací kabeláž patchcord Cat6. 1m + montáž</t>
  </si>
  <si>
    <t>1799360986</t>
  </si>
  <si>
    <t>00000000RS013</t>
  </si>
  <si>
    <t>Nástěnný reproduktor dle EN54-24 pro přisazenou instalaci na stěnu / strop. Technická data dle EN54-24: jmenovitý šumový výkon a napětí 6W @ 100V, citlivost 78dB @ 1W/4m, max. úroveň akustického tlaku 86,4dB @ 4m, frekvenční charakteristika 80Hz-15kHz, úhel pokrytí horizontálně 180°/170°/100°/90°, vertikálně 180°/170°/100°/90° @ 0,5/1/2/4kHz. Certifikace dle EN54-24 číslo 1293-CPD-0166, typ A - vnitřní aplikace. Tělo ABS plast s nízkou hořlavostí třídy V2 / HB75, mřížka kov. Plastová připojovací svorkovnice; jako zvl. přísl. nad rámec požadavků EN54 lze doplnit keramickou svorkovnici s tepelnou pojistkou dle BS-5839-8. Rozměry (ŠxVxH) 230x170x80mm, hmotnost 1,2kg. Barva bílá.</t>
  </si>
  <si>
    <t>1534891393</t>
  </si>
  <si>
    <t>00000000RS014</t>
  </si>
  <si>
    <t>Kombinovaný detektor kouře a teplot se sirénou - drátový(linkový), určen pro detekci požárního nebezpečí v interiéru obytných nebo komerčních budov. Stavy indikuje zabudovanou signálkou a akustickým signálem. Detektor může být napájen z extérního zdroje 12 V DC nebo z ústředny poplachového systému a poskytuje výstupy ALARM a TMP. Pokud je detektor provozován s vloženými bateriemi (3x 1,5 V AA), pracuje v případě ztráty externího napájecího napětí 12 V DC dále jako autonomní.</t>
  </si>
  <si>
    <t>-1999530520</t>
  </si>
  <si>
    <t>222 73-1206.R00</t>
  </si>
  <si>
    <t>Vnitřníí IP kamera 4Mpix. s kompresí videa H.265+, rozlišení 2688x1520@20fps, snímač CMOS 1/3" s progresivním skenem, citlivost až 0,008Lux@F1.6, objektiv 2.8mm (102°), WDR(120dB), ICR, IR přísvit do 30m. 1x LAN, PoE 802.3af. IVS funkce virtuální plot nebo narušení, dual streaming, RTSP, ONVIF, slot na uSD max. 256GB. Vodotěsná IP67, napájení 12V nebo PoE (IEEE 802.3af).</t>
  </si>
  <si>
    <t>451215208</t>
  </si>
  <si>
    <t>00000000RS015</t>
  </si>
  <si>
    <t>Expandér systému EZS, 8 vstupů včetnšě boxu</t>
  </si>
  <si>
    <t>-364126088</t>
  </si>
  <si>
    <t>00000000RS016</t>
  </si>
  <si>
    <t>Elektromotorický samozamikací zámek do panikových dveří s hrazdou z vnějšku zamčení s možností ovládání pomocí čtečky. Jednotné napájení 12 - 24 V DC, Odběr - 130 mA při 12 V DC, 65 mA při 24 V DC. Splňuje ČSN EN 179,ČSN EN 1125, ČSN EN 1634-1 - Pro požárně odolné a únikové dveře. Po uzavření dveří se zámek automaticky uzamkne - vysune se závora a zablokuje se střelka. Zámek je vždy možné odemknout cylindrickou vložkou Klika ve směru úniku je funkční trvale (antipanic), vnější klika je funkční po odpojení napájení z ovládacího zařízení, např. čtečky. Cena v četně dodávky zámku s příslušenstvím a montáže.</t>
  </si>
  <si>
    <t>907162818</t>
  </si>
  <si>
    <t>00000000RS015M</t>
  </si>
  <si>
    <t>1883769080</t>
  </si>
  <si>
    <t>00000000RS016 M</t>
  </si>
  <si>
    <t>Demontáž stávající el. mag lišty z dveří s příslušentvím a přepojení elektr. Ovládání z čteček na nový el. motorický zámek.</t>
  </si>
  <si>
    <t>-1578599280</t>
  </si>
  <si>
    <t>222 29-0005.R00</t>
  </si>
  <si>
    <t>Zásuvka 1xRJ45 UTP kat.6 pod omítku</t>
  </si>
  <si>
    <t>1435975730</t>
  </si>
  <si>
    <t>222 29-0007.R00</t>
  </si>
  <si>
    <t>Zásuvka 2xRJ45 UTP kat.6 pod omítku</t>
  </si>
  <si>
    <t>-1844539210</t>
  </si>
  <si>
    <t>222 29-0007.R0P</t>
  </si>
  <si>
    <t>Zásuvka 2xRJ45 UTP kat.6 do podl. Krabice</t>
  </si>
  <si>
    <t>1552692494</t>
  </si>
  <si>
    <t>Zásuvka 1xRJ45 kat.5e do parapetního žlabu</t>
  </si>
  <si>
    <t>-670737601</t>
  </si>
  <si>
    <t>222 29-0401R</t>
  </si>
  <si>
    <t>Zásuvka komunikační přímá USB,1 zásuvka USB 2.0 typu A.mod.45x45mm</t>
  </si>
  <si>
    <t>87818478</t>
  </si>
  <si>
    <t>222 29-0402R</t>
  </si>
  <si>
    <t>1792077239</t>
  </si>
  <si>
    <t>Montáž a nastavení vnitřní IP kamery</t>
  </si>
  <si>
    <t>350907391</t>
  </si>
  <si>
    <t>223 29-0402R-P</t>
  </si>
  <si>
    <t>-987596107</t>
  </si>
  <si>
    <t>Dodávka a montáž datových rozvaděčů</t>
  </si>
  <si>
    <t>00000000R111</t>
  </si>
  <si>
    <t>Optická vana pro 12vl. SM, včetně, instalace a zakončení vláken</t>
  </si>
  <si>
    <t>-60140830</t>
  </si>
  <si>
    <t>00000000R12.1</t>
  </si>
  <si>
    <t>Napájecí panel pro horizontální montáž do 19" racku výšky 1U, 8x 230V zásuvka, vypínač, stříbrné hliníkové provedení. Cena včetně dopravy, instalace, nastavení.</t>
  </si>
  <si>
    <t>-290063692</t>
  </si>
  <si>
    <t>00000000R13</t>
  </si>
  <si>
    <t>Rozebíratelný rozvaděč RACK závěsný , svařované části jednoduše spojitelné šrouby, IP20, nosnost až 50 kg. Rozměry: 600 x 600 mm. 18U. Barva: Šedá, včetně ventilační jednotky, vyvazovacích panelů, šroub spojů a vyvazovacích pásků + Cena včetně dopravy, instalace, sestavení, přemístění a přepojení stávajícíh komponentů, znovu nastavení a odzkoušení</t>
  </si>
  <si>
    <t>2049880311</t>
  </si>
  <si>
    <t>00000000R13.1</t>
  </si>
  <si>
    <t>Rozebíratelný rozvaděč RACK závěsný , svařované části jednoduše spojitelné šrouby, IP20, nosnost až 50 kg. Rozměry: 600 x 600 mm. 12U. Barva: Šedá, včetně ventilační jednotky, vyvazovacích panelů, šroub spojů a vyvazovacích pásků + Cena včetně dopravy, instalace, sestavení, přemístění a přepojení stávajícíh komponentů, znovu nastavení a odzkoušení</t>
  </si>
  <si>
    <t>206833689</t>
  </si>
  <si>
    <t>371 201011.R</t>
  </si>
  <si>
    <t>Patch panel 19"Patch panel24x RJ45, přímý,CAT6,STP</t>
  </si>
  <si>
    <t>-519794785</t>
  </si>
  <si>
    <t>338372913</t>
  </si>
  <si>
    <t>34571518R</t>
  </si>
  <si>
    <t>Krabice univerzální z PH  KU 68- 1901</t>
  </si>
  <si>
    <t>1252927482</t>
  </si>
  <si>
    <t>1658481738</t>
  </si>
  <si>
    <t>Trubka elektroinstal. ohebná 2323/LPE-1 d 22,9 m + přichytky 2ks/m</t>
  </si>
  <si>
    <t>563325660</t>
  </si>
  <si>
    <t>345 64001 -R1</t>
  </si>
  <si>
    <t>Elektroinstalační krabice se zachováním funkčnosti při požáru, klasifikovaná dle ZP 27/2008, DIN 4102-12, STN 920205 + montáž</t>
  </si>
  <si>
    <t>840272733</t>
  </si>
  <si>
    <t>438145629</t>
  </si>
  <si>
    <t>-539853513</t>
  </si>
  <si>
    <t>210 01-0329.RT2</t>
  </si>
  <si>
    <t>Krabice KO do dutých stěn, bez zapojení, hranatá včetně dodávky KO 125/1L s víčkem</t>
  </si>
  <si>
    <t>1164345393</t>
  </si>
  <si>
    <t>175359911</t>
  </si>
  <si>
    <t>371201305R</t>
  </si>
  <si>
    <t>Instalační kabel kategorie 6, standard ANSI/TIA 568, ISO/IEC 11801 a EN 50173 pro kategorii 6 a třídu vedení Class E,  třídy LSOH (třída reakce na oheň Dca s2 d2 a1)</t>
  </si>
  <si>
    <t>-1643588853</t>
  </si>
  <si>
    <t>371201305RF</t>
  </si>
  <si>
    <t>Instalační kabel kategorie 6, standard ANSI/TIA 568, ISO/IEC 11801 a EN 50173 pro kategorii 6 a třídu vedení Class E, flexibilní</t>
  </si>
  <si>
    <t>1752018186</t>
  </si>
  <si>
    <t>1672106001</t>
  </si>
  <si>
    <t>341 350212.R</t>
  </si>
  <si>
    <t>Kabel zdělovací EUROFIRE J-h(st)h 2x2x0,8 - příprava pro požární detektory</t>
  </si>
  <si>
    <t>-2811254</t>
  </si>
  <si>
    <t>341 350 212</t>
  </si>
  <si>
    <t>Kabel zdělovací SYSKFY 3x2x0,5</t>
  </si>
  <si>
    <t>-628089870</t>
  </si>
  <si>
    <t>222 30-1101.R</t>
  </si>
  <si>
    <t>Konektor Rj45 cat 6, krytka</t>
  </si>
  <si>
    <t>1487940268</t>
  </si>
  <si>
    <t>341 335013.R</t>
  </si>
  <si>
    <t>Kabel optický SM 9/125 9vl</t>
  </si>
  <si>
    <t>1484586208</t>
  </si>
  <si>
    <t>Montáž kabel silový s Cu jádrem 750 V Eurofire EF180 2 x 1,5 mm2 - reproduktory</t>
  </si>
  <si>
    <t>1049022086</t>
  </si>
  <si>
    <t>222 08-0201.R00</t>
  </si>
  <si>
    <t>Kabel optický SM 9/125 9vl kabel v trubce</t>
  </si>
  <si>
    <t>-4237168</t>
  </si>
  <si>
    <t>222 28-0215.R00</t>
  </si>
  <si>
    <t>Kabel UTP kat.6 v trubkách</t>
  </si>
  <si>
    <t>1844347744</t>
  </si>
  <si>
    <t>222 28-0552.R00</t>
  </si>
  <si>
    <t>Montáž kabel zdělovací EUROFIRE J-h(st)h 2x2x0,8</t>
  </si>
  <si>
    <t>-462365971</t>
  </si>
  <si>
    <t>222 28-0552.R00.1</t>
  </si>
  <si>
    <t>Montáž kabel zdělovací SYSKFY 3x2x0,5</t>
  </si>
  <si>
    <t>-1985139138</t>
  </si>
  <si>
    <t>222 30-1101.R00</t>
  </si>
  <si>
    <t>Konektor RJ45 na kabel UTP</t>
  </si>
  <si>
    <t>597852510</t>
  </si>
  <si>
    <t xml:space="preserve">Ostatní montáž </t>
  </si>
  <si>
    <t>00000000RS013-P</t>
  </si>
  <si>
    <t>Dohledání kabeláže pro napojení systému ozvučení, proměření a připojení na stávající přívod</t>
  </si>
  <si>
    <t>157660602</t>
  </si>
  <si>
    <t>00000000RS014-P</t>
  </si>
  <si>
    <t>Napojení detektorů požáru do expanderu zabezpečovacího systému, oživení naprogramování a funkční zkoušky</t>
  </si>
  <si>
    <t>-1170709902</t>
  </si>
  <si>
    <t>00000000RS015-K</t>
  </si>
  <si>
    <t>Inplementace kamer do stávajícího kamerového systému</t>
  </si>
  <si>
    <t>-830967467</t>
  </si>
  <si>
    <t>222 29-0971.R01</t>
  </si>
  <si>
    <t>Zapojení portu cat.6 do patch panelu</t>
  </si>
  <si>
    <t>-396859809</t>
  </si>
  <si>
    <t>222 29-3001.R00</t>
  </si>
  <si>
    <t>Vypáskování kabelů v rozvaděči</t>
  </si>
  <si>
    <t>-72671169</t>
  </si>
  <si>
    <t>222 29-3011.R00</t>
  </si>
  <si>
    <t>Kontrolní měření kabelu</t>
  </si>
  <si>
    <t>1178367981</t>
  </si>
  <si>
    <t>222 29-3012.R00</t>
  </si>
  <si>
    <t>Měření do protokolu</t>
  </si>
  <si>
    <t>-1043342166</t>
  </si>
  <si>
    <t>222 29-3012.R01</t>
  </si>
  <si>
    <t>Vypracování a tisk protokolu měření  pro metalické a optické kabely</t>
  </si>
  <si>
    <t>-2090709214</t>
  </si>
  <si>
    <t>222 31-0901.R00</t>
  </si>
  <si>
    <t>Měření optických kabelů</t>
  </si>
  <si>
    <t>-1988652362</t>
  </si>
  <si>
    <t>-1857097186</t>
  </si>
  <si>
    <t>-1858391650</t>
  </si>
  <si>
    <t>-1924157702</t>
  </si>
  <si>
    <t>1811049816</t>
  </si>
  <si>
    <t>-2105227447</t>
  </si>
  <si>
    <t>-1206430223</t>
  </si>
  <si>
    <t>-1517883664</t>
  </si>
  <si>
    <t>Dodávka amontáž SDK oplásštění světlost 0,2x0,2m, (profily, SDK,tmelení)</t>
  </si>
  <si>
    <t>-686187608</t>
  </si>
  <si>
    <t>-1137682296</t>
  </si>
  <si>
    <t>-1335167383</t>
  </si>
  <si>
    <t>-2131904658</t>
  </si>
  <si>
    <t>-268952428</t>
  </si>
  <si>
    <t>1229241493</t>
  </si>
  <si>
    <t>99400908</t>
  </si>
  <si>
    <t>-389175253</t>
  </si>
  <si>
    <t>1035883611</t>
  </si>
  <si>
    <t>7 -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</si>
  <si>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</si>
  <si>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</si>
  <si>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</si>
  <si>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</si>
  <si>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</si>
  <si>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</si>
  <si>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</si>
  <si>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</si>
  <si>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012002000</t>
  </si>
  <si>
    <t>Geodetické práce</t>
  </si>
  <si>
    <t>1024</t>
  </si>
  <si>
    <t>-815470649</t>
  </si>
  <si>
    <t>https://podminky.urs.cz/item/CS_URS_2024_01/012002000</t>
  </si>
  <si>
    <t>013254000</t>
  </si>
  <si>
    <t>Dokumentace skutečného provedení stavby</t>
  </si>
  <si>
    <t>-979628355</t>
  </si>
  <si>
    <t>https://podminky.urs.cz/item/CS_URS_2024_01/013254000</t>
  </si>
  <si>
    <t>013294000</t>
  </si>
  <si>
    <t>Ostatní dokumentace -dodavatelská (výrobní a montážní)</t>
  </si>
  <si>
    <t>1788029233</t>
  </si>
  <si>
    <t>https://podminky.urs.cz/item/CS_URS_2024_01/013294000</t>
  </si>
  <si>
    <t xml:space="preserve">1 </t>
  </si>
  <si>
    <t>-podrobné výkresy výztuže žb monolit.kcí vnější rampy</t>
  </si>
  <si>
    <t>-zámečnické kce a výrobky -ocel.zábradlí a madla vnějšího schodiště a rampy</t>
  </si>
  <si>
    <t>-prosklená stěna schodiště vč.kotvení ke stavebním kcím objektu</t>
  </si>
  <si>
    <t>-vnější vstupní dveře vč.kotvení ke stáv.stav.kcím objektu</t>
  </si>
  <si>
    <t>VRN3</t>
  </si>
  <si>
    <t>Zařízení staveniště</t>
  </si>
  <si>
    <t>030001000</t>
  </si>
  <si>
    <t>24006925</t>
  </si>
  <si>
    <t>https://podminky.urs.cz/item/CS_URS_2024_01/030001000</t>
  </si>
  <si>
    <t>VRN4</t>
  </si>
  <si>
    <t>Inženýrská činnost</t>
  </si>
  <si>
    <t>040001000</t>
  </si>
  <si>
    <t>1560679710</t>
  </si>
  <si>
    <t>https://podminky.urs.cz/item/CS_URS_2024_01/040001000</t>
  </si>
  <si>
    <t>VRN9</t>
  </si>
  <si>
    <t>Ostatní náklady</t>
  </si>
  <si>
    <t>094104000</t>
  </si>
  <si>
    <t>Náklady na opatření BOZP</t>
  </si>
  <si>
    <t>183563569</t>
  </si>
  <si>
    <t>https://podminky.urs.cz/item/CS_URS_2024_01/094104000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</si>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</sst>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6" borderId="0" xfId="0" applyFont="1" applyFill="1" applyAlignment="1">
      <alignment vertical="center"/>
    </xf>
    <xf numFmtId="0" fontId="0" fillId="6" borderId="3" xfId="0" applyFont="1" applyFill="1" applyBorder="1" applyAlignment="1" applyProtection="1">
      <alignment vertical="center"/>
      <protection locked="0"/>
    </xf>
    <xf numFmtId="0" fontId="22" fillId="6" borderId="22" xfId="0" applyFont="1" applyFill="1" applyBorder="1" applyAlignment="1" applyProtection="1">
      <alignment horizontal="center" vertical="center"/>
      <protection locked="0"/>
    </xf>
    <xf numFmtId="49" fontId="22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22" xfId="0" applyFont="1" applyFill="1" applyBorder="1" applyAlignment="1" applyProtection="1">
      <alignment horizontal="left" vertical="center" wrapText="1"/>
      <protection locked="0"/>
    </xf>
    <xf numFmtId="0" fontId="22" fillId="6" borderId="22" xfId="0" applyFont="1" applyFill="1" applyBorder="1" applyAlignment="1" applyProtection="1">
      <alignment horizontal="center" vertical="center" wrapText="1"/>
      <protection locked="0"/>
    </xf>
    <xf numFmtId="167" fontId="22" fillId="6" borderId="22" xfId="0" applyNumberFormat="1" applyFont="1" applyFill="1" applyBorder="1" applyAlignment="1" applyProtection="1">
      <alignment vertical="center"/>
      <protection locked="0"/>
    </xf>
    <xf numFmtId="4" fontId="22" fillId="6" borderId="22" xfId="0" applyNumberFormat="1" applyFont="1" applyFill="1" applyBorder="1" applyAlignment="1" applyProtection="1">
      <alignment vertical="center"/>
      <protection locked="0"/>
    </xf>
    <xf numFmtId="0" fontId="0" fillId="6" borderId="3" xfId="0" applyFont="1" applyFill="1" applyBorder="1" applyAlignment="1">
      <alignment vertical="center"/>
    </xf>
    <xf numFmtId="0" fontId="23" fillId="6" borderId="18" xfId="0" applyFont="1" applyFill="1" applyBorder="1" applyAlignment="1" applyProtection="1">
      <alignment horizontal="left" vertical="center"/>
      <protection locked="0"/>
    </xf>
    <xf numFmtId="0" fontId="23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166" fontId="23" fillId="6" borderId="0" xfId="0" applyNumberFormat="1" applyFont="1" applyFill="1" applyBorder="1" applyAlignment="1">
      <alignment vertical="center"/>
    </xf>
    <xf numFmtId="166" fontId="23" fillId="6" borderId="12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22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4" fontId="0" fillId="6" borderId="0" xfId="0" applyNumberFormat="1" applyFont="1" applyFill="1" applyAlignment="1">
      <alignment vertical="center"/>
    </xf>
    <xf numFmtId="0" fontId="37" fillId="6" borderId="22" xfId="0" applyFont="1" applyFill="1" applyBorder="1" applyAlignment="1" applyProtection="1">
      <alignment horizontal="center" vertical="center"/>
      <protection locked="0"/>
    </xf>
    <xf numFmtId="49" fontId="37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7" fillId="6" borderId="22" xfId="0" applyFont="1" applyFill="1" applyBorder="1" applyAlignment="1" applyProtection="1">
      <alignment horizontal="left" vertical="center" wrapText="1"/>
      <protection locked="0"/>
    </xf>
    <xf numFmtId="0" fontId="37" fillId="6" borderId="22" xfId="0" applyFont="1" applyFill="1" applyBorder="1" applyAlignment="1" applyProtection="1">
      <alignment horizontal="center" vertical="center" wrapText="1"/>
      <protection locked="0"/>
    </xf>
    <xf numFmtId="167" fontId="37" fillId="6" borderId="22" xfId="0" applyNumberFormat="1" applyFont="1" applyFill="1" applyBorder="1" applyAlignment="1" applyProtection="1">
      <alignment vertical="center"/>
      <protection locked="0"/>
    </xf>
    <xf numFmtId="4" fontId="37" fillId="6" borderId="22" xfId="0" applyNumberFormat="1" applyFont="1" applyFill="1" applyBorder="1" applyAlignment="1" applyProtection="1">
      <alignment vertical="center"/>
      <protection locked="0"/>
    </xf>
    <xf numFmtId="0" fontId="38" fillId="6" borderId="3" xfId="0" applyFont="1" applyFill="1" applyBorder="1" applyAlignment="1">
      <alignment vertical="center"/>
    </xf>
    <xf numFmtId="0" fontId="37" fillId="6" borderId="18" xfId="0" applyFont="1" applyFill="1" applyBorder="1" applyAlignment="1" applyProtection="1">
      <alignment horizontal="left" vertical="center"/>
      <protection locked="0"/>
    </xf>
    <xf numFmtId="0" fontId="37" fillId="6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42432" TargetMode="External" /><Relationship Id="rId2" Type="http://schemas.openxmlformats.org/officeDocument/2006/relationships/hyperlink" Target="https://podminky.urs.cz/item/CS_URS_2024_01/317142442" TargetMode="External" /><Relationship Id="rId3" Type="http://schemas.openxmlformats.org/officeDocument/2006/relationships/hyperlink" Target="https://podminky.urs.cz/item/CS_URS_2024_01/317944321" TargetMode="External" /><Relationship Id="rId4" Type="http://schemas.openxmlformats.org/officeDocument/2006/relationships/hyperlink" Target="https://podminky.urs.cz/item/CS_URS_2024_01/342272235" TargetMode="External" /><Relationship Id="rId5" Type="http://schemas.openxmlformats.org/officeDocument/2006/relationships/hyperlink" Target="https://podminky.urs.cz/item/CS_URS_2024_01/342272245" TargetMode="External" /><Relationship Id="rId6" Type="http://schemas.openxmlformats.org/officeDocument/2006/relationships/hyperlink" Target="https://podminky.urs.cz/item/CS_URS_2024_01/342291121" TargetMode="External" /><Relationship Id="rId7" Type="http://schemas.openxmlformats.org/officeDocument/2006/relationships/hyperlink" Target="https://podminky.urs.cz/item/CS_URS_2024_01/342291131" TargetMode="External" /><Relationship Id="rId8" Type="http://schemas.openxmlformats.org/officeDocument/2006/relationships/hyperlink" Target="https://podminky.urs.cz/item/CS_URS_2024_01/346244381" TargetMode="External" /><Relationship Id="rId9" Type="http://schemas.openxmlformats.org/officeDocument/2006/relationships/hyperlink" Target="https://podminky.urs.cz/item/CS_URS_2024_01/611325121" TargetMode="External" /><Relationship Id="rId10" Type="http://schemas.openxmlformats.org/officeDocument/2006/relationships/hyperlink" Target="https://podminky.urs.cz/item/CS_URS_2024_01/612142001" TargetMode="External" /><Relationship Id="rId11" Type="http://schemas.openxmlformats.org/officeDocument/2006/relationships/hyperlink" Target="https://podminky.urs.cz/item/CS_URS_2024_01/612321121" TargetMode="External" /><Relationship Id="rId12" Type="http://schemas.openxmlformats.org/officeDocument/2006/relationships/hyperlink" Target="https://podminky.urs.cz/item/CS_URS_2024_01/612325121" TargetMode="External" /><Relationship Id="rId13" Type="http://schemas.openxmlformats.org/officeDocument/2006/relationships/hyperlink" Target="https://podminky.urs.cz/item/CS_URS_2024_01/612325422" TargetMode="External" /><Relationship Id="rId14" Type="http://schemas.openxmlformats.org/officeDocument/2006/relationships/hyperlink" Target="https://podminky.urs.cz/item/CS_URS_2024_01/612341131" TargetMode="External" /><Relationship Id="rId15" Type="http://schemas.openxmlformats.org/officeDocument/2006/relationships/hyperlink" Target="https://podminky.urs.cz/item/CS_URS_2024_01/619991001" TargetMode="External" /><Relationship Id="rId16" Type="http://schemas.openxmlformats.org/officeDocument/2006/relationships/hyperlink" Target="https://podminky.urs.cz/item/CS_URS_2024_01/619991011" TargetMode="External" /><Relationship Id="rId17" Type="http://schemas.openxmlformats.org/officeDocument/2006/relationships/hyperlink" Target="https://podminky.urs.cz/item/CS_URS_2024_01/622151011" TargetMode="External" /><Relationship Id="rId18" Type="http://schemas.openxmlformats.org/officeDocument/2006/relationships/hyperlink" Target="https://podminky.urs.cz/item/CS_URS_2024_01/622221001" TargetMode="External" /><Relationship Id="rId19" Type="http://schemas.openxmlformats.org/officeDocument/2006/relationships/hyperlink" Target="https://podminky.urs.cz/item/CS_URS_2024_01/622521012" TargetMode="External" /><Relationship Id="rId20" Type="http://schemas.openxmlformats.org/officeDocument/2006/relationships/hyperlink" Target="https://podminky.urs.cz/item/CS_URS_2024_01/941111122" TargetMode="External" /><Relationship Id="rId21" Type="http://schemas.openxmlformats.org/officeDocument/2006/relationships/hyperlink" Target="https://podminky.urs.cz/item/CS_URS_2024_01/941111222" TargetMode="External" /><Relationship Id="rId22" Type="http://schemas.openxmlformats.org/officeDocument/2006/relationships/hyperlink" Target="https://podminky.urs.cz/item/CS_URS_2024_01/941111822" TargetMode="External" /><Relationship Id="rId23" Type="http://schemas.openxmlformats.org/officeDocument/2006/relationships/hyperlink" Target="https://podminky.urs.cz/item/CS_URS_2024_01/949101111" TargetMode="External" /><Relationship Id="rId24" Type="http://schemas.openxmlformats.org/officeDocument/2006/relationships/hyperlink" Target="https://podminky.urs.cz/item/CS_URS_2024_01/952901111" TargetMode="External" /><Relationship Id="rId25" Type="http://schemas.openxmlformats.org/officeDocument/2006/relationships/hyperlink" Target="https://podminky.urs.cz/item/CS_URS_2024_01/962031132" TargetMode="External" /><Relationship Id="rId26" Type="http://schemas.openxmlformats.org/officeDocument/2006/relationships/hyperlink" Target="https://podminky.urs.cz/item/CS_URS_2024_01/962031133" TargetMode="External" /><Relationship Id="rId27" Type="http://schemas.openxmlformats.org/officeDocument/2006/relationships/hyperlink" Target="https://podminky.urs.cz/item/CS_URS_2024_01/962032230" TargetMode="External" /><Relationship Id="rId28" Type="http://schemas.openxmlformats.org/officeDocument/2006/relationships/hyperlink" Target="https://podminky.urs.cz/item/CS_URS_2024_01/968072455" TargetMode="External" /><Relationship Id="rId29" Type="http://schemas.openxmlformats.org/officeDocument/2006/relationships/hyperlink" Target="https://podminky.urs.cz/item/CS_URS_2024_01/968072456" TargetMode="External" /><Relationship Id="rId30" Type="http://schemas.openxmlformats.org/officeDocument/2006/relationships/hyperlink" Target="https://podminky.urs.cz/item/CS_URS_2024_01/968082018" TargetMode="External" /><Relationship Id="rId31" Type="http://schemas.openxmlformats.org/officeDocument/2006/relationships/hyperlink" Target="https://podminky.urs.cz/item/CS_URS_2024_01/968082022" TargetMode="External" /><Relationship Id="rId32" Type="http://schemas.openxmlformats.org/officeDocument/2006/relationships/hyperlink" Target="https://podminky.urs.cz/item/CS_URS_2024_01/971033631" TargetMode="External" /><Relationship Id="rId33" Type="http://schemas.openxmlformats.org/officeDocument/2006/relationships/hyperlink" Target="https://podminky.urs.cz/item/CS_URS_2024_01/974031664" TargetMode="External" /><Relationship Id="rId34" Type="http://schemas.openxmlformats.org/officeDocument/2006/relationships/hyperlink" Target="https://podminky.urs.cz/item/CS_URS_2024_01/976081111" TargetMode="External" /><Relationship Id="rId35" Type="http://schemas.openxmlformats.org/officeDocument/2006/relationships/hyperlink" Target="https://podminky.urs.cz/item/CS_URS_2024_01/978013141" TargetMode="External" /><Relationship Id="rId36" Type="http://schemas.openxmlformats.org/officeDocument/2006/relationships/hyperlink" Target="https://podminky.urs.cz/item/CS_URS_2024_01/978059541" TargetMode="External" /><Relationship Id="rId37" Type="http://schemas.openxmlformats.org/officeDocument/2006/relationships/hyperlink" Target="https://podminky.urs.cz/item/CS_URS_2024_01/978071411" TargetMode="External" /><Relationship Id="rId38" Type="http://schemas.openxmlformats.org/officeDocument/2006/relationships/hyperlink" Target="https://podminky.urs.cz/item/CS_URS_2024_01/997013153" TargetMode="External" /><Relationship Id="rId39" Type="http://schemas.openxmlformats.org/officeDocument/2006/relationships/hyperlink" Target="https://podminky.urs.cz/item/CS_URS_2024_01/997013501" TargetMode="External" /><Relationship Id="rId40" Type="http://schemas.openxmlformats.org/officeDocument/2006/relationships/hyperlink" Target="https://podminky.urs.cz/item/CS_URS_2024_01/997013509" TargetMode="External" /><Relationship Id="rId41" Type="http://schemas.openxmlformats.org/officeDocument/2006/relationships/hyperlink" Target="https://podminky.urs.cz/item/CS_URS_2024_01/997013631" TargetMode="External" /><Relationship Id="rId42" Type="http://schemas.openxmlformats.org/officeDocument/2006/relationships/hyperlink" Target="https://podminky.urs.cz/item/CS_URS_2024_01/998011002" TargetMode="External" /><Relationship Id="rId43" Type="http://schemas.openxmlformats.org/officeDocument/2006/relationships/hyperlink" Target="https://podminky.urs.cz/item/CS_URS_2024_01/763131821" TargetMode="External" /><Relationship Id="rId44" Type="http://schemas.openxmlformats.org/officeDocument/2006/relationships/hyperlink" Target="https://podminky.urs.cz/item/CS_URS_2024_01/763135101" TargetMode="External" /><Relationship Id="rId45" Type="http://schemas.openxmlformats.org/officeDocument/2006/relationships/hyperlink" Target="https://podminky.urs.cz/item/CS_URS_2024_01/998763402" TargetMode="External" /><Relationship Id="rId46" Type="http://schemas.openxmlformats.org/officeDocument/2006/relationships/hyperlink" Target="https://podminky.urs.cz/item/CS_URS_2024_01/764002851" TargetMode="External" /><Relationship Id="rId47" Type="http://schemas.openxmlformats.org/officeDocument/2006/relationships/hyperlink" Target="https://podminky.urs.cz/item/CS_URS_2024_01/764226444" TargetMode="External" /><Relationship Id="rId48" Type="http://schemas.openxmlformats.org/officeDocument/2006/relationships/hyperlink" Target="https://podminky.urs.cz/item/CS_URS_2024_01/764226465" TargetMode="External" /><Relationship Id="rId49" Type="http://schemas.openxmlformats.org/officeDocument/2006/relationships/hyperlink" Target="https://podminky.urs.cz/item/CS_URS_2024_01/998764202" TargetMode="External" /><Relationship Id="rId50" Type="http://schemas.openxmlformats.org/officeDocument/2006/relationships/hyperlink" Target="https://podminky.urs.cz/item/CS_URS_2024_01/766411811" TargetMode="External" /><Relationship Id="rId51" Type="http://schemas.openxmlformats.org/officeDocument/2006/relationships/hyperlink" Target="https://podminky.urs.cz/item/CS_URS_2024_01/766411822" TargetMode="External" /><Relationship Id="rId52" Type="http://schemas.openxmlformats.org/officeDocument/2006/relationships/hyperlink" Target="https://podminky.urs.cz/item/CS_URS_2024_01/766691914" TargetMode="External" /><Relationship Id="rId53" Type="http://schemas.openxmlformats.org/officeDocument/2006/relationships/hyperlink" Target="https://podminky.urs.cz/item/CS_URS_2024_01/766694116" TargetMode="External" /><Relationship Id="rId54" Type="http://schemas.openxmlformats.org/officeDocument/2006/relationships/hyperlink" Target="https://podminky.urs.cz/item/CS_URS_2024_01/766825811" TargetMode="External" /><Relationship Id="rId55" Type="http://schemas.openxmlformats.org/officeDocument/2006/relationships/hyperlink" Target="https://podminky.urs.cz/item/CS_URS_2024_01/766825821" TargetMode="External" /><Relationship Id="rId56" Type="http://schemas.openxmlformats.org/officeDocument/2006/relationships/hyperlink" Target="https://podminky.urs.cz/item/CS_URS_2024_01/998766202" TargetMode="External" /><Relationship Id="rId57" Type="http://schemas.openxmlformats.org/officeDocument/2006/relationships/hyperlink" Target="https://podminky.urs.cz/item/CS_URS_2024_01/767581801" TargetMode="External" /><Relationship Id="rId58" Type="http://schemas.openxmlformats.org/officeDocument/2006/relationships/hyperlink" Target="https://podminky.urs.cz/item/CS_URS_2024_01/767582800" TargetMode="External" /><Relationship Id="rId59" Type="http://schemas.openxmlformats.org/officeDocument/2006/relationships/hyperlink" Target="https://podminky.urs.cz/item/CS_URS_2024_01/767661811" TargetMode="External" /><Relationship Id="rId60" Type="http://schemas.openxmlformats.org/officeDocument/2006/relationships/hyperlink" Target="https://podminky.urs.cz/item/CS_URS_2024_01/998767202" TargetMode="External" /><Relationship Id="rId61" Type="http://schemas.openxmlformats.org/officeDocument/2006/relationships/hyperlink" Target="https://podminky.urs.cz/item/CS_URS_2024_01/776111115" TargetMode="External" /><Relationship Id="rId62" Type="http://schemas.openxmlformats.org/officeDocument/2006/relationships/hyperlink" Target="https://podminky.urs.cz/item/CS_URS_2024_01/776111116" TargetMode="External" /><Relationship Id="rId63" Type="http://schemas.openxmlformats.org/officeDocument/2006/relationships/hyperlink" Target="https://podminky.urs.cz/item/CS_URS_2024_01/776111117" TargetMode="External" /><Relationship Id="rId64" Type="http://schemas.openxmlformats.org/officeDocument/2006/relationships/hyperlink" Target="https://podminky.urs.cz/item/CS_URS_2024_01/776121321" TargetMode="External" /><Relationship Id="rId65" Type="http://schemas.openxmlformats.org/officeDocument/2006/relationships/hyperlink" Target="https://podminky.urs.cz/item/CS_URS_2024_01/776141122" TargetMode="External" /><Relationship Id="rId66" Type="http://schemas.openxmlformats.org/officeDocument/2006/relationships/hyperlink" Target="https://podminky.urs.cz/item/CS_URS_2024_01/776201811" TargetMode="External" /><Relationship Id="rId67" Type="http://schemas.openxmlformats.org/officeDocument/2006/relationships/hyperlink" Target="https://podminky.urs.cz/item/CS_URS_2024_01/776221121" TargetMode="External" /><Relationship Id="rId68" Type="http://schemas.openxmlformats.org/officeDocument/2006/relationships/hyperlink" Target="https://podminky.urs.cz/item/CS_URS_2024_01/776411111" TargetMode="External" /><Relationship Id="rId69" Type="http://schemas.openxmlformats.org/officeDocument/2006/relationships/hyperlink" Target="https://podminky.urs.cz/item/CS_URS_2024_01/998776202" TargetMode="External" /><Relationship Id="rId70" Type="http://schemas.openxmlformats.org/officeDocument/2006/relationships/hyperlink" Target="https://podminky.urs.cz/item/CS_URS_2024_01/777131111" TargetMode="External" /><Relationship Id="rId71" Type="http://schemas.openxmlformats.org/officeDocument/2006/relationships/hyperlink" Target="https://podminky.urs.cz/item/CS_URS_2024_01/777511103" TargetMode="External" /><Relationship Id="rId72" Type="http://schemas.openxmlformats.org/officeDocument/2006/relationships/hyperlink" Target="https://podminky.urs.cz/item/CS_URS_2024_01/777611101" TargetMode="External" /><Relationship Id="rId73" Type="http://schemas.openxmlformats.org/officeDocument/2006/relationships/hyperlink" Target="https://podminky.urs.cz/item/CS_URS_2024_01/998777202" TargetMode="External" /><Relationship Id="rId74" Type="http://schemas.openxmlformats.org/officeDocument/2006/relationships/hyperlink" Target="https://podminky.urs.cz/item/CS_URS_2024_01/781121011" TargetMode="External" /><Relationship Id="rId75" Type="http://schemas.openxmlformats.org/officeDocument/2006/relationships/hyperlink" Target="https://podminky.urs.cz/item/CS_URS_2024_01/781474113" TargetMode="External" /><Relationship Id="rId76" Type="http://schemas.openxmlformats.org/officeDocument/2006/relationships/hyperlink" Target="https://podminky.urs.cz/item/CS_URS_2024_01/781492211" TargetMode="External" /><Relationship Id="rId77" Type="http://schemas.openxmlformats.org/officeDocument/2006/relationships/hyperlink" Target="https://podminky.urs.cz/item/CS_URS_2024_01/781492251" TargetMode="External" /><Relationship Id="rId78" Type="http://schemas.openxmlformats.org/officeDocument/2006/relationships/hyperlink" Target="https://podminky.urs.cz/item/CS_URS_2024_01/998781202" TargetMode="External" /><Relationship Id="rId79" Type="http://schemas.openxmlformats.org/officeDocument/2006/relationships/hyperlink" Target="https://podminky.urs.cz/item/CS_URS_2024_01/783301303" TargetMode="External" /><Relationship Id="rId80" Type="http://schemas.openxmlformats.org/officeDocument/2006/relationships/hyperlink" Target="https://podminky.urs.cz/item/CS_URS_2024_01/783314101" TargetMode="External" /><Relationship Id="rId81" Type="http://schemas.openxmlformats.org/officeDocument/2006/relationships/hyperlink" Target="https://podminky.urs.cz/item/CS_URS_2024_01/783317101" TargetMode="External" /><Relationship Id="rId82" Type="http://schemas.openxmlformats.org/officeDocument/2006/relationships/hyperlink" Target="https://podminky.urs.cz/item/CS_URS_2024_01/784181121" TargetMode="External" /><Relationship Id="rId83" Type="http://schemas.openxmlformats.org/officeDocument/2006/relationships/hyperlink" Target="https://podminky.urs.cz/item/CS_URS_2024_01/784211101" TargetMode="External" /><Relationship Id="rId84" Type="http://schemas.openxmlformats.org/officeDocument/2006/relationships/hyperlink" Target="https://podminky.urs.cz/item/CS_URS_2024_01/784660101" TargetMode="External" /><Relationship Id="rId8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22" TargetMode="External" /><Relationship Id="rId2" Type="http://schemas.openxmlformats.org/officeDocument/2006/relationships/hyperlink" Target="https://podminky.urs.cz/item/CS_URS_2024_01/113107336" TargetMode="External" /><Relationship Id="rId3" Type="http://schemas.openxmlformats.org/officeDocument/2006/relationships/hyperlink" Target="https://podminky.urs.cz/item/CS_URS_2024_01/113107342" TargetMode="External" /><Relationship Id="rId4" Type="http://schemas.openxmlformats.org/officeDocument/2006/relationships/hyperlink" Target="https://podminky.urs.cz/item/CS_URS_2024_01/122311101" TargetMode="External" /><Relationship Id="rId5" Type="http://schemas.openxmlformats.org/officeDocument/2006/relationships/hyperlink" Target="https://podminky.urs.cz/item/CS_URS_2024_01/122351102" TargetMode="External" /><Relationship Id="rId6" Type="http://schemas.openxmlformats.org/officeDocument/2006/relationships/hyperlink" Target="https://podminky.urs.cz/item/CS_URS_2024_01/162751137" TargetMode="External" /><Relationship Id="rId7" Type="http://schemas.openxmlformats.org/officeDocument/2006/relationships/hyperlink" Target="https://podminky.urs.cz/item/CS_URS_2024_01/162751139" TargetMode="External" /><Relationship Id="rId8" Type="http://schemas.openxmlformats.org/officeDocument/2006/relationships/hyperlink" Target="https://podminky.urs.cz/item/CS_URS_2024_01/167151102" TargetMode="External" /><Relationship Id="rId9" Type="http://schemas.openxmlformats.org/officeDocument/2006/relationships/hyperlink" Target="https://podminky.urs.cz/item/CS_URS_2024_01/171201221" TargetMode="External" /><Relationship Id="rId10" Type="http://schemas.openxmlformats.org/officeDocument/2006/relationships/hyperlink" Target="https://podminky.urs.cz/item/CS_URS_2024_01/171251201" TargetMode="External" /><Relationship Id="rId11" Type="http://schemas.openxmlformats.org/officeDocument/2006/relationships/hyperlink" Target="https://podminky.urs.cz/item/CS_URS_2024_01/174111101" TargetMode="External" /><Relationship Id="rId12" Type="http://schemas.openxmlformats.org/officeDocument/2006/relationships/hyperlink" Target="https://podminky.urs.cz/item/CS_URS_2024_01/174151101" TargetMode="External" /><Relationship Id="rId13" Type="http://schemas.openxmlformats.org/officeDocument/2006/relationships/hyperlink" Target="https://podminky.urs.cz/item/CS_URS_2024_01/181951114" TargetMode="External" /><Relationship Id="rId14" Type="http://schemas.openxmlformats.org/officeDocument/2006/relationships/hyperlink" Target="https://podminky.urs.cz/item/CS_URS_2024_01/273313811" TargetMode="External" /><Relationship Id="rId15" Type="http://schemas.openxmlformats.org/officeDocument/2006/relationships/hyperlink" Target="https://podminky.urs.cz/item/CS_URS_2024_01/273321611" TargetMode="External" /><Relationship Id="rId16" Type="http://schemas.openxmlformats.org/officeDocument/2006/relationships/hyperlink" Target="https://podminky.urs.cz/item/CS_URS_2024_01/273351121" TargetMode="External" /><Relationship Id="rId17" Type="http://schemas.openxmlformats.org/officeDocument/2006/relationships/hyperlink" Target="https://podminky.urs.cz/item/CS_URS_2024_01/273351122" TargetMode="External" /><Relationship Id="rId18" Type="http://schemas.openxmlformats.org/officeDocument/2006/relationships/hyperlink" Target="https://podminky.urs.cz/item/CS_URS_2024_01/273361821" TargetMode="External" /><Relationship Id="rId19" Type="http://schemas.openxmlformats.org/officeDocument/2006/relationships/hyperlink" Target="https://podminky.urs.cz/item/CS_URS_2024_01/273362021" TargetMode="External" /><Relationship Id="rId20" Type="http://schemas.openxmlformats.org/officeDocument/2006/relationships/hyperlink" Target="https://podminky.urs.cz/item/CS_URS_2024_01/274313811" TargetMode="External" /><Relationship Id="rId21" Type="http://schemas.openxmlformats.org/officeDocument/2006/relationships/hyperlink" Target="https://podminky.urs.cz/item/CS_URS_2024_01/274351121" TargetMode="External" /><Relationship Id="rId22" Type="http://schemas.openxmlformats.org/officeDocument/2006/relationships/hyperlink" Target="https://podminky.urs.cz/item/CS_URS_2024_01/274351122" TargetMode="External" /><Relationship Id="rId23" Type="http://schemas.openxmlformats.org/officeDocument/2006/relationships/hyperlink" Target="https://podminky.urs.cz/item/CS_URS_2024_01/434191421" TargetMode="External" /><Relationship Id="rId24" Type="http://schemas.openxmlformats.org/officeDocument/2006/relationships/hyperlink" Target="https://podminky.urs.cz/item/CS_URS_2024_01/564861011" TargetMode="External" /><Relationship Id="rId25" Type="http://schemas.openxmlformats.org/officeDocument/2006/relationships/hyperlink" Target="https://podminky.urs.cz/item/CS_URS_2024_01/564910511" TargetMode="External" /><Relationship Id="rId26" Type="http://schemas.openxmlformats.org/officeDocument/2006/relationships/hyperlink" Target="https://podminky.urs.cz/item/CS_URS_2024_01/577144111" TargetMode="External" /><Relationship Id="rId27" Type="http://schemas.openxmlformats.org/officeDocument/2006/relationships/hyperlink" Target="https://podminky.urs.cz/item/CS_URS_2024_01/599141111" TargetMode="External" /><Relationship Id="rId28" Type="http://schemas.openxmlformats.org/officeDocument/2006/relationships/hyperlink" Target="https://podminky.urs.cz/item/CS_URS_2024_01/622142001" TargetMode="External" /><Relationship Id="rId29" Type="http://schemas.openxmlformats.org/officeDocument/2006/relationships/hyperlink" Target="https://podminky.urs.cz/item/CS_URS_2024_01/622151011" TargetMode="External" /><Relationship Id="rId30" Type="http://schemas.openxmlformats.org/officeDocument/2006/relationships/hyperlink" Target="https://podminky.urs.cz/item/CS_URS_2024_01/622151021" TargetMode="External" /><Relationship Id="rId31" Type="http://schemas.openxmlformats.org/officeDocument/2006/relationships/hyperlink" Target="https://podminky.urs.cz/item/CS_URS_2024_01/622211001" TargetMode="External" /><Relationship Id="rId32" Type="http://schemas.openxmlformats.org/officeDocument/2006/relationships/hyperlink" Target="https://podminky.urs.cz/item/CS_URS_2024_01/622211031" TargetMode="External" /><Relationship Id="rId33" Type="http://schemas.openxmlformats.org/officeDocument/2006/relationships/hyperlink" Target="https://podminky.urs.cz/item/CS_URS_2024_01/622221001" TargetMode="External" /><Relationship Id="rId34" Type="http://schemas.openxmlformats.org/officeDocument/2006/relationships/hyperlink" Target="https://podminky.urs.cz/item/CS_URS_2024_01/622511112" TargetMode="External" /><Relationship Id="rId35" Type="http://schemas.openxmlformats.org/officeDocument/2006/relationships/hyperlink" Target="https://podminky.urs.cz/item/CS_URS_2024_01/622521012" TargetMode="External" /><Relationship Id="rId36" Type="http://schemas.openxmlformats.org/officeDocument/2006/relationships/hyperlink" Target="https://podminky.urs.cz/item/CS_URS_2024_01/919735112" TargetMode="External" /><Relationship Id="rId37" Type="http://schemas.openxmlformats.org/officeDocument/2006/relationships/hyperlink" Target="https://podminky.urs.cz/item/CS_URS_2024_01/953312115" TargetMode="External" /><Relationship Id="rId38" Type="http://schemas.openxmlformats.org/officeDocument/2006/relationships/hyperlink" Target="https://podminky.urs.cz/item/CS_URS_2024_01/953331112" TargetMode="External" /><Relationship Id="rId39" Type="http://schemas.openxmlformats.org/officeDocument/2006/relationships/hyperlink" Target="https://podminky.urs.cz/item/CS_URS_2024_01/961044111" TargetMode="External" /><Relationship Id="rId40" Type="http://schemas.openxmlformats.org/officeDocument/2006/relationships/hyperlink" Target="https://podminky.urs.cz/item/CS_URS_2024_01/963022819" TargetMode="External" /><Relationship Id="rId41" Type="http://schemas.openxmlformats.org/officeDocument/2006/relationships/hyperlink" Target="https://podminky.urs.cz/item/CS_URS_2024_01/965081223" TargetMode="External" /><Relationship Id="rId42" Type="http://schemas.openxmlformats.org/officeDocument/2006/relationships/hyperlink" Target="https://podminky.urs.cz/item/CS_URS_2024_01/978071321" TargetMode="External" /><Relationship Id="rId43" Type="http://schemas.openxmlformats.org/officeDocument/2006/relationships/hyperlink" Target="https://podminky.urs.cz/item/CS_URS_2024_01/978071411" TargetMode="External" /><Relationship Id="rId44" Type="http://schemas.openxmlformats.org/officeDocument/2006/relationships/hyperlink" Target="https://podminky.urs.cz/item/CS_URS_2024_01/997013631" TargetMode="External" /><Relationship Id="rId45" Type="http://schemas.openxmlformats.org/officeDocument/2006/relationships/hyperlink" Target="https://podminky.urs.cz/item/CS_URS_2024_01/997221561" TargetMode="External" /><Relationship Id="rId46" Type="http://schemas.openxmlformats.org/officeDocument/2006/relationships/hyperlink" Target="https://podminky.urs.cz/item/CS_URS_2024_01/997221569" TargetMode="External" /><Relationship Id="rId47" Type="http://schemas.openxmlformats.org/officeDocument/2006/relationships/hyperlink" Target="https://podminky.urs.cz/item/CS_URS_2024_01/998223011" TargetMode="External" /><Relationship Id="rId48" Type="http://schemas.openxmlformats.org/officeDocument/2006/relationships/hyperlink" Target="https://podminky.urs.cz/item/CS_URS_2024_01/998767201" TargetMode="External" /><Relationship Id="rId49" Type="http://schemas.openxmlformats.org/officeDocument/2006/relationships/hyperlink" Target="https://podminky.urs.cz/item/CS_URS_2024_01/771574474" TargetMode="External" /><Relationship Id="rId50" Type="http://schemas.openxmlformats.org/officeDocument/2006/relationships/hyperlink" Target="https://podminky.urs.cz/item/CS_URS_2024_01/998771201" TargetMode="External" /><Relationship Id="rId5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002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13294000" TargetMode="External" /><Relationship Id="rId4" Type="http://schemas.openxmlformats.org/officeDocument/2006/relationships/hyperlink" Target="https://podminky.urs.cz/item/CS_URS_2024_01/030001000" TargetMode="External" /><Relationship Id="rId5" Type="http://schemas.openxmlformats.org/officeDocument/2006/relationships/hyperlink" Target="https://podminky.urs.cz/item/CS_URS_2024_01/040001000" TargetMode="External" /><Relationship Id="rId6" Type="http://schemas.openxmlformats.org/officeDocument/2006/relationships/hyperlink" Target="https://podminky.urs.cz/item/CS_URS_2024_01/094104000" TargetMode="External" /><Relationship Id="rId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28" t="s">
        <v>6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19" t="s">
        <v>7</v>
      </c>
      <c r="BT2" s="19" t="s">
        <v>8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12" t="s">
        <v>15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R5" s="22"/>
      <c r="BE5" s="309" t="s">
        <v>16</v>
      </c>
      <c r="BS5" s="19" t="s">
        <v>7</v>
      </c>
    </row>
    <row r="6" spans="2:71" s="1" customFormat="1" ht="36.9" customHeight="1">
      <c r="B6" s="22"/>
      <c r="D6" s="28" t="s">
        <v>17</v>
      </c>
      <c r="K6" s="314" t="s">
        <v>18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R6" s="22"/>
      <c r="BE6" s="310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10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10"/>
      <c r="BS8" s="19" t="s">
        <v>7</v>
      </c>
    </row>
    <row r="9" spans="2:71" s="1" customFormat="1" ht="14.4" customHeight="1">
      <c r="B9" s="22"/>
      <c r="AR9" s="22"/>
      <c r="BE9" s="310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10"/>
      <c r="BS10" s="19" t="s">
        <v>7</v>
      </c>
    </row>
    <row r="11" spans="2:71" s="1" customFormat="1" ht="18.45" customHeight="1">
      <c r="B11" s="22"/>
      <c r="E11" s="27" t="s">
        <v>27</v>
      </c>
      <c r="AK11" s="29" t="s">
        <v>28</v>
      </c>
      <c r="AN11" s="27" t="s">
        <v>3</v>
      </c>
      <c r="AR11" s="22"/>
      <c r="BE11" s="310"/>
      <c r="BS11" s="19" t="s">
        <v>7</v>
      </c>
    </row>
    <row r="12" spans="2:71" s="1" customFormat="1" ht="6.9" customHeight="1">
      <c r="B12" s="22"/>
      <c r="AR12" s="22"/>
      <c r="BE12" s="310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10"/>
      <c r="BS13" s="19" t="s">
        <v>7</v>
      </c>
    </row>
    <row r="14" spans="2:71" ht="13.2">
      <c r="B14" s="22"/>
      <c r="E14" s="315" t="s">
        <v>30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29" t="s">
        <v>28</v>
      </c>
      <c r="AN14" s="31" t="s">
        <v>30</v>
      </c>
      <c r="AR14" s="22"/>
      <c r="BE14" s="310"/>
      <c r="BS14" s="19" t="s">
        <v>7</v>
      </c>
    </row>
    <row r="15" spans="2:71" s="1" customFormat="1" ht="6.9" customHeight="1">
      <c r="B15" s="22"/>
      <c r="AR15" s="22"/>
      <c r="BE15" s="310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10"/>
      <c r="BS16" s="19" t="s">
        <v>4</v>
      </c>
    </row>
    <row r="17" spans="2:71" s="1" customFormat="1" ht="18.45" customHeight="1">
      <c r="B17" s="22"/>
      <c r="E17" s="27" t="s">
        <v>32</v>
      </c>
      <c r="AK17" s="29" t="s">
        <v>28</v>
      </c>
      <c r="AN17" s="27" t="s">
        <v>3</v>
      </c>
      <c r="AR17" s="22"/>
      <c r="BE17" s="310"/>
      <c r="BS17" s="19" t="s">
        <v>33</v>
      </c>
    </row>
    <row r="18" spans="2:71" s="1" customFormat="1" ht="6.9" customHeight="1">
      <c r="B18" s="22"/>
      <c r="AR18" s="22"/>
      <c r="BE18" s="310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10"/>
      <c r="BS19" s="19" t="s">
        <v>7</v>
      </c>
    </row>
    <row r="20" spans="2:71" s="1" customFormat="1" ht="18.45" customHeight="1">
      <c r="B20" s="22"/>
      <c r="E20" s="27" t="s">
        <v>35</v>
      </c>
      <c r="AK20" s="29" t="s">
        <v>28</v>
      </c>
      <c r="AN20" s="27" t="s">
        <v>3</v>
      </c>
      <c r="AR20" s="22"/>
      <c r="BE20" s="310"/>
      <c r="BS20" s="19" t="s">
        <v>4</v>
      </c>
    </row>
    <row r="21" spans="2:57" s="1" customFormat="1" ht="6.9" customHeight="1">
      <c r="B21" s="22"/>
      <c r="AR21" s="22"/>
      <c r="BE21" s="310"/>
    </row>
    <row r="22" spans="2:57" s="1" customFormat="1" ht="12" customHeight="1">
      <c r="B22" s="22"/>
      <c r="D22" s="29" t="s">
        <v>36</v>
      </c>
      <c r="AR22" s="22"/>
      <c r="BE22" s="310"/>
    </row>
    <row r="23" spans="2:57" s="1" customFormat="1" ht="48" customHeight="1">
      <c r="B23" s="22"/>
      <c r="E23" s="317" t="s">
        <v>37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R23" s="22"/>
      <c r="BE23" s="310"/>
    </row>
    <row r="24" spans="2:57" s="1" customFormat="1" ht="6.9" customHeight="1">
      <c r="B24" s="22"/>
      <c r="AR24" s="22"/>
      <c r="BE24" s="310"/>
    </row>
    <row r="25" spans="2:57" s="1" customFormat="1" ht="6.9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10"/>
    </row>
    <row r="26" spans="1:57" s="2" customFormat="1" ht="25.95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8">
        <f>ROUND(AG54,2)</f>
        <v>0</v>
      </c>
      <c r="AL26" s="319"/>
      <c r="AM26" s="319"/>
      <c r="AN26" s="319"/>
      <c r="AO26" s="319"/>
      <c r="AP26" s="34"/>
      <c r="AQ26" s="34"/>
      <c r="AR26" s="35"/>
      <c r="BE26" s="310"/>
    </row>
    <row r="27" spans="1:57" s="2" customFormat="1" ht="6.9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10"/>
    </row>
    <row r="28" spans="1:57" s="2" customFormat="1" ht="13.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20" t="s">
        <v>39</v>
      </c>
      <c r="M28" s="320"/>
      <c r="N28" s="320"/>
      <c r="O28" s="320"/>
      <c r="P28" s="320"/>
      <c r="Q28" s="34"/>
      <c r="R28" s="34"/>
      <c r="S28" s="34"/>
      <c r="T28" s="34"/>
      <c r="U28" s="34"/>
      <c r="V28" s="34"/>
      <c r="W28" s="320" t="s">
        <v>40</v>
      </c>
      <c r="X28" s="320"/>
      <c r="Y28" s="320"/>
      <c r="Z28" s="320"/>
      <c r="AA28" s="320"/>
      <c r="AB28" s="320"/>
      <c r="AC28" s="320"/>
      <c r="AD28" s="320"/>
      <c r="AE28" s="320"/>
      <c r="AF28" s="34"/>
      <c r="AG28" s="34"/>
      <c r="AH28" s="34"/>
      <c r="AI28" s="34"/>
      <c r="AJ28" s="34"/>
      <c r="AK28" s="320" t="s">
        <v>41</v>
      </c>
      <c r="AL28" s="320"/>
      <c r="AM28" s="320"/>
      <c r="AN28" s="320"/>
      <c r="AO28" s="320"/>
      <c r="AP28" s="34"/>
      <c r="AQ28" s="34"/>
      <c r="AR28" s="35"/>
      <c r="BE28" s="310"/>
    </row>
    <row r="29" spans="2:57" s="3" customFormat="1" ht="14.4" customHeight="1">
      <c r="B29" s="39"/>
      <c r="D29" s="29" t="s">
        <v>42</v>
      </c>
      <c r="F29" s="29" t="s">
        <v>43</v>
      </c>
      <c r="L29" s="323">
        <v>0.21</v>
      </c>
      <c r="M29" s="322"/>
      <c r="N29" s="322"/>
      <c r="O29" s="322"/>
      <c r="P29" s="322"/>
      <c r="W29" s="321">
        <f>ROUND(AZ54,2)</f>
        <v>0</v>
      </c>
      <c r="X29" s="322"/>
      <c r="Y29" s="322"/>
      <c r="Z29" s="322"/>
      <c r="AA29" s="322"/>
      <c r="AB29" s="322"/>
      <c r="AC29" s="322"/>
      <c r="AD29" s="322"/>
      <c r="AE29" s="322"/>
      <c r="AK29" s="321">
        <f>ROUND(AV54,2)</f>
        <v>0</v>
      </c>
      <c r="AL29" s="322"/>
      <c r="AM29" s="322"/>
      <c r="AN29" s="322"/>
      <c r="AO29" s="322"/>
      <c r="AR29" s="39"/>
      <c r="BE29" s="311"/>
    </row>
    <row r="30" spans="2:57" s="3" customFormat="1" ht="14.4" customHeight="1">
      <c r="B30" s="39"/>
      <c r="F30" s="29" t="s">
        <v>44</v>
      </c>
      <c r="L30" s="323">
        <v>0.15</v>
      </c>
      <c r="M30" s="322"/>
      <c r="N30" s="322"/>
      <c r="O30" s="322"/>
      <c r="P30" s="322"/>
      <c r="W30" s="321">
        <f>ROUND(BA54,2)</f>
        <v>0</v>
      </c>
      <c r="X30" s="322"/>
      <c r="Y30" s="322"/>
      <c r="Z30" s="322"/>
      <c r="AA30" s="322"/>
      <c r="AB30" s="322"/>
      <c r="AC30" s="322"/>
      <c r="AD30" s="322"/>
      <c r="AE30" s="322"/>
      <c r="AK30" s="321">
        <f>ROUND(AW54,2)</f>
        <v>0</v>
      </c>
      <c r="AL30" s="322"/>
      <c r="AM30" s="322"/>
      <c r="AN30" s="322"/>
      <c r="AO30" s="322"/>
      <c r="AR30" s="39"/>
      <c r="BE30" s="311"/>
    </row>
    <row r="31" spans="2:57" s="3" customFormat="1" ht="14.4" customHeight="1" hidden="1">
      <c r="B31" s="39"/>
      <c r="F31" s="29" t="s">
        <v>45</v>
      </c>
      <c r="L31" s="323">
        <v>0.21</v>
      </c>
      <c r="M31" s="322"/>
      <c r="N31" s="322"/>
      <c r="O31" s="322"/>
      <c r="P31" s="322"/>
      <c r="W31" s="321">
        <f>ROUND(BB54,2)</f>
        <v>0</v>
      </c>
      <c r="X31" s="322"/>
      <c r="Y31" s="322"/>
      <c r="Z31" s="322"/>
      <c r="AA31" s="322"/>
      <c r="AB31" s="322"/>
      <c r="AC31" s="322"/>
      <c r="AD31" s="322"/>
      <c r="AE31" s="322"/>
      <c r="AK31" s="321">
        <v>0</v>
      </c>
      <c r="AL31" s="322"/>
      <c r="AM31" s="322"/>
      <c r="AN31" s="322"/>
      <c r="AO31" s="322"/>
      <c r="AR31" s="39"/>
      <c r="BE31" s="311"/>
    </row>
    <row r="32" spans="2:57" s="3" customFormat="1" ht="14.4" customHeight="1" hidden="1">
      <c r="B32" s="39"/>
      <c r="F32" s="29" t="s">
        <v>46</v>
      </c>
      <c r="L32" s="323">
        <v>0.15</v>
      </c>
      <c r="M32" s="322"/>
      <c r="N32" s="322"/>
      <c r="O32" s="322"/>
      <c r="P32" s="322"/>
      <c r="W32" s="321">
        <f>ROUND(BC54,2)</f>
        <v>0</v>
      </c>
      <c r="X32" s="322"/>
      <c r="Y32" s="322"/>
      <c r="Z32" s="322"/>
      <c r="AA32" s="322"/>
      <c r="AB32" s="322"/>
      <c r="AC32" s="322"/>
      <c r="AD32" s="322"/>
      <c r="AE32" s="322"/>
      <c r="AK32" s="321">
        <v>0</v>
      </c>
      <c r="AL32" s="322"/>
      <c r="AM32" s="322"/>
      <c r="AN32" s="322"/>
      <c r="AO32" s="322"/>
      <c r="AR32" s="39"/>
      <c r="BE32" s="311"/>
    </row>
    <row r="33" spans="2:44" s="3" customFormat="1" ht="14.4" customHeight="1" hidden="1">
      <c r="B33" s="39"/>
      <c r="F33" s="29" t="s">
        <v>47</v>
      </c>
      <c r="L33" s="323">
        <v>0</v>
      </c>
      <c r="M33" s="322"/>
      <c r="N33" s="322"/>
      <c r="O33" s="322"/>
      <c r="P33" s="322"/>
      <c r="W33" s="321">
        <f>ROUND(BD54,2)</f>
        <v>0</v>
      </c>
      <c r="X33" s="322"/>
      <c r="Y33" s="322"/>
      <c r="Z33" s="322"/>
      <c r="AA33" s="322"/>
      <c r="AB33" s="322"/>
      <c r="AC33" s="322"/>
      <c r="AD33" s="322"/>
      <c r="AE33" s="322"/>
      <c r="AK33" s="321">
        <v>0</v>
      </c>
      <c r="AL33" s="322"/>
      <c r="AM33" s="322"/>
      <c r="AN33" s="322"/>
      <c r="AO33" s="322"/>
      <c r="AR33" s="39"/>
    </row>
    <row r="34" spans="1:57" s="2" customFormat="1" ht="6.9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5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327" t="s">
        <v>50</v>
      </c>
      <c r="Y35" s="325"/>
      <c r="Z35" s="325"/>
      <c r="AA35" s="325"/>
      <c r="AB35" s="325"/>
      <c r="AC35" s="42"/>
      <c r="AD35" s="42"/>
      <c r="AE35" s="42"/>
      <c r="AF35" s="42"/>
      <c r="AG35" s="42"/>
      <c r="AH35" s="42"/>
      <c r="AI35" s="42"/>
      <c r="AJ35" s="42"/>
      <c r="AK35" s="324">
        <f>SUM(AK26:AK33)</f>
        <v>0</v>
      </c>
      <c r="AL35" s="325"/>
      <c r="AM35" s="325"/>
      <c r="AN35" s="325"/>
      <c r="AO35" s="326"/>
      <c r="AP35" s="40"/>
      <c r="AQ35" s="40"/>
      <c r="AR35" s="35"/>
      <c r="BE35" s="34"/>
    </row>
    <row r="36" spans="1:57" s="2" customFormat="1" ht="6.9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0124</v>
      </c>
      <c r="AR44" s="48"/>
    </row>
    <row r="45" spans="2:44" s="5" customFormat="1" ht="36.9" customHeight="1">
      <c r="B45" s="49"/>
      <c r="C45" s="50" t="s">
        <v>17</v>
      </c>
      <c r="L45" s="291" t="str">
        <f>K6</f>
        <v>Karlovy Vary, ZŠ J.A.Komenského - učebna IT, kabinet, přístupová rampa a vnitřní plošina</v>
      </c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R45" s="49"/>
    </row>
    <row r="46" spans="1:57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293" t="str">
        <f>IF(AN8="","",AN8)</f>
        <v>23. 1. 2024</v>
      </c>
      <c r="AN47" s="293"/>
      <c r="AO47" s="34"/>
      <c r="AP47" s="34"/>
      <c r="AQ47" s="34"/>
      <c r="AR47" s="35"/>
      <c r="BE47" s="34"/>
    </row>
    <row r="48" spans="1:57" s="2" customFormat="1" ht="6.9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6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Statutární město K.Vary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294" t="str">
        <f>IF(E17="","",E17)</f>
        <v>Porticus s.r.o. K.Vary</v>
      </c>
      <c r="AN49" s="295"/>
      <c r="AO49" s="295"/>
      <c r="AP49" s="295"/>
      <c r="AQ49" s="34"/>
      <c r="AR49" s="35"/>
      <c r="AS49" s="296" t="s">
        <v>52</v>
      </c>
      <c r="AT49" s="297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6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294" t="str">
        <f>IF(E20="","",E20)</f>
        <v>Šimková Dita, K.Vary</v>
      </c>
      <c r="AN50" s="295"/>
      <c r="AO50" s="295"/>
      <c r="AP50" s="295"/>
      <c r="AQ50" s="34"/>
      <c r="AR50" s="35"/>
      <c r="AS50" s="298"/>
      <c r="AT50" s="299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8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298"/>
      <c r="AT51" s="299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00" t="s">
        <v>53</v>
      </c>
      <c r="D52" s="301"/>
      <c r="E52" s="301"/>
      <c r="F52" s="301"/>
      <c r="G52" s="301"/>
      <c r="H52" s="57"/>
      <c r="I52" s="303" t="s">
        <v>54</v>
      </c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2" t="s">
        <v>55</v>
      </c>
      <c r="AH52" s="301"/>
      <c r="AI52" s="301"/>
      <c r="AJ52" s="301"/>
      <c r="AK52" s="301"/>
      <c r="AL52" s="301"/>
      <c r="AM52" s="301"/>
      <c r="AN52" s="303" t="s">
        <v>56</v>
      </c>
      <c r="AO52" s="301"/>
      <c r="AP52" s="301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57" s="2" customFormat="1" ht="10.8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07">
        <f>ROUND(SUM(AG55:AG61),2)</f>
        <v>0</v>
      </c>
      <c r="AH54" s="307"/>
      <c r="AI54" s="307"/>
      <c r="AJ54" s="307"/>
      <c r="AK54" s="307"/>
      <c r="AL54" s="307"/>
      <c r="AM54" s="307"/>
      <c r="AN54" s="308">
        <f aca="true" t="shared" si="0" ref="AN54:AN61">SUM(AG54,AT54)</f>
        <v>0</v>
      </c>
      <c r="AO54" s="308"/>
      <c r="AP54" s="308"/>
      <c r="AQ54" s="69" t="s">
        <v>3</v>
      </c>
      <c r="AR54" s="65"/>
      <c r="AS54" s="70">
        <f>ROUND(SUM(AS55:AS61),2)</f>
        <v>0</v>
      </c>
      <c r="AT54" s="71">
        <f aca="true" t="shared" si="1" ref="AT54:AT61">ROUND(SUM(AV54:AW54),2)</f>
        <v>0</v>
      </c>
      <c r="AU54" s="72">
        <f>ROUND(SUM(AU55:AU61),5)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ROUND(SUM(AZ55:AZ61),2)</f>
        <v>0</v>
      </c>
      <c r="BA54" s="71">
        <f>ROUND(SUM(BA55:BA61),2)</f>
        <v>0</v>
      </c>
      <c r="BB54" s="71">
        <f>ROUND(SUM(BB55:BB61),2)</f>
        <v>0</v>
      </c>
      <c r="BC54" s="71">
        <f>ROUND(SUM(BC55:BC61),2)</f>
        <v>0</v>
      </c>
      <c r="BD54" s="73">
        <f>ROUND(SUM(BD55:BD61),2)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3</v>
      </c>
    </row>
    <row r="55" spans="1:91" s="7" customFormat="1" ht="14.4" customHeight="1">
      <c r="A55" s="76" t="s">
        <v>76</v>
      </c>
      <c r="B55" s="77"/>
      <c r="C55" s="78"/>
      <c r="D55" s="304" t="s">
        <v>77</v>
      </c>
      <c r="E55" s="304"/>
      <c r="F55" s="304"/>
      <c r="G55" s="304"/>
      <c r="H55" s="304"/>
      <c r="I55" s="79"/>
      <c r="J55" s="304" t="s">
        <v>78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5">
        <f>'1 - Učebna IT, kabinet, v...'!J30</f>
        <v>0</v>
      </c>
      <c r="AH55" s="306"/>
      <c r="AI55" s="306"/>
      <c r="AJ55" s="306"/>
      <c r="AK55" s="306"/>
      <c r="AL55" s="306"/>
      <c r="AM55" s="306"/>
      <c r="AN55" s="305">
        <f t="shared" si="0"/>
        <v>0</v>
      </c>
      <c r="AO55" s="306"/>
      <c r="AP55" s="306"/>
      <c r="AQ55" s="80" t="s">
        <v>79</v>
      </c>
      <c r="AR55" s="77"/>
      <c r="AS55" s="81">
        <v>0</v>
      </c>
      <c r="AT55" s="82">
        <f t="shared" si="1"/>
        <v>0</v>
      </c>
      <c r="AU55" s="83">
        <f>'1 - Učebna IT, kabinet, v...'!P95</f>
        <v>0</v>
      </c>
      <c r="AV55" s="82">
        <f>'1 - Učebna IT, kabinet, v...'!J33</f>
        <v>0</v>
      </c>
      <c r="AW55" s="82">
        <f>'1 - Učebna IT, kabinet, v...'!J34</f>
        <v>0</v>
      </c>
      <c r="AX55" s="82">
        <f>'1 - Učebna IT, kabinet, v...'!J35</f>
        <v>0</v>
      </c>
      <c r="AY55" s="82">
        <f>'1 - Učebna IT, kabinet, v...'!J36</f>
        <v>0</v>
      </c>
      <c r="AZ55" s="82">
        <f>'1 - Učebna IT, kabinet, v...'!F33</f>
        <v>0</v>
      </c>
      <c r="BA55" s="82">
        <f>'1 - Učebna IT, kabinet, v...'!F34</f>
        <v>0</v>
      </c>
      <c r="BB55" s="82">
        <f>'1 - Učebna IT, kabinet, v...'!F35</f>
        <v>0</v>
      </c>
      <c r="BC55" s="82">
        <f>'1 - Učebna IT, kabinet, v...'!F36</f>
        <v>0</v>
      </c>
      <c r="BD55" s="84">
        <f>'1 - Učebna IT, kabinet, v...'!F37</f>
        <v>0</v>
      </c>
      <c r="BT55" s="85" t="s">
        <v>77</v>
      </c>
      <c r="BV55" s="85" t="s">
        <v>74</v>
      </c>
      <c r="BW55" s="85" t="s">
        <v>80</v>
      </c>
      <c r="BX55" s="85" t="s">
        <v>5</v>
      </c>
      <c r="CL55" s="85" t="s">
        <v>3</v>
      </c>
      <c r="CM55" s="85" t="s">
        <v>81</v>
      </c>
    </row>
    <row r="56" spans="1:91" s="7" customFormat="1" ht="14.4" customHeight="1">
      <c r="A56" s="76" t="s">
        <v>76</v>
      </c>
      <c r="B56" s="77"/>
      <c r="C56" s="78"/>
      <c r="D56" s="304" t="s">
        <v>81</v>
      </c>
      <c r="E56" s="304"/>
      <c r="F56" s="304"/>
      <c r="G56" s="304"/>
      <c r="H56" s="304"/>
      <c r="I56" s="79"/>
      <c r="J56" s="304" t="s">
        <v>82</v>
      </c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5">
        <f>'2 - Přístupová rampa'!J30</f>
        <v>0</v>
      </c>
      <c r="AH56" s="306"/>
      <c r="AI56" s="306"/>
      <c r="AJ56" s="306"/>
      <c r="AK56" s="306"/>
      <c r="AL56" s="306"/>
      <c r="AM56" s="306"/>
      <c r="AN56" s="305">
        <f t="shared" si="0"/>
        <v>0</v>
      </c>
      <c r="AO56" s="306"/>
      <c r="AP56" s="306"/>
      <c r="AQ56" s="80" t="s">
        <v>79</v>
      </c>
      <c r="AR56" s="77"/>
      <c r="AS56" s="81">
        <v>0</v>
      </c>
      <c r="AT56" s="82">
        <f t="shared" si="1"/>
        <v>0</v>
      </c>
      <c r="AU56" s="83">
        <f>'2 - Přístupová rampa'!P91</f>
        <v>0</v>
      </c>
      <c r="AV56" s="82">
        <f>'2 - Přístupová rampa'!J33</f>
        <v>0</v>
      </c>
      <c r="AW56" s="82">
        <f>'2 - Přístupová rampa'!J34</f>
        <v>0</v>
      </c>
      <c r="AX56" s="82">
        <f>'2 - Přístupová rampa'!J35</f>
        <v>0</v>
      </c>
      <c r="AY56" s="82">
        <f>'2 - Přístupová rampa'!J36</f>
        <v>0</v>
      </c>
      <c r="AZ56" s="82">
        <f>'2 - Přístupová rampa'!F33</f>
        <v>0</v>
      </c>
      <c r="BA56" s="82">
        <f>'2 - Přístupová rampa'!F34</f>
        <v>0</v>
      </c>
      <c r="BB56" s="82">
        <f>'2 - Přístupová rampa'!F35</f>
        <v>0</v>
      </c>
      <c r="BC56" s="82">
        <f>'2 - Přístupová rampa'!F36</f>
        <v>0</v>
      </c>
      <c r="BD56" s="84">
        <f>'2 - Přístupová rampa'!F37</f>
        <v>0</v>
      </c>
      <c r="BT56" s="85" t="s">
        <v>77</v>
      </c>
      <c r="BV56" s="85" t="s">
        <v>74</v>
      </c>
      <c r="BW56" s="85" t="s">
        <v>83</v>
      </c>
      <c r="BX56" s="85" t="s">
        <v>5</v>
      </c>
      <c r="CL56" s="85" t="s">
        <v>3</v>
      </c>
      <c r="CM56" s="85" t="s">
        <v>81</v>
      </c>
    </row>
    <row r="57" spans="1:91" s="7" customFormat="1" ht="14.4" customHeight="1">
      <c r="A57" s="76" t="s">
        <v>76</v>
      </c>
      <c r="B57" s="77"/>
      <c r="C57" s="78"/>
      <c r="D57" s="304" t="s">
        <v>84</v>
      </c>
      <c r="E57" s="304"/>
      <c r="F57" s="304"/>
      <c r="G57" s="304"/>
      <c r="H57" s="304"/>
      <c r="I57" s="79"/>
      <c r="J57" s="304" t="s">
        <v>85</v>
      </c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5">
        <f>'3 - Zdravotechnika'!J30</f>
        <v>0</v>
      </c>
      <c r="AH57" s="306"/>
      <c r="AI57" s="306"/>
      <c r="AJ57" s="306"/>
      <c r="AK57" s="306"/>
      <c r="AL57" s="306"/>
      <c r="AM57" s="306"/>
      <c r="AN57" s="305">
        <f t="shared" si="0"/>
        <v>0</v>
      </c>
      <c r="AO57" s="306"/>
      <c r="AP57" s="306"/>
      <c r="AQ57" s="80" t="s">
        <v>79</v>
      </c>
      <c r="AR57" s="77"/>
      <c r="AS57" s="81">
        <v>0</v>
      </c>
      <c r="AT57" s="82">
        <f t="shared" si="1"/>
        <v>0</v>
      </c>
      <c r="AU57" s="83">
        <f>'3 - Zdravotechnika'!P89</f>
        <v>0</v>
      </c>
      <c r="AV57" s="82">
        <f>'3 - Zdravotechnika'!J33</f>
        <v>0</v>
      </c>
      <c r="AW57" s="82">
        <f>'3 - Zdravotechnika'!J34</f>
        <v>0</v>
      </c>
      <c r="AX57" s="82">
        <f>'3 - Zdravotechnika'!J35</f>
        <v>0</v>
      </c>
      <c r="AY57" s="82">
        <f>'3 - Zdravotechnika'!J36</f>
        <v>0</v>
      </c>
      <c r="AZ57" s="82">
        <f>'3 - Zdravotechnika'!F33</f>
        <v>0</v>
      </c>
      <c r="BA57" s="82">
        <f>'3 - Zdravotechnika'!F34</f>
        <v>0</v>
      </c>
      <c r="BB57" s="82">
        <f>'3 - Zdravotechnika'!F35</f>
        <v>0</v>
      </c>
      <c r="BC57" s="82">
        <f>'3 - Zdravotechnika'!F36</f>
        <v>0</v>
      </c>
      <c r="BD57" s="84">
        <f>'3 - Zdravotechnika'!F37</f>
        <v>0</v>
      </c>
      <c r="BT57" s="85" t="s">
        <v>77</v>
      </c>
      <c r="BV57" s="85" t="s">
        <v>74</v>
      </c>
      <c r="BW57" s="85" t="s">
        <v>86</v>
      </c>
      <c r="BX57" s="85" t="s">
        <v>5</v>
      </c>
      <c r="CL57" s="85" t="s">
        <v>3</v>
      </c>
      <c r="CM57" s="85" t="s">
        <v>81</v>
      </c>
    </row>
    <row r="58" spans="1:91" s="7" customFormat="1" ht="14.4" customHeight="1">
      <c r="A58" s="76" t="s">
        <v>76</v>
      </c>
      <c r="B58" s="77"/>
      <c r="C58" s="78"/>
      <c r="D58" s="304" t="s">
        <v>87</v>
      </c>
      <c r="E58" s="304"/>
      <c r="F58" s="304"/>
      <c r="G58" s="304"/>
      <c r="H58" s="304"/>
      <c r="I58" s="79"/>
      <c r="J58" s="304" t="s">
        <v>88</v>
      </c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5">
        <f>'4 - Vytápění'!J30</f>
        <v>0</v>
      </c>
      <c r="AH58" s="306"/>
      <c r="AI58" s="306"/>
      <c r="AJ58" s="306"/>
      <c r="AK58" s="306"/>
      <c r="AL58" s="306"/>
      <c r="AM58" s="306"/>
      <c r="AN58" s="305">
        <f t="shared" si="0"/>
        <v>0</v>
      </c>
      <c r="AO58" s="306"/>
      <c r="AP58" s="306"/>
      <c r="AQ58" s="80" t="s">
        <v>79</v>
      </c>
      <c r="AR58" s="77"/>
      <c r="AS58" s="81">
        <v>0</v>
      </c>
      <c r="AT58" s="82">
        <f t="shared" si="1"/>
        <v>0</v>
      </c>
      <c r="AU58" s="83">
        <f>'4 - Vytápění'!P84</f>
        <v>0</v>
      </c>
      <c r="AV58" s="82">
        <f>'4 - Vytápění'!J33</f>
        <v>0</v>
      </c>
      <c r="AW58" s="82">
        <f>'4 - Vytápění'!J34</f>
        <v>0</v>
      </c>
      <c r="AX58" s="82">
        <f>'4 - Vytápění'!J35</f>
        <v>0</v>
      </c>
      <c r="AY58" s="82">
        <f>'4 - Vytápění'!J36</f>
        <v>0</v>
      </c>
      <c r="AZ58" s="82">
        <f>'4 - Vytápění'!F33</f>
        <v>0</v>
      </c>
      <c r="BA58" s="82">
        <f>'4 - Vytápění'!F34</f>
        <v>0</v>
      </c>
      <c r="BB58" s="82">
        <f>'4 - Vytápění'!F35</f>
        <v>0</v>
      </c>
      <c r="BC58" s="82">
        <f>'4 - Vytápění'!F36</f>
        <v>0</v>
      </c>
      <c r="BD58" s="84">
        <f>'4 - Vytápění'!F37</f>
        <v>0</v>
      </c>
      <c r="BT58" s="85" t="s">
        <v>77</v>
      </c>
      <c r="BV58" s="85" t="s">
        <v>74</v>
      </c>
      <c r="BW58" s="85" t="s">
        <v>89</v>
      </c>
      <c r="BX58" s="85" t="s">
        <v>5</v>
      </c>
      <c r="CL58" s="85" t="s">
        <v>3</v>
      </c>
      <c r="CM58" s="85" t="s">
        <v>81</v>
      </c>
    </row>
    <row r="59" spans="1:91" s="7" customFormat="1" ht="14.4" customHeight="1">
      <c r="A59" s="76" t="s">
        <v>76</v>
      </c>
      <c r="B59" s="77"/>
      <c r="C59" s="78"/>
      <c r="D59" s="304" t="s">
        <v>90</v>
      </c>
      <c r="E59" s="304"/>
      <c r="F59" s="304"/>
      <c r="G59" s="304"/>
      <c r="H59" s="304"/>
      <c r="I59" s="79"/>
      <c r="J59" s="304" t="s">
        <v>91</v>
      </c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5">
        <f>'5 - Silnoproud'!J30</f>
        <v>0</v>
      </c>
      <c r="AH59" s="306"/>
      <c r="AI59" s="306"/>
      <c r="AJ59" s="306"/>
      <c r="AK59" s="306"/>
      <c r="AL59" s="306"/>
      <c r="AM59" s="306"/>
      <c r="AN59" s="305">
        <f t="shared" si="0"/>
        <v>0</v>
      </c>
      <c r="AO59" s="306"/>
      <c r="AP59" s="306"/>
      <c r="AQ59" s="80" t="s">
        <v>79</v>
      </c>
      <c r="AR59" s="77"/>
      <c r="AS59" s="81">
        <v>0</v>
      </c>
      <c r="AT59" s="82">
        <f t="shared" si="1"/>
        <v>0</v>
      </c>
      <c r="AU59" s="83">
        <f>'5 - Silnoproud'!P88</f>
        <v>0</v>
      </c>
      <c r="AV59" s="82">
        <f>'5 - Silnoproud'!J33</f>
        <v>0</v>
      </c>
      <c r="AW59" s="82">
        <f>'5 - Silnoproud'!J34</f>
        <v>0</v>
      </c>
      <c r="AX59" s="82">
        <f>'5 - Silnoproud'!J35</f>
        <v>0</v>
      </c>
      <c r="AY59" s="82">
        <f>'5 - Silnoproud'!J36</f>
        <v>0</v>
      </c>
      <c r="AZ59" s="82">
        <f>'5 - Silnoproud'!F33</f>
        <v>0</v>
      </c>
      <c r="BA59" s="82">
        <f>'5 - Silnoproud'!F34</f>
        <v>0</v>
      </c>
      <c r="BB59" s="82">
        <f>'5 - Silnoproud'!F35</f>
        <v>0</v>
      </c>
      <c r="BC59" s="82">
        <f>'5 - Silnoproud'!F36</f>
        <v>0</v>
      </c>
      <c r="BD59" s="84">
        <f>'5 - Silnoproud'!F37</f>
        <v>0</v>
      </c>
      <c r="BT59" s="85" t="s">
        <v>77</v>
      </c>
      <c r="BV59" s="85" t="s">
        <v>74</v>
      </c>
      <c r="BW59" s="85" t="s">
        <v>92</v>
      </c>
      <c r="BX59" s="85" t="s">
        <v>5</v>
      </c>
      <c r="CL59" s="85" t="s">
        <v>3</v>
      </c>
      <c r="CM59" s="85" t="s">
        <v>81</v>
      </c>
    </row>
    <row r="60" spans="1:91" s="7" customFormat="1" ht="14.4" customHeight="1">
      <c r="A60" s="76" t="s">
        <v>76</v>
      </c>
      <c r="B60" s="77"/>
      <c r="C60" s="78"/>
      <c r="D60" s="304" t="s">
        <v>93</v>
      </c>
      <c r="E60" s="304"/>
      <c r="F60" s="304"/>
      <c r="G60" s="304"/>
      <c r="H60" s="304"/>
      <c r="I60" s="79"/>
      <c r="J60" s="304" t="s">
        <v>94</v>
      </c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5">
        <f>'6 - Slaboproud'!J30</f>
        <v>0</v>
      </c>
      <c r="AH60" s="306"/>
      <c r="AI60" s="306"/>
      <c r="AJ60" s="306"/>
      <c r="AK60" s="306"/>
      <c r="AL60" s="306"/>
      <c r="AM60" s="306"/>
      <c r="AN60" s="305">
        <f t="shared" si="0"/>
        <v>0</v>
      </c>
      <c r="AO60" s="306"/>
      <c r="AP60" s="306"/>
      <c r="AQ60" s="80" t="s">
        <v>79</v>
      </c>
      <c r="AR60" s="77"/>
      <c r="AS60" s="81">
        <v>0</v>
      </c>
      <c r="AT60" s="82">
        <f t="shared" si="1"/>
        <v>0</v>
      </c>
      <c r="AU60" s="83">
        <f>'6 - Slaboproud'!P88</f>
        <v>0</v>
      </c>
      <c r="AV60" s="82">
        <f>'6 - Slaboproud'!J33</f>
        <v>0</v>
      </c>
      <c r="AW60" s="82">
        <f>'6 - Slaboproud'!J34</f>
        <v>0</v>
      </c>
      <c r="AX60" s="82">
        <f>'6 - Slaboproud'!J35</f>
        <v>0</v>
      </c>
      <c r="AY60" s="82">
        <f>'6 - Slaboproud'!J36</f>
        <v>0</v>
      </c>
      <c r="AZ60" s="82">
        <f>'6 - Slaboproud'!F33</f>
        <v>0</v>
      </c>
      <c r="BA60" s="82">
        <f>'6 - Slaboproud'!F34</f>
        <v>0</v>
      </c>
      <c r="BB60" s="82">
        <f>'6 - Slaboproud'!F35</f>
        <v>0</v>
      </c>
      <c r="BC60" s="82">
        <f>'6 - Slaboproud'!F36</f>
        <v>0</v>
      </c>
      <c r="BD60" s="84">
        <f>'6 - Slaboproud'!F37</f>
        <v>0</v>
      </c>
      <c r="BT60" s="85" t="s">
        <v>77</v>
      </c>
      <c r="BV60" s="85" t="s">
        <v>74</v>
      </c>
      <c r="BW60" s="85" t="s">
        <v>95</v>
      </c>
      <c r="BX60" s="85" t="s">
        <v>5</v>
      </c>
      <c r="CL60" s="85" t="s">
        <v>3</v>
      </c>
      <c r="CM60" s="85" t="s">
        <v>81</v>
      </c>
    </row>
    <row r="61" spans="1:91" s="7" customFormat="1" ht="14.4" customHeight="1">
      <c r="A61" s="76" t="s">
        <v>76</v>
      </c>
      <c r="B61" s="77"/>
      <c r="C61" s="78"/>
      <c r="D61" s="304" t="s">
        <v>96</v>
      </c>
      <c r="E61" s="304"/>
      <c r="F61" s="304"/>
      <c r="G61" s="304"/>
      <c r="H61" s="304"/>
      <c r="I61" s="79"/>
      <c r="J61" s="304" t="s">
        <v>97</v>
      </c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5">
        <f>'7 - Vedlejší rozpočtové n...'!J30</f>
        <v>0</v>
      </c>
      <c r="AH61" s="306"/>
      <c r="AI61" s="306"/>
      <c r="AJ61" s="306"/>
      <c r="AK61" s="306"/>
      <c r="AL61" s="306"/>
      <c r="AM61" s="306"/>
      <c r="AN61" s="305">
        <f t="shared" si="0"/>
        <v>0</v>
      </c>
      <c r="AO61" s="306"/>
      <c r="AP61" s="306"/>
      <c r="AQ61" s="80" t="s">
        <v>79</v>
      </c>
      <c r="AR61" s="77"/>
      <c r="AS61" s="86">
        <v>0</v>
      </c>
      <c r="AT61" s="87">
        <f t="shared" si="1"/>
        <v>0</v>
      </c>
      <c r="AU61" s="88">
        <f>'7 - Vedlejší rozpočtové n...'!P84</f>
        <v>0</v>
      </c>
      <c r="AV61" s="87">
        <f>'7 - Vedlejší rozpočtové n...'!J33</f>
        <v>0</v>
      </c>
      <c r="AW61" s="87">
        <f>'7 - Vedlejší rozpočtové n...'!J34</f>
        <v>0</v>
      </c>
      <c r="AX61" s="87">
        <f>'7 - Vedlejší rozpočtové n...'!J35</f>
        <v>0</v>
      </c>
      <c r="AY61" s="87">
        <f>'7 - Vedlejší rozpočtové n...'!J36</f>
        <v>0</v>
      </c>
      <c r="AZ61" s="87">
        <f>'7 - Vedlejší rozpočtové n...'!F33</f>
        <v>0</v>
      </c>
      <c r="BA61" s="87">
        <f>'7 - Vedlejší rozpočtové n...'!F34</f>
        <v>0</v>
      </c>
      <c r="BB61" s="87">
        <f>'7 - Vedlejší rozpočtové n...'!F35</f>
        <v>0</v>
      </c>
      <c r="BC61" s="87">
        <f>'7 - Vedlejší rozpočtové n...'!F36</f>
        <v>0</v>
      </c>
      <c r="BD61" s="89">
        <f>'7 - Vedlejší rozpočtové n...'!F37</f>
        <v>0</v>
      </c>
      <c r="BT61" s="85" t="s">
        <v>77</v>
      </c>
      <c r="BV61" s="85" t="s">
        <v>74</v>
      </c>
      <c r="BW61" s="85" t="s">
        <v>98</v>
      </c>
      <c r="BX61" s="85" t="s">
        <v>5</v>
      </c>
      <c r="CL61" s="85" t="s">
        <v>3</v>
      </c>
      <c r="CM61" s="85" t="s">
        <v>81</v>
      </c>
    </row>
    <row r="62" spans="1:57" s="2" customFormat="1" ht="30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s="2" customFormat="1" ht="6.9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35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1 - Učebna IT, kabinet, v...'!C2" display="/"/>
    <hyperlink ref="A56" location="'2 - Přístupová rampa'!C2" display="/"/>
    <hyperlink ref="A57" location="'3 - Zdravotechnika'!C2" display="/"/>
    <hyperlink ref="A58" location="'4 - Vytápění'!C2" display="/"/>
    <hyperlink ref="A59" location="'5 - Silnoproud'!C2" display="/"/>
    <hyperlink ref="A60" location="'6 - Slaboproud'!C2" display="/"/>
    <hyperlink ref="A61" location="'7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0"/>
  <sheetViews>
    <sheetView showGridLines="0" tabSelected="1" workbookViewId="0" topLeftCell="A238">
      <selection activeCell="F269" sqref="F269"/>
    </sheetView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28" t="s">
        <v>6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9" t="s">
        <v>80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29" t="str">
        <f>'Rekapitulace stavby'!K6</f>
        <v>Karlovy Vary, ZŠ J.A.Komenského - učebna IT, kabinet, přístupová rampa a vnitřní plošina</v>
      </c>
      <c r="F7" s="330"/>
      <c r="G7" s="330"/>
      <c r="H7" s="330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291" t="s">
        <v>101</v>
      </c>
      <c r="F9" s="331"/>
      <c r="G9" s="331"/>
      <c r="H9" s="33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2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17" t="s">
        <v>3</v>
      </c>
      <c r="F27" s="317"/>
      <c r="G27" s="317"/>
      <c r="H27" s="31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ROUND(J95,2)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ROUND((SUM(BE95:BE439)),2)</f>
        <v>0</v>
      </c>
      <c r="G33" s="34"/>
      <c r="H33" s="34"/>
      <c r="I33" s="98">
        <v>0.21</v>
      </c>
      <c r="J33" s="97">
        <f>ROUND(((SUM(BE95:BE439))*I33),2)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ROUND((SUM(BF95:BF439)),2)</f>
        <v>0</v>
      </c>
      <c r="G34" s="34"/>
      <c r="H34" s="34"/>
      <c r="I34" s="98">
        <v>0.15</v>
      </c>
      <c r="J34" s="97">
        <f>ROUND(((SUM(BF95:BF439))*I34),2)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ROUND((SUM(BG95:BG439)),2)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ROUND((SUM(BH95:BH439)),2)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ROUND((SUM(BI95:BI439)),2)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29" t="str">
        <f>E7</f>
        <v>Karlovy Vary, ZŠ J.A.Komenského - učebna IT, kabinet, přístupová rampa a vnitřní plošina</v>
      </c>
      <c r="F48" s="330"/>
      <c r="G48" s="330"/>
      <c r="H48" s="33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291" t="str">
        <f>E9</f>
        <v>1 - Učebna IT, kabinet, vnitřní plošina</v>
      </c>
      <c r="F50" s="331"/>
      <c r="G50" s="331"/>
      <c r="H50" s="33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J95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106</v>
      </c>
      <c r="E60" s="110"/>
      <c r="F60" s="110"/>
      <c r="G60" s="110"/>
      <c r="H60" s="110"/>
      <c r="I60" s="110"/>
      <c r="J60" s="111">
        <f>J96</f>
        <v>0</v>
      </c>
      <c r="L60" s="108"/>
    </row>
    <row r="61" spans="2:12" s="10" customFormat="1" ht="19.95" customHeight="1">
      <c r="B61" s="112"/>
      <c r="D61" s="113" t="s">
        <v>107</v>
      </c>
      <c r="E61" s="114"/>
      <c r="F61" s="114"/>
      <c r="G61" s="114"/>
      <c r="H61" s="114"/>
      <c r="I61" s="114"/>
      <c r="J61" s="115">
        <f>J97</f>
        <v>0</v>
      </c>
      <c r="L61" s="112"/>
    </row>
    <row r="62" spans="2:12" s="10" customFormat="1" ht="19.95" customHeight="1">
      <c r="B62" s="112"/>
      <c r="D62" s="113" t="s">
        <v>108</v>
      </c>
      <c r="E62" s="114"/>
      <c r="F62" s="114"/>
      <c r="G62" s="114"/>
      <c r="H62" s="114"/>
      <c r="I62" s="114"/>
      <c r="J62" s="115">
        <f>J122</f>
        <v>0</v>
      </c>
      <c r="L62" s="112"/>
    </row>
    <row r="63" spans="2:12" s="10" customFormat="1" ht="19.95" customHeight="1">
      <c r="B63" s="112"/>
      <c r="D63" s="113" t="s">
        <v>109</v>
      </c>
      <c r="E63" s="114"/>
      <c r="F63" s="114"/>
      <c r="G63" s="114"/>
      <c r="H63" s="114"/>
      <c r="I63" s="114"/>
      <c r="J63" s="115">
        <f>J158</f>
        <v>0</v>
      </c>
      <c r="L63" s="112"/>
    </row>
    <row r="64" spans="2:12" s="10" customFormat="1" ht="19.95" customHeight="1">
      <c r="B64" s="112"/>
      <c r="D64" s="113" t="s">
        <v>110</v>
      </c>
      <c r="E64" s="114"/>
      <c r="F64" s="114"/>
      <c r="G64" s="114"/>
      <c r="H64" s="114"/>
      <c r="I64" s="114"/>
      <c r="J64" s="115">
        <f>J226</f>
        <v>0</v>
      </c>
      <c r="L64" s="112"/>
    </row>
    <row r="65" spans="2:12" s="10" customFormat="1" ht="19.95" customHeight="1">
      <c r="B65" s="112"/>
      <c r="D65" s="113" t="s">
        <v>111</v>
      </c>
      <c r="E65" s="114"/>
      <c r="F65" s="114"/>
      <c r="G65" s="114"/>
      <c r="H65" s="114"/>
      <c r="I65" s="114"/>
      <c r="J65" s="115">
        <f>J236</f>
        <v>0</v>
      </c>
      <c r="L65" s="112"/>
    </row>
    <row r="66" spans="2:12" s="9" customFormat="1" ht="24.9" customHeight="1">
      <c r="B66" s="108"/>
      <c r="D66" s="109" t="s">
        <v>112</v>
      </c>
      <c r="E66" s="110"/>
      <c r="F66" s="110"/>
      <c r="G66" s="110"/>
      <c r="H66" s="110"/>
      <c r="I66" s="110"/>
      <c r="J66" s="111">
        <f>J239</f>
        <v>0</v>
      </c>
      <c r="L66" s="108"/>
    </row>
    <row r="67" spans="2:12" s="10" customFormat="1" ht="19.95" customHeight="1">
      <c r="B67" s="112"/>
      <c r="D67" s="113" t="s">
        <v>113</v>
      </c>
      <c r="E67" s="114"/>
      <c r="F67" s="114"/>
      <c r="G67" s="114"/>
      <c r="H67" s="114"/>
      <c r="I67" s="114"/>
      <c r="J67" s="115">
        <f>J240</f>
        <v>0</v>
      </c>
      <c r="L67" s="112"/>
    </row>
    <row r="68" spans="2:12" s="10" customFormat="1" ht="19.95" customHeight="1">
      <c r="B68" s="112"/>
      <c r="D68" s="113" t="s">
        <v>114</v>
      </c>
      <c r="E68" s="114"/>
      <c r="F68" s="114"/>
      <c r="G68" s="114"/>
      <c r="H68" s="114"/>
      <c r="I68" s="114"/>
      <c r="J68" s="115">
        <f>J276</f>
        <v>0</v>
      </c>
      <c r="L68" s="112"/>
    </row>
    <row r="69" spans="2:12" s="10" customFormat="1" ht="19.95" customHeight="1">
      <c r="B69" s="112"/>
      <c r="D69" s="113" t="s">
        <v>115</v>
      </c>
      <c r="E69" s="114"/>
      <c r="F69" s="114"/>
      <c r="G69" s="114"/>
      <c r="H69" s="114"/>
      <c r="I69" s="114"/>
      <c r="J69" s="115">
        <f>J286</f>
        <v>0</v>
      </c>
      <c r="L69" s="112"/>
    </row>
    <row r="70" spans="2:12" s="10" customFormat="1" ht="19.95" customHeight="1">
      <c r="B70" s="112"/>
      <c r="D70" s="113" t="s">
        <v>116</v>
      </c>
      <c r="E70" s="114"/>
      <c r="F70" s="114"/>
      <c r="G70" s="114"/>
      <c r="H70" s="114"/>
      <c r="I70" s="114"/>
      <c r="J70" s="115">
        <f>J319</f>
        <v>0</v>
      </c>
      <c r="L70" s="112"/>
    </row>
    <row r="71" spans="2:12" s="10" customFormat="1" ht="19.95" customHeight="1">
      <c r="B71" s="112"/>
      <c r="D71" s="113" t="s">
        <v>117</v>
      </c>
      <c r="E71" s="114"/>
      <c r="F71" s="114"/>
      <c r="G71" s="114"/>
      <c r="H71" s="114"/>
      <c r="I71" s="114"/>
      <c r="J71" s="115">
        <f>J341</f>
        <v>0</v>
      </c>
      <c r="L71" s="112"/>
    </row>
    <row r="72" spans="2:12" s="10" customFormat="1" ht="19.95" customHeight="1">
      <c r="B72" s="112"/>
      <c r="D72" s="113" t="s">
        <v>118</v>
      </c>
      <c r="E72" s="114"/>
      <c r="F72" s="114"/>
      <c r="G72" s="114"/>
      <c r="H72" s="114"/>
      <c r="I72" s="114"/>
      <c r="J72" s="115">
        <f>J376</f>
        <v>0</v>
      </c>
      <c r="L72" s="112"/>
    </row>
    <row r="73" spans="2:12" s="10" customFormat="1" ht="19.95" customHeight="1">
      <c r="B73" s="112"/>
      <c r="D73" s="113" t="s">
        <v>119</v>
      </c>
      <c r="E73" s="114"/>
      <c r="F73" s="114"/>
      <c r="G73" s="114"/>
      <c r="H73" s="114"/>
      <c r="I73" s="114"/>
      <c r="J73" s="115">
        <f>J389</f>
        <v>0</v>
      </c>
      <c r="L73" s="112"/>
    </row>
    <row r="74" spans="2:12" s="10" customFormat="1" ht="19.95" customHeight="1">
      <c r="B74" s="112"/>
      <c r="D74" s="113" t="s">
        <v>120</v>
      </c>
      <c r="E74" s="114"/>
      <c r="F74" s="114"/>
      <c r="G74" s="114"/>
      <c r="H74" s="114"/>
      <c r="I74" s="114"/>
      <c r="J74" s="115">
        <f>J409</f>
        <v>0</v>
      </c>
      <c r="L74" s="112"/>
    </row>
    <row r="75" spans="2:12" s="10" customFormat="1" ht="19.95" customHeight="1">
      <c r="B75" s="112"/>
      <c r="D75" s="113" t="s">
        <v>121</v>
      </c>
      <c r="E75" s="114"/>
      <c r="F75" s="114"/>
      <c r="G75" s="114"/>
      <c r="H75" s="114"/>
      <c r="I75" s="114"/>
      <c r="J75" s="115">
        <f>J424</f>
        <v>0</v>
      </c>
      <c r="L75" s="112"/>
    </row>
    <row r="76" spans="1:31" s="2" customFormat="1" ht="21.7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122</v>
      </c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" customHeight="1">
      <c r="A85" s="34"/>
      <c r="B85" s="35"/>
      <c r="C85" s="34"/>
      <c r="D85" s="34"/>
      <c r="E85" s="329" t="str">
        <f>E7</f>
        <v>Karlovy Vary, ZŠ J.A.Komenského - učebna IT, kabinet, přístupová rampa a vnitřní plošina</v>
      </c>
      <c r="F85" s="330"/>
      <c r="G85" s="330"/>
      <c r="H85" s="330"/>
      <c r="I85" s="34"/>
      <c r="J85" s="34"/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34"/>
      <c r="D87" s="34"/>
      <c r="E87" s="291" t="str">
        <f>E9</f>
        <v>1 - Učebna IT, kabinet, vnitřní plošina</v>
      </c>
      <c r="F87" s="331"/>
      <c r="G87" s="331"/>
      <c r="H87" s="331"/>
      <c r="I87" s="34"/>
      <c r="J87" s="34"/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4"/>
      <c r="E89" s="34"/>
      <c r="F89" s="27" t="str">
        <f>F12</f>
        <v xml:space="preserve"> </v>
      </c>
      <c r="G89" s="34"/>
      <c r="H89" s="34"/>
      <c r="I89" s="29" t="s">
        <v>23</v>
      </c>
      <c r="J89" s="52" t="str">
        <f>IF(J12="","",J12)</f>
        <v>23. 1. 2024</v>
      </c>
      <c r="K89" s="34"/>
      <c r="L89" s="9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6" customHeight="1">
      <c r="A91" s="34"/>
      <c r="B91" s="35"/>
      <c r="C91" s="29" t="s">
        <v>25</v>
      </c>
      <c r="D91" s="34"/>
      <c r="E91" s="34"/>
      <c r="F91" s="27" t="str">
        <f>E15</f>
        <v>Statutární město K.Vary</v>
      </c>
      <c r="G91" s="34"/>
      <c r="H91" s="34"/>
      <c r="I91" s="29" t="s">
        <v>31</v>
      </c>
      <c r="J91" s="32" t="str">
        <f>E21</f>
        <v>Porticus s.r.o. K.Vary</v>
      </c>
      <c r="K91" s="34"/>
      <c r="L91" s="9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29</v>
      </c>
      <c r="D92" s="34"/>
      <c r="E92" s="34"/>
      <c r="F92" s="27" t="str">
        <f>IF(E18="","",E18)</f>
        <v>Vyplň údaj</v>
      </c>
      <c r="G92" s="34"/>
      <c r="H92" s="34"/>
      <c r="I92" s="29" t="s">
        <v>34</v>
      </c>
      <c r="J92" s="32" t="str">
        <f>E24</f>
        <v>Šimková Dita, K.Vary</v>
      </c>
      <c r="K92" s="34"/>
      <c r="L92" s="9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16"/>
      <c r="B94" s="117"/>
      <c r="C94" s="118" t="s">
        <v>123</v>
      </c>
      <c r="D94" s="119" t="s">
        <v>57</v>
      </c>
      <c r="E94" s="119" t="s">
        <v>53</v>
      </c>
      <c r="F94" s="119" t="s">
        <v>54</v>
      </c>
      <c r="G94" s="119" t="s">
        <v>124</v>
      </c>
      <c r="H94" s="119" t="s">
        <v>125</v>
      </c>
      <c r="I94" s="119" t="s">
        <v>126</v>
      </c>
      <c r="J94" s="119" t="s">
        <v>104</v>
      </c>
      <c r="K94" s="120" t="s">
        <v>127</v>
      </c>
      <c r="L94" s="121"/>
      <c r="M94" s="59" t="s">
        <v>3</v>
      </c>
      <c r="N94" s="60" t="s">
        <v>42</v>
      </c>
      <c r="O94" s="60" t="s">
        <v>128</v>
      </c>
      <c r="P94" s="60" t="s">
        <v>129</v>
      </c>
      <c r="Q94" s="60" t="s">
        <v>130</v>
      </c>
      <c r="R94" s="60" t="s">
        <v>131</v>
      </c>
      <c r="S94" s="60" t="s">
        <v>132</v>
      </c>
      <c r="T94" s="61" t="s">
        <v>133</v>
      </c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</row>
    <row r="95" spans="1:63" s="2" customFormat="1" ht="22.8" customHeight="1">
      <c r="A95" s="34"/>
      <c r="B95" s="35"/>
      <c r="C95" s="66" t="s">
        <v>134</v>
      </c>
      <c r="D95" s="34"/>
      <c r="E95" s="34"/>
      <c r="F95" s="34"/>
      <c r="G95" s="34"/>
      <c r="H95" s="34"/>
      <c r="I95" s="34"/>
      <c r="J95" s="122">
        <f>BK95</f>
        <v>0</v>
      </c>
      <c r="K95" s="34"/>
      <c r="L95" s="35"/>
      <c r="M95" s="62"/>
      <c r="N95" s="53"/>
      <c r="O95" s="63"/>
      <c r="P95" s="123">
        <f>P96+P239</f>
        <v>0</v>
      </c>
      <c r="Q95" s="63"/>
      <c r="R95" s="123">
        <f>R96+R239</f>
        <v>14.721609140000002</v>
      </c>
      <c r="S95" s="63"/>
      <c r="T95" s="124">
        <f>T96+T239</f>
        <v>17.294097999999998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71</v>
      </c>
      <c r="AU95" s="19" t="s">
        <v>105</v>
      </c>
      <c r="BK95" s="125">
        <f>BK96+BK239</f>
        <v>0</v>
      </c>
    </row>
    <row r="96" spans="2:63" s="12" customFormat="1" ht="25.95" customHeight="1">
      <c r="B96" s="126"/>
      <c r="D96" s="127" t="s">
        <v>71</v>
      </c>
      <c r="E96" s="128" t="s">
        <v>135</v>
      </c>
      <c r="F96" s="128" t="s">
        <v>136</v>
      </c>
      <c r="I96" s="129"/>
      <c r="J96" s="130">
        <f>BK96</f>
        <v>0</v>
      </c>
      <c r="L96" s="126"/>
      <c r="M96" s="131"/>
      <c r="N96" s="132"/>
      <c r="O96" s="132"/>
      <c r="P96" s="133">
        <f>P97+P122+P158+P226+P236</f>
        <v>0</v>
      </c>
      <c r="Q96" s="132"/>
      <c r="R96" s="133">
        <f>R97+R122+R158+R226+R236</f>
        <v>10.699747340000002</v>
      </c>
      <c r="S96" s="132"/>
      <c r="T96" s="134">
        <f>T97+T122+T158+T226+T236</f>
        <v>13.099560999999998</v>
      </c>
      <c r="AR96" s="127" t="s">
        <v>77</v>
      </c>
      <c r="AT96" s="135" t="s">
        <v>71</v>
      </c>
      <c r="AU96" s="135" t="s">
        <v>72</v>
      </c>
      <c r="AY96" s="127" t="s">
        <v>137</v>
      </c>
      <c r="BK96" s="136">
        <f>BK97+BK122+BK158+BK226+BK236</f>
        <v>0</v>
      </c>
    </row>
    <row r="97" spans="2:63" s="12" customFormat="1" ht="22.8" customHeight="1">
      <c r="B97" s="126"/>
      <c r="D97" s="127" t="s">
        <v>71</v>
      </c>
      <c r="E97" s="137" t="s">
        <v>84</v>
      </c>
      <c r="F97" s="137" t="s">
        <v>138</v>
      </c>
      <c r="I97" s="129"/>
      <c r="J97" s="138">
        <f>BK97</f>
        <v>0</v>
      </c>
      <c r="L97" s="126"/>
      <c r="M97" s="131"/>
      <c r="N97" s="132"/>
      <c r="O97" s="132"/>
      <c r="P97" s="133">
        <f>SUM(P98:P121)</f>
        <v>0</v>
      </c>
      <c r="Q97" s="132"/>
      <c r="R97" s="133">
        <f>SUM(R98:R121)</f>
        <v>5.145986810000001</v>
      </c>
      <c r="S97" s="132"/>
      <c r="T97" s="134">
        <f>SUM(T98:T121)</f>
        <v>0</v>
      </c>
      <c r="AR97" s="127" t="s">
        <v>77</v>
      </c>
      <c r="AT97" s="135" t="s">
        <v>71</v>
      </c>
      <c r="AU97" s="135" t="s">
        <v>77</v>
      </c>
      <c r="AY97" s="127" t="s">
        <v>137</v>
      </c>
      <c r="BK97" s="136">
        <f>SUM(BK98:BK121)</f>
        <v>0</v>
      </c>
    </row>
    <row r="98" spans="1:65" s="2" customFormat="1" ht="22.2" customHeight="1">
      <c r="A98" s="34"/>
      <c r="B98" s="139"/>
      <c r="C98" s="140" t="s">
        <v>77</v>
      </c>
      <c r="D98" s="140" t="s">
        <v>139</v>
      </c>
      <c r="E98" s="141" t="s">
        <v>140</v>
      </c>
      <c r="F98" s="142" t="s">
        <v>141</v>
      </c>
      <c r="G98" s="143" t="s">
        <v>142</v>
      </c>
      <c r="H98" s="144">
        <v>4</v>
      </c>
      <c r="I98" s="145"/>
      <c r="J98" s="146">
        <f>ROUND(I98*H98,2)</f>
        <v>0</v>
      </c>
      <c r="K98" s="142" t="s">
        <v>143</v>
      </c>
      <c r="L98" s="35"/>
      <c r="M98" s="147" t="s">
        <v>3</v>
      </c>
      <c r="N98" s="148" t="s">
        <v>43</v>
      </c>
      <c r="O98" s="55"/>
      <c r="P98" s="149">
        <f>O98*H98</f>
        <v>0</v>
      </c>
      <c r="Q98" s="149">
        <v>0.03235</v>
      </c>
      <c r="R98" s="149">
        <f>Q98*H98</f>
        <v>0.1294</v>
      </c>
      <c r="S98" s="149">
        <v>0</v>
      </c>
      <c r="T98" s="15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87</v>
      </c>
      <c r="AT98" s="151" t="s">
        <v>139</v>
      </c>
      <c r="AU98" s="151" t="s">
        <v>81</v>
      </c>
      <c r="AY98" s="19" t="s">
        <v>137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9" t="s">
        <v>77</v>
      </c>
      <c r="BK98" s="152">
        <f>ROUND(I98*H98,2)</f>
        <v>0</v>
      </c>
      <c r="BL98" s="19" t="s">
        <v>87</v>
      </c>
      <c r="BM98" s="151" t="s">
        <v>144</v>
      </c>
    </row>
    <row r="99" spans="1:47" s="2" customFormat="1" ht="10.2">
      <c r="A99" s="34"/>
      <c r="B99" s="35"/>
      <c r="C99" s="34"/>
      <c r="D99" s="153" t="s">
        <v>145</v>
      </c>
      <c r="E99" s="34"/>
      <c r="F99" s="154" t="s">
        <v>146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145</v>
      </c>
      <c r="AU99" s="19" t="s">
        <v>81</v>
      </c>
    </row>
    <row r="100" spans="2:51" s="13" customFormat="1" ht="10.2">
      <c r="B100" s="158"/>
      <c r="D100" s="159" t="s">
        <v>147</v>
      </c>
      <c r="E100" s="160" t="s">
        <v>3</v>
      </c>
      <c r="F100" s="161" t="s">
        <v>148</v>
      </c>
      <c r="H100" s="162">
        <v>4</v>
      </c>
      <c r="I100" s="163"/>
      <c r="L100" s="158"/>
      <c r="M100" s="164"/>
      <c r="N100" s="165"/>
      <c r="O100" s="165"/>
      <c r="P100" s="165"/>
      <c r="Q100" s="165"/>
      <c r="R100" s="165"/>
      <c r="S100" s="165"/>
      <c r="T100" s="166"/>
      <c r="AT100" s="160" t="s">
        <v>147</v>
      </c>
      <c r="AU100" s="160" t="s">
        <v>81</v>
      </c>
      <c r="AV100" s="13" t="s">
        <v>81</v>
      </c>
      <c r="AW100" s="13" t="s">
        <v>33</v>
      </c>
      <c r="AX100" s="13" t="s">
        <v>77</v>
      </c>
      <c r="AY100" s="160" t="s">
        <v>137</v>
      </c>
    </row>
    <row r="101" spans="1:65" s="2" customFormat="1" ht="22.2" customHeight="1">
      <c r="A101" s="34"/>
      <c r="B101" s="139"/>
      <c r="C101" s="140" t="s">
        <v>81</v>
      </c>
      <c r="D101" s="140" t="s">
        <v>139</v>
      </c>
      <c r="E101" s="141" t="s">
        <v>149</v>
      </c>
      <c r="F101" s="142" t="s">
        <v>150</v>
      </c>
      <c r="G101" s="143" t="s">
        <v>142</v>
      </c>
      <c r="H101" s="144">
        <v>1</v>
      </c>
      <c r="I101" s="145"/>
      <c r="J101" s="146">
        <f>ROUND(I101*H101,2)</f>
        <v>0</v>
      </c>
      <c r="K101" s="142" t="s">
        <v>143</v>
      </c>
      <c r="L101" s="35"/>
      <c r="M101" s="147" t="s">
        <v>3</v>
      </c>
      <c r="N101" s="148" t="s">
        <v>43</v>
      </c>
      <c r="O101" s="55"/>
      <c r="P101" s="149">
        <f>O101*H101</f>
        <v>0</v>
      </c>
      <c r="Q101" s="149">
        <v>0.03963</v>
      </c>
      <c r="R101" s="149">
        <f>Q101*H101</f>
        <v>0.03963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87</v>
      </c>
      <c r="AT101" s="151" t="s">
        <v>139</v>
      </c>
      <c r="AU101" s="151" t="s">
        <v>81</v>
      </c>
      <c r="AY101" s="19" t="s">
        <v>137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77</v>
      </c>
      <c r="BK101" s="152">
        <f>ROUND(I101*H101,2)</f>
        <v>0</v>
      </c>
      <c r="BL101" s="19" t="s">
        <v>87</v>
      </c>
      <c r="BM101" s="151" t="s">
        <v>151</v>
      </c>
    </row>
    <row r="102" spans="1:47" s="2" customFormat="1" ht="10.2">
      <c r="A102" s="34"/>
      <c r="B102" s="35"/>
      <c r="C102" s="34"/>
      <c r="D102" s="153" t="s">
        <v>145</v>
      </c>
      <c r="E102" s="34"/>
      <c r="F102" s="154" t="s">
        <v>152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145</v>
      </c>
      <c r="AU102" s="19" t="s">
        <v>81</v>
      </c>
    </row>
    <row r="103" spans="2:51" s="13" customFormat="1" ht="10.2">
      <c r="B103" s="158"/>
      <c r="D103" s="159" t="s">
        <v>147</v>
      </c>
      <c r="E103" s="160" t="s">
        <v>3</v>
      </c>
      <c r="F103" s="161" t="s">
        <v>153</v>
      </c>
      <c r="H103" s="162">
        <v>1</v>
      </c>
      <c r="I103" s="163"/>
      <c r="L103" s="158"/>
      <c r="M103" s="164"/>
      <c r="N103" s="165"/>
      <c r="O103" s="165"/>
      <c r="P103" s="165"/>
      <c r="Q103" s="165"/>
      <c r="R103" s="165"/>
      <c r="S103" s="165"/>
      <c r="T103" s="166"/>
      <c r="AT103" s="160" t="s">
        <v>147</v>
      </c>
      <c r="AU103" s="160" t="s">
        <v>81</v>
      </c>
      <c r="AV103" s="13" t="s">
        <v>81</v>
      </c>
      <c r="AW103" s="13" t="s">
        <v>33</v>
      </c>
      <c r="AX103" s="13" t="s">
        <v>77</v>
      </c>
      <c r="AY103" s="160" t="s">
        <v>137</v>
      </c>
    </row>
    <row r="104" spans="1:65" s="2" customFormat="1" ht="14.4" customHeight="1">
      <c r="A104" s="34"/>
      <c r="B104" s="139"/>
      <c r="C104" s="140" t="s">
        <v>84</v>
      </c>
      <c r="D104" s="140" t="s">
        <v>139</v>
      </c>
      <c r="E104" s="141" t="s">
        <v>154</v>
      </c>
      <c r="F104" s="142" t="s">
        <v>155</v>
      </c>
      <c r="G104" s="143" t="s">
        <v>156</v>
      </c>
      <c r="H104" s="144">
        <v>0.021</v>
      </c>
      <c r="I104" s="145"/>
      <c r="J104" s="146">
        <f>ROUND(I104*H104,2)</f>
        <v>0</v>
      </c>
      <c r="K104" s="142" t="s">
        <v>143</v>
      </c>
      <c r="L104" s="35"/>
      <c r="M104" s="147" t="s">
        <v>3</v>
      </c>
      <c r="N104" s="148" t="s">
        <v>43</v>
      </c>
      <c r="O104" s="55"/>
      <c r="P104" s="149">
        <f>O104*H104</f>
        <v>0</v>
      </c>
      <c r="Q104" s="149">
        <v>1.09</v>
      </c>
      <c r="R104" s="149">
        <f>Q104*H104</f>
        <v>0.022890000000000004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87</v>
      </c>
      <c r="AT104" s="151" t="s">
        <v>139</v>
      </c>
      <c r="AU104" s="151" t="s">
        <v>81</v>
      </c>
      <c r="AY104" s="19" t="s">
        <v>137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77</v>
      </c>
      <c r="BK104" s="152">
        <f>ROUND(I104*H104,2)</f>
        <v>0</v>
      </c>
      <c r="BL104" s="19" t="s">
        <v>87</v>
      </c>
      <c r="BM104" s="151" t="s">
        <v>157</v>
      </c>
    </row>
    <row r="105" spans="1:47" s="2" customFormat="1" ht="10.2">
      <c r="A105" s="34"/>
      <c r="B105" s="35"/>
      <c r="C105" s="34"/>
      <c r="D105" s="153" t="s">
        <v>145</v>
      </c>
      <c r="E105" s="34"/>
      <c r="F105" s="154" t="s">
        <v>158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145</v>
      </c>
      <c r="AU105" s="19" t="s">
        <v>81</v>
      </c>
    </row>
    <row r="106" spans="2:51" s="13" customFormat="1" ht="10.2">
      <c r="B106" s="158"/>
      <c r="D106" s="159" t="s">
        <v>147</v>
      </c>
      <c r="E106" s="160" t="s">
        <v>3</v>
      </c>
      <c r="F106" s="161" t="s">
        <v>159</v>
      </c>
      <c r="H106" s="162">
        <v>0.021</v>
      </c>
      <c r="I106" s="163"/>
      <c r="L106" s="158"/>
      <c r="M106" s="164"/>
      <c r="N106" s="165"/>
      <c r="O106" s="165"/>
      <c r="P106" s="165"/>
      <c r="Q106" s="165"/>
      <c r="R106" s="165"/>
      <c r="S106" s="165"/>
      <c r="T106" s="166"/>
      <c r="AT106" s="160" t="s">
        <v>147</v>
      </c>
      <c r="AU106" s="160" t="s">
        <v>81</v>
      </c>
      <c r="AV106" s="13" t="s">
        <v>81</v>
      </c>
      <c r="AW106" s="13" t="s">
        <v>33</v>
      </c>
      <c r="AX106" s="13" t="s">
        <v>77</v>
      </c>
      <c r="AY106" s="160" t="s">
        <v>137</v>
      </c>
    </row>
    <row r="107" spans="1:65" s="2" customFormat="1" ht="22.2" customHeight="1">
      <c r="A107" s="34"/>
      <c r="B107" s="139"/>
      <c r="C107" s="140" t="s">
        <v>87</v>
      </c>
      <c r="D107" s="140" t="s">
        <v>139</v>
      </c>
      <c r="E107" s="141" t="s">
        <v>160</v>
      </c>
      <c r="F107" s="142" t="s">
        <v>161</v>
      </c>
      <c r="G107" s="143" t="s">
        <v>162</v>
      </c>
      <c r="H107" s="144">
        <v>32.706</v>
      </c>
      <c r="I107" s="145"/>
      <c r="J107" s="146">
        <f>ROUND(I107*H107,2)</f>
        <v>0</v>
      </c>
      <c r="K107" s="142" t="s">
        <v>143</v>
      </c>
      <c r="L107" s="35"/>
      <c r="M107" s="147" t="s">
        <v>3</v>
      </c>
      <c r="N107" s="148" t="s">
        <v>43</v>
      </c>
      <c r="O107" s="55"/>
      <c r="P107" s="149">
        <f>O107*H107</f>
        <v>0</v>
      </c>
      <c r="Q107" s="149">
        <v>0.06998</v>
      </c>
      <c r="R107" s="149">
        <f>Q107*H107</f>
        <v>2.28876588</v>
      </c>
      <c r="S107" s="149">
        <v>0</v>
      </c>
      <c r="T107" s="150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87</v>
      </c>
      <c r="AT107" s="151" t="s">
        <v>139</v>
      </c>
      <c r="AU107" s="151" t="s">
        <v>81</v>
      </c>
      <c r="AY107" s="19" t="s">
        <v>137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9" t="s">
        <v>77</v>
      </c>
      <c r="BK107" s="152">
        <f>ROUND(I107*H107,2)</f>
        <v>0</v>
      </c>
      <c r="BL107" s="19" t="s">
        <v>87</v>
      </c>
      <c r="BM107" s="151" t="s">
        <v>163</v>
      </c>
    </row>
    <row r="108" spans="1:47" s="2" customFormat="1" ht="10.2">
      <c r="A108" s="34"/>
      <c r="B108" s="35"/>
      <c r="C108" s="34"/>
      <c r="D108" s="153" t="s">
        <v>145</v>
      </c>
      <c r="E108" s="34"/>
      <c r="F108" s="154" t="s">
        <v>164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145</v>
      </c>
      <c r="AU108" s="19" t="s">
        <v>81</v>
      </c>
    </row>
    <row r="109" spans="2:51" s="13" customFormat="1" ht="10.2">
      <c r="B109" s="158"/>
      <c r="D109" s="159" t="s">
        <v>147</v>
      </c>
      <c r="E109" s="160" t="s">
        <v>3</v>
      </c>
      <c r="F109" s="161" t="s">
        <v>165</v>
      </c>
      <c r="H109" s="162">
        <v>32.706</v>
      </c>
      <c r="I109" s="163"/>
      <c r="L109" s="158"/>
      <c r="M109" s="164"/>
      <c r="N109" s="165"/>
      <c r="O109" s="165"/>
      <c r="P109" s="165"/>
      <c r="Q109" s="165"/>
      <c r="R109" s="165"/>
      <c r="S109" s="165"/>
      <c r="T109" s="166"/>
      <c r="AT109" s="160" t="s">
        <v>147</v>
      </c>
      <c r="AU109" s="160" t="s">
        <v>81</v>
      </c>
      <c r="AV109" s="13" t="s">
        <v>81</v>
      </c>
      <c r="AW109" s="13" t="s">
        <v>33</v>
      </c>
      <c r="AX109" s="13" t="s">
        <v>77</v>
      </c>
      <c r="AY109" s="160" t="s">
        <v>137</v>
      </c>
    </row>
    <row r="110" spans="1:65" s="2" customFormat="1" ht="22.2" customHeight="1">
      <c r="A110" s="34"/>
      <c r="B110" s="139"/>
      <c r="C110" s="140" t="s">
        <v>90</v>
      </c>
      <c r="D110" s="140" t="s">
        <v>139</v>
      </c>
      <c r="E110" s="141" t="s">
        <v>166</v>
      </c>
      <c r="F110" s="142" t="s">
        <v>167</v>
      </c>
      <c r="G110" s="143" t="s">
        <v>162</v>
      </c>
      <c r="H110" s="144">
        <v>32.373</v>
      </c>
      <c r="I110" s="145"/>
      <c r="J110" s="146">
        <f>ROUND(I110*H110,2)</f>
        <v>0</v>
      </c>
      <c r="K110" s="142" t="s">
        <v>143</v>
      </c>
      <c r="L110" s="35"/>
      <c r="M110" s="147" t="s">
        <v>3</v>
      </c>
      <c r="N110" s="148" t="s">
        <v>43</v>
      </c>
      <c r="O110" s="55"/>
      <c r="P110" s="149">
        <f>O110*H110</f>
        <v>0</v>
      </c>
      <c r="Q110" s="149">
        <v>0.07921</v>
      </c>
      <c r="R110" s="149">
        <f>Q110*H110</f>
        <v>2.56426533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87</v>
      </c>
      <c r="AT110" s="151" t="s">
        <v>139</v>
      </c>
      <c r="AU110" s="151" t="s">
        <v>81</v>
      </c>
      <c r="AY110" s="19" t="s">
        <v>137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77</v>
      </c>
      <c r="BK110" s="152">
        <f>ROUND(I110*H110,2)</f>
        <v>0</v>
      </c>
      <c r="BL110" s="19" t="s">
        <v>87</v>
      </c>
      <c r="BM110" s="151" t="s">
        <v>168</v>
      </c>
    </row>
    <row r="111" spans="1:47" s="2" customFormat="1" ht="10.2">
      <c r="A111" s="34"/>
      <c r="B111" s="35"/>
      <c r="C111" s="34"/>
      <c r="D111" s="153" t="s">
        <v>145</v>
      </c>
      <c r="E111" s="34"/>
      <c r="F111" s="154" t="s">
        <v>169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145</v>
      </c>
      <c r="AU111" s="19" t="s">
        <v>81</v>
      </c>
    </row>
    <row r="112" spans="2:51" s="13" customFormat="1" ht="10.2">
      <c r="B112" s="158"/>
      <c r="D112" s="159" t="s">
        <v>147</v>
      </c>
      <c r="E112" s="160" t="s">
        <v>3</v>
      </c>
      <c r="F112" s="161" t="s">
        <v>170</v>
      </c>
      <c r="H112" s="162">
        <v>32.373</v>
      </c>
      <c r="I112" s="163"/>
      <c r="L112" s="158"/>
      <c r="M112" s="164"/>
      <c r="N112" s="165"/>
      <c r="O112" s="165"/>
      <c r="P112" s="165"/>
      <c r="Q112" s="165"/>
      <c r="R112" s="165"/>
      <c r="S112" s="165"/>
      <c r="T112" s="166"/>
      <c r="AT112" s="160" t="s">
        <v>147</v>
      </c>
      <c r="AU112" s="160" t="s">
        <v>81</v>
      </c>
      <c r="AV112" s="13" t="s">
        <v>81</v>
      </c>
      <c r="AW112" s="13" t="s">
        <v>33</v>
      </c>
      <c r="AX112" s="13" t="s">
        <v>77</v>
      </c>
      <c r="AY112" s="160" t="s">
        <v>137</v>
      </c>
    </row>
    <row r="113" spans="1:65" s="2" customFormat="1" ht="14.4" customHeight="1">
      <c r="A113" s="34"/>
      <c r="B113" s="139"/>
      <c r="C113" s="140" t="s">
        <v>93</v>
      </c>
      <c r="D113" s="140" t="s">
        <v>139</v>
      </c>
      <c r="E113" s="141" t="s">
        <v>171</v>
      </c>
      <c r="F113" s="142" t="s">
        <v>172</v>
      </c>
      <c r="G113" s="143" t="s">
        <v>173</v>
      </c>
      <c r="H113" s="144">
        <v>26.2</v>
      </c>
      <c r="I113" s="145"/>
      <c r="J113" s="146">
        <f>ROUND(I113*H113,2)</f>
        <v>0</v>
      </c>
      <c r="K113" s="142" t="s">
        <v>143</v>
      </c>
      <c r="L113" s="35"/>
      <c r="M113" s="147" t="s">
        <v>3</v>
      </c>
      <c r="N113" s="148" t="s">
        <v>43</v>
      </c>
      <c r="O113" s="55"/>
      <c r="P113" s="149">
        <f>O113*H113</f>
        <v>0</v>
      </c>
      <c r="Q113" s="149">
        <v>0.00013</v>
      </c>
      <c r="R113" s="149">
        <f>Q113*H113</f>
        <v>0.0034059999999999997</v>
      </c>
      <c r="S113" s="149">
        <v>0</v>
      </c>
      <c r="T113" s="150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87</v>
      </c>
      <c r="AT113" s="151" t="s">
        <v>139</v>
      </c>
      <c r="AU113" s="151" t="s">
        <v>81</v>
      </c>
      <c r="AY113" s="19" t="s">
        <v>137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9" t="s">
        <v>77</v>
      </c>
      <c r="BK113" s="152">
        <f>ROUND(I113*H113,2)</f>
        <v>0</v>
      </c>
      <c r="BL113" s="19" t="s">
        <v>87</v>
      </c>
      <c r="BM113" s="151" t="s">
        <v>174</v>
      </c>
    </row>
    <row r="114" spans="1:47" s="2" customFormat="1" ht="10.2">
      <c r="A114" s="34"/>
      <c r="B114" s="35"/>
      <c r="C114" s="34"/>
      <c r="D114" s="153" t="s">
        <v>145</v>
      </c>
      <c r="E114" s="34"/>
      <c r="F114" s="154" t="s">
        <v>175</v>
      </c>
      <c r="G114" s="34"/>
      <c r="H114" s="34"/>
      <c r="I114" s="155"/>
      <c r="J114" s="34"/>
      <c r="K114" s="34"/>
      <c r="L114" s="35"/>
      <c r="M114" s="156"/>
      <c r="N114" s="157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145</v>
      </c>
      <c r="AU114" s="19" t="s">
        <v>81</v>
      </c>
    </row>
    <row r="115" spans="2:51" s="13" customFormat="1" ht="10.2">
      <c r="B115" s="158"/>
      <c r="D115" s="159" t="s">
        <v>147</v>
      </c>
      <c r="E115" s="160" t="s">
        <v>3</v>
      </c>
      <c r="F115" s="161" t="s">
        <v>176</v>
      </c>
      <c r="H115" s="162">
        <v>26.2</v>
      </c>
      <c r="I115" s="163"/>
      <c r="L115" s="158"/>
      <c r="M115" s="164"/>
      <c r="N115" s="165"/>
      <c r="O115" s="165"/>
      <c r="P115" s="165"/>
      <c r="Q115" s="165"/>
      <c r="R115" s="165"/>
      <c r="S115" s="165"/>
      <c r="T115" s="166"/>
      <c r="AT115" s="160" t="s">
        <v>147</v>
      </c>
      <c r="AU115" s="160" t="s">
        <v>81</v>
      </c>
      <c r="AV115" s="13" t="s">
        <v>81</v>
      </c>
      <c r="AW115" s="13" t="s">
        <v>33</v>
      </c>
      <c r="AX115" s="13" t="s">
        <v>77</v>
      </c>
      <c r="AY115" s="160" t="s">
        <v>137</v>
      </c>
    </row>
    <row r="116" spans="1:65" s="2" customFormat="1" ht="14.4" customHeight="1">
      <c r="A116" s="34"/>
      <c r="B116" s="139"/>
      <c r="C116" s="140" t="s">
        <v>96</v>
      </c>
      <c r="D116" s="140" t="s">
        <v>139</v>
      </c>
      <c r="E116" s="141" t="s">
        <v>177</v>
      </c>
      <c r="F116" s="142" t="s">
        <v>178</v>
      </c>
      <c r="G116" s="143" t="s">
        <v>173</v>
      </c>
      <c r="H116" s="144">
        <v>24.88</v>
      </c>
      <c r="I116" s="145"/>
      <c r="J116" s="146">
        <f>ROUND(I116*H116,2)</f>
        <v>0</v>
      </c>
      <c r="K116" s="142" t="s">
        <v>143</v>
      </c>
      <c r="L116" s="35"/>
      <c r="M116" s="147" t="s">
        <v>3</v>
      </c>
      <c r="N116" s="148" t="s">
        <v>43</v>
      </c>
      <c r="O116" s="55"/>
      <c r="P116" s="149">
        <f>O116*H116</f>
        <v>0</v>
      </c>
      <c r="Q116" s="149">
        <v>0.0002</v>
      </c>
      <c r="R116" s="149">
        <f>Q116*H116</f>
        <v>0.004976</v>
      </c>
      <c r="S116" s="149">
        <v>0</v>
      </c>
      <c r="T116" s="150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87</v>
      </c>
      <c r="AT116" s="151" t="s">
        <v>139</v>
      </c>
      <c r="AU116" s="151" t="s">
        <v>81</v>
      </c>
      <c r="AY116" s="19" t="s">
        <v>137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9" t="s">
        <v>77</v>
      </c>
      <c r="BK116" s="152">
        <f>ROUND(I116*H116,2)</f>
        <v>0</v>
      </c>
      <c r="BL116" s="19" t="s">
        <v>87</v>
      </c>
      <c r="BM116" s="151" t="s">
        <v>179</v>
      </c>
    </row>
    <row r="117" spans="1:47" s="2" customFormat="1" ht="10.2">
      <c r="A117" s="34"/>
      <c r="B117" s="35"/>
      <c r="C117" s="34"/>
      <c r="D117" s="153" t="s">
        <v>145</v>
      </c>
      <c r="E117" s="34"/>
      <c r="F117" s="154" t="s">
        <v>180</v>
      </c>
      <c r="G117" s="34"/>
      <c r="H117" s="34"/>
      <c r="I117" s="155"/>
      <c r="J117" s="34"/>
      <c r="K117" s="34"/>
      <c r="L117" s="35"/>
      <c r="M117" s="156"/>
      <c r="N117" s="157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145</v>
      </c>
      <c r="AU117" s="19" t="s">
        <v>81</v>
      </c>
    </row>
    <row r="118" spans="2:51" s="13" customFormat="1" ht="10.2">
      <c r="B118" s="158"/>
      <c r="D118" s="159" t="s">
        <v>147</v>
      </c>
      <c r="E118" s="160" t="s">
        <v>3</v>
      </c>
      <c r="F118" s="161" t="s">
        <v>181</v>
      </c>
      <c r="H118" s="162">
        <v>24.88</v>
      </c>
      <c r="I118" s="163"/>
      <c r="L118" s="158"/>
      <c r="M118" s="164"/>
      <c r="N118" s="165"/>
      <c r="O118" s="165"/>
      <c r="P118" s="165"/>
      <c r="Q118" s="165"/>
      <c r="R118" s="165"/>
      <c r="S118" s="165"/>
      <c r="T118" s="166"/>
      <c r="AT118" s="160" t="s">
        <v>147</v>
      </c>
      <c r="AU118" s="160" t="s">
        <v>81</v>
      </c>
      <c r="AV118" s="13" t="s">
        <v>81</v>
      </c>
      <c r="AW118" s="13" t="s">
        <v>33</v>
      </c>
      <c r="AX118" s="13" t="s">
        <v>77</v>
      </c>
      <c r="AY118" s="160" t="s">
        <v>137</v>
      </c>
    </row>
    <row r="119" spans="1:65" s="2" customFormat="1" ht="14.4" customHeight="1">
      <c r="A119" s="34"/>
      <c r="B119" s="139"/>
      <c r="C119" s="140" t="s">
        <v>182</v>
      </c>
      <c r="D119" s="140" t="s">
        <v>139</v>
      </c>
      <c r="E119" s="141" t="s">
        <v>183</v>
      </c>
      <c r="F119" s="142" t="s">
        <v>184</v>
      </c>
      <c r="G119" s="143" t="s">
        <v>162</v>
      </c>
      <c r="H119" s="144">
        <v>0.52</v>
      </c>
      <c r="I119" s="145"/>
      <c r="J119" s="146">
        <f>ROUND(I119*H119,2)</f>
        <v>0</v>
      </c>
      <c r="K119" s="142" t="s">
        <v>143</v>
      </c>
      <c r="L119" s="35"/>
      <c r="M119" s="147" t="s">
        <v>3</v>
      </c>
      <c r="N119" s="148" t="s">
        <v>43</v>
      </c>
      <c r="O119" s="55"/>
      <c r="P119" s="149">
        <f>O119*H119</f>
        <v>0</v>
      </c>
      <c r="Q119" s="149">
        <v>0.17818</v>
      </c>
      <c r="R119" s="149">
        <f>Q119*H119</f>
        <v>0.0926536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87</v>
      </c>
      <c r="AT119" s="151" t="s">
        <v>139</v>
      </c>
      <c r="AU119" s="151" t="s">
        <v>81</v>
      </c>
      <c r="AY119" s="19" t="s">
        <v>137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9" t="s">
        <v>77</v>
      </c>
      <c r="BK119" s="152">
        <f>ROUND(I119*H119,2)</f>
        <v>0</v>
      </c>
      <c r="BL119" s="19" t="s">
        <v>87</v>
      </c>
      <c r="BM119" s="151" t="s">
        <v>185</v>
      </c>
    </row>
    <row r="120" spans="1:47" s="2" customFormat="1" ht="10.2">
      <c r="A120" s="34"/>
      <c r="B120" s="35"/>
      <c r="C120" s="34"/>
      <c r="D120" s="153" t="s">
        <v>145</v>
      </c>
      <c r="E120" s="34"/>
      <c r="F120" s="154" t="s">
        <v>186</v>
      </c>
      <c r="G120" s="34"/>
      <c r="H120" s="34"/>
      <c r="I120" s="155"/>
      <c r="J120" s="34"/>
      <c r="K120" s="34"/>
      <c r="L120" s="35"/>
      <c r="M120" s="156"/>
      <c r="N120" s="157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145</v>
      </c>
      <c r="AU120" s="19" t="s">
        <v>81</v>
      </c>
    </row>
    <row r="121" spans="2:51" s="13" customFormat="1" ht="10.2">
      <c r="B121" s="158"/>
      <c r="D121" s="159" t="s">
        <v>147</v>
      </c>
      <c r="E121" s="160" t="s">
        <v>3</v>
      </c>
      <c r="F121" s="161" t="s">
        <v>187</v>
      </c>
      <c r="H121" s="162">
        <v>0.52</v>
      </c>
      <c r="I121" s="163"/>
      <c r="L121" s="158"/>
      <c r="M121" s="164"/>
      <c r="N121" s="165"/>
      <c r="O121" s="165"/>
      <c r="P121" s="165"/>
      <c r="Q121" s="165"/>
      <c r="R121" s="165"/>
      <c r="S121" s="165"/>
      <c r="T121" s="166"/>
      <c r="AT121" s="160" t="s">
        <v>147</v>
      </c>
      <c r="AU121" s="160" t="s">
        <v>81</v>
      </c>
      <c r="AV121" s="13" t="s">
        <v>81</v>
      </c>
      <c r="AW121" s="13" t="s">
        <v>33</v>
      </c>
      <c r="AX121" s="13" t="s">
        <v>77</v>
      </c>
      <c r="AY121" s="160" t="s">
        <v>137</v>
      </c>
    </row>
    <row r="122" spans="2:63" s="12" customFormat="1" ht="22.8" customHeight="1">
      <c r="B122" s="126"/>
      <c r="D122" s="127" t="s">
        <v>71</v>
      </c>
      <c r="E122" s="137" t="s">
        <v>93</v>
      </c>
      <c r="F122" s="137" t="s">
        <v>188</v>
      </c>
      <c r="I122" s="129"/>
      <c r="J122" s="138">
        <f>BK122</f>
        <v>0</v>
      </c>
      <c r="L122" s="126"/>
      <c r="M122" s="131"/>
      <c r="N122" s="132"/>
      <c r="O122" s="132"/>
      <c r="P122" s="133">
        <f>SUM(P123:P157)</f>
        <v>0</v>
      </c>
      <c r="Q122" s="132"/>
      <c r="R122" s="133">
        <f>SUM(R123:R157)</f>
        <v>5.473214530000001</v>
      </c>
      <c r="S122" s="132"/>
      <c r="T122" s="134">
        <f>SUM(T123:T157)</f>
        <v>0</v>
      </c>
      <c r="AR122" s="127" t="s">
        <v>77</v>
      </c>
      <c r="AT122" s="135" t="s">
        <v>71</v>
      </c>
      <c r="AU122" s="135" t="s">
        <v>77</v>
      </c>
      <c r="AY122" s="127" t="s">
        <v>137</v>
      </c>
      <c r="BK122" s="136">
        <f>SUM(BK123:BK157)</f>
        <v>0</v>
      </c>
    </row>
    <row r="123" spans="1:65" s="2" customFormat="1" ht="14.4" customHeight="1">
      <c r="A123" s="34"/>
      <c r="B123" s="139"/>
      <c r="C123" s="140" t="s">
        <v>189</v>
      </c>
      <c r="D123" s="140" t="s">
        <v>139</v>
      </c>
      <c r="E123" s="141" t="s">
        <v>190</v>
      </c>
      <c r="F123" s="142" t="s">
        <v>191</v>
      </c>
      <c r="G123" s="143" t="s">
        <v>162</v>
      </c>
      <c r="H123" s="144">
        <v>1.035</v>
      </c>
      <c r="I123" s="145"/>
      <c r="J123" s="146">
        <f>ROUND(I123*H123,2)</f>
        <v>0</v>
      </c>
      <c r="K123" s="142" t="s">
        <v>143</v>
      </c>
      <c r="L123" s="35"/>
      <c r="M123" s="147" t="s">
        <v>3</v>
      </c>
      <c r="N123" s="148" t="s">
        <v>43</v>
      </c>
      <c r="O123" s="55"/>
      <c r="P123" s="149">
        <f>O123*H123</f>
        <v>0</v>
      </c>
      <c r="Q123" s="149">
        <v>0.04153</v>
      </c>
      <c r="R123" s="149">
        <f>Q123*H123</f>
        <v>0.042983549999999995</v>
      </c>
      <c r="S123" s="149">
        <v>0</v>
      </c>
      <c r="T123" s="15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87</v>
      </c>
      <c r="AT123" s="151" t="s">
        <v>139</v>
      </c>
      <c r="AU123" s="151" t="s">
        <v>81</v>
      </c>
      <c r="AY123" s="19" t="s">
        <v>137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9" t="s">
        <v>77</v>
      </c>
      <c r="BK123" s="152">
        <f>ROUND(I123*H123,2)</f>
        <v>0</v>
      </c>
      <c r="BL123" s="19" t="s">
        <v>87</v>
      </c>
      <c r="BM123" s="151" t="s">
        <v>192</v>
      </c>
    </row>
    <row r="124" spans="1:47" s="2" customFormat="1" ht="10.2">
      <c r="A124" s="34"/>
      <c r="B124" s="35"/>
      <c r="C124" s="34"/>
      <c r="D124" s="153" t="s">
        <v>145</v>
      </c>
      <c r="E124" s="34"/>
      <c r="F124" s="154" t="s">
        <v>193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145</v>
      </c>
      <c r="AU124" s="19" t="s">
        <v>81</v>
      </c>
    </row>
    <row r="125" spans="2:51" s="13" customFormat="1" ht="10.2">
      <c r="B125" s="158"/>
      <c r="D125" s="159" t="s">
        <v>147</v>
      </c>
      <c r="E125" s="160" t="s">
        <v>3</v>
      </c>
      <c r="F125" s="161" t="s">
        <v>194</v>
      </c>
      <c r="H125" s="162">
        <v>1.035</v>
      </c>
      <c r="I125" s="163"/>
      <c r="L125" s="158"/>
      <c r="M125" s="164"/>
      <c r="N125" s="165"/>
      <c r="O125" s="165"/>
      <c r="P125" s="165"/>
      <c r="Q125" s="165"/>
      <c r="R125" s="165"/>
      <c r="S125" s="165"/>
      <c r="T125" s="166"/>
      <c r="AT125" s="160" t="s">
        <v>147</v>
      </c>
      <c r="AU125" s="160" t="s">
        <v>81</v>
      </c>
      <c r="AV125" s="13" t="s">
        <v>81</v>
      </c>
      <c r="AW125" s="13" t="s">
        <v>33</v>
      </c>
      <c r="AX125" s="13" t="s">
        <v>77</v>
      </c>
      <c r="AY125" s="160" t="s">
        <v>137</v>
      </c>
    </row>
    <row r="126" spans="1:65" s="2" customFormat="1" ht="19.8" customHeight="1">
      <c r="A126" s="34"/>
      <c r="B126" s="139"/>
      <c r="C126" s="140" t="s">
        <v>195</v>
      </c>
      <c r="D126" s="140" t="s">
        <v>139</v>
      </c>
      <c r="E126" s="141" t="s">
        <v>196</v>
      </c>
      <c r="F126" s="142" t="s">
        <v>197</v>
      </c>
      <c r="G126" s="143" t="s">
        <v>162</v>
      </c>
      <c r="H126" s="144">
        <v>130.158</v>
      </c>
      <c r="I126" s="145"/>
      <c r="J126" s="146">
        <f>ROUND(I126*H126,2)</f>
        <v>0</v>
      </c>
      <c r="K126" s="142" t="s">
        <v>143</v>
      </c>
      <c r="L126" s="35"/>
      <c r="M126" s="147" t="s">
        <v>3</v>
      </c>
      <c r="N126" s="148" t="s">
        <v>43</v>
      </c>
      <c r="O126" s="55"/>
      <c r="P126" s="149">
        <f>O126*H126</f>
        <v>0</v>
      </c>
      <c r="Q126" s="149">
        <v>0.00438</v>
      </c>
      <c r="R126" s="149">
        <f>Q126*H126</f>
        <v>0.57009204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87</v>
      </c>
      <c r="AT126" s="151" t="s">
        <v>139</v>
      </c>
      <c r="AU126" s="151" t="s">
        <v>81</v>
      </c>
      <c r="AY126" s="19" t="s">
        <v>137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9" t="s">
        <v>77</v>
      </c>
      <c r="BK126" s="152">
        <f>ROUND(I126*H126,2)</f>
        <v>0</v>
      </c>
      <c r="BL126" s="19" t="s">
        <v>87</v>
      </c>
      <c r="BM126" s="151" t="s">
        <v>198</v>
      </c>
    </row>
    <row r="127" spans="1:47" s="2" customFormat="1" ht="10.2">
      <c r="A127" s="34"/>
      <c r="B127" s="35"/>
      <c r="C127" s="34"/>
      <c r="D127" s="153" t="s">
        <v>145</v>
      </c>
      <c r="E127" s="34"/>
      <c r="F127" s="154" t="s">
        <v>199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145</v>
      </c>
      <c r="AU127" s="19" t="s">
        <v>81</v>
      </c>
    </row>
    <row r="128" spans="2:51" s="13" customFormat="1" ht="10.2">
      <c r="B128" s="158"/>
      <c r="D128" s="159" t="s">
        <v>147</v>
      </c>
      <c r="E128" s="160" t="s">
        <v>3</v>
      </c>
      <c r="F128" s="161" t="s">
        <v>200</v>
      </c>
      <c r="H128" s="162">
        <v>130.158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147</v>
      </c>
      <c r="AU128" s="160" t="s">
        <v>81</v>
      </c>
      <c r="AV128" s="13" t="s">
        <v>81</v>
      </c>
      <c r="AW128" s="13" t="s">
        <v>33</v>
      </c>
      <c r="AX128" s="13" t="s">
        <v>77</v>
      </c>
      <c r="AY128" s="160" t="s">
        <v>137</v>
      </c>
    </row>
    <row r="129" spans="1:65" s="2" customFormat="1" ht="22.2" customHeight="1">
      <c r="A129" s="34"/>
      <c r="B129" s="139"/>
      <c r="C129" s="140" t="s">
        <v>201</v>
      </c>
      <c r="D129" s="140" t="s">
        <v>139</v>
      </c>
      <c r="E129" s="141" t="s">
        <v>202</v>
      </c>
      <c r="F129" s="142" t="s">
        <v>203</v>
      </c>
      <c r="G129" s="143" t="s">
        <v>162</v>
      </c>
      <c r="H129" s="144">
        <v>4.8</v>
      </c>
      <c r="I129" s="145"/>
      <c r="J129" s="146">
        <f>ROUND(I129*H129,2)</f>
        <v>0</v>
      </c>
      <c r="K129" s="142" t="s">
        <v>143</v>
      </c>
      <c r="L129" s="35"/>
      <c r="M129" s="147" t="s">
        <v>3</v>
      </c>
      <c r="N129" s="148" t="s">
        <v>43</v>
      </c>
      <c r="O129" s="55"/>
      <c r="P129" s="149">
        <f>O129*H129</f>
        <v>0</v>
      </c>
      <c r="Q129" s="149">
        <v>0.0154</v>
      </c>
      <c r="R129" s="149">
        <f>Q129*H129</f>
        <v>0.07392</v>
      </c>
      <c r="S129" s="149">
        <v>0</v>
      </c>
      <c r="T129" s="15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87</v>
      </c>
      <c r="AT129" s="151" t="s">
        <v>139</v>
      </c>
      <c r="AU129" s="151" t="s">
        <v>81</v>
      </c>
      <c r="AY129" s="19" t="s">
        <v>137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9" t="s">
        <v>77</v>
      </c>
      <c r="BK129" s="152">
        <f>ROUND(I129*H129,2)</f>
        <v>0</v>
      </c>
      <c r="BL129" s="19" t="s">
        <v>87</v>
      </c>
      <c r="BM129" s="151" t="s">
        <v>204</v>
      </c>
    </row>
    <row r="130" spans="1:47" s="2" customFormat="1" ht="10.2">
      <c r="A130" s="34"/>
      <c r="B130" s="35"/>
      <c r="C130" s="34"/>
      <c r="D130" s="153" t="s">
        <v>145</v>
      </c>
      <c r="E130" s="34"/>
      <c r="F130" s="154" t="s">
        <v>205</v>
      </c>
      <c r="G130" s="34"/>
      <c r="H130" s="34"/>
      <c r="I130" s="155"/>
      <c r="J130" s="34"/>
      <c r="K130" s="34"/>
      <c r="L130" s="35"/>
      <c r="M130" s="156"/>
      <c r="N130" s="157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145</v>
      </c>
      <c r="AU130" s="19" t="s">
        <v>81</v>
      </c>
    </row>
    <row r="131" spans="2:51" s="13" customFormat="1" ht="10.2">
      <c r="B131" s="158"/>
      <c r="D131" s="159" t="s">
        <v>147</v>
      </c>
      <c r="E131" s="160" t="s">
        <v>3</v>
      </c>
      <c r="F131" s="161" t="s">
        <v>206</v>
      </c>
      <c r="H131" s="162">
        <v>4.8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147</v>
      </c>
      <c r="AU131" s="160" t="s">
        <v>81</v>
      </c>
      <c r="AV131" s="13" t="s">
        <v>81</v>
      </c>
      <c r="AW131" s="13" t="s">
        <v>33</v>
      </c>
      <c r="AX131" s="13" t="s">
        <v>77</v>
      </c>
      <c r="AY131" s="160" t="s">
        <v>137</v>
      </c>
    </row>
    <row r="132" spans="1:65" s="2" customFormat="1" ht="14.4" customHeight="1">
      <c r="A132" s="34"/>
      <c r="B132" s="139"/>
      <c r="C132" s="140" t="s">
        <v>207</v>
      </c>
      <c r="D132" s="140" t="s">
        <v>139</v>
      </c>
      <c r="E132" s="141" t="s">
        <v>208</v>
      </c>
      <c r="F132" s="142" t="s">
        <v>209</v>
      </c>
      <c r="G132" s="143" t="s">
        <v>162</v>
      </c>
      <c r="H132" s="144">
        <v>2.948</v>
      </c>
      <c r="I132" s="145"/>
      <c r="J132" s="146">
        <f>ROUND(I132*H132,2)</f>
        <v>0</v>
      </c>
      <c r="K132" s="142" t="s">
        <v>143</v>
      </c>
      <c r="L132" s="35"/>
      <c r="M132" s="147" t="s">
        <v>3</v>
      </c>
      <c r="N132" s="148" t="s">
        <v>43</v>
      </c>
      <c r="O132" s="55"/>
      <c r="P132" s="149">
        <f>O132*H132</f>
        <v>0</v>
      </c>
      <c r="Q132" s="149">
        <v>0.04153</v>
      </c>
      <c r="R132" s="149">
        <f>Q132*H132</f>
        <v>0.12243043999999999</v>
      </c>
      <c r="S132" s="149">
        <v>0</v>
      </c>
      <c r="T132" s="15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87</v>
      </c>
      <c r="AT132" s="151" t="s">
        <v>139</v>
      </c>
      <c r="AU132" s="151" t="s">
        <v>81</v>
      </c>
      <c r="AY132" s="19" t="s">
        <v>137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9" t="s">
        <v>77</v>
      </c>
      <c r="BK132" s="152">
        <f>ROUND(I132*H132,2)</f>
        <v>0</v>
      </c>
      <c r="BL132" s="19" t="s">
        <v>87</v>
      </c>
      <c r="BM132" s="151" t="s">
        <v>210</v>
      </c>
    </row>
    <row r="133" spans="1:47" s="2" customFormat="1" ht="10.2">
      <c r="A133" s="34"/>
      <c r="B133" s="35"/>
      <c r="C133" s="34"/>
      <c r="D133" s="153" t="s">
        <v>145</v>
      </c>
      <c r="E133" s="34"/>
      <c r="F133" s="154" t="s">
        <v>211</v>
      </c>
      <c r="G133" s="34"/>
      <c r="H133" s="34"/>
      <c r="I133" s="155"/>
      <c r="J133" s="34"/>
      <c r="K133" s="34"/>
      <c r="L133" s="35"/>
      <c r="M133" s="156"/>
      <c r="N133" s="157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145</v>
      </c>
      <c r="AU133" s="19" t="s">
        <v>81</v>
      </c>
    </row>
    <row r="134" spans="2:51" s="13" customFormat="1" ht="10.2">
      <c r="B134" s="158"/>
      <c r="D134" s="159" t="s">
        <v>147</v>
      </c>
      <c r="E134" s="160" t="s">
        <v>3</v>
      </c>
      <c r="F134" s="161" t="s">
        <v>212</v>
      </c>
      <c r="H134" s="162">
        <v>2.948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147</v>
      </c>
      <c r="AU134" s="160" t="s">
        <v>81</v>
      </c>
      <c r="AV134" s="13" t="s">
        <v>81</v>
      </c>
      <c r="AW134" s="13" t="s">
        <v>33</v>
      </c>
      <c r="AX134" s="13" t="s">
        <v>77</v>
      </c>
      <c r="AY134" s="160" t="s">
        <v>137</v>
      </c>
    </row>
    <row r="135" spans="1:65" s="2" customFormat="1" ht="22.2" customHeight="1">
      <c r="A135" s="34"/>
      <c r="B135" s="139"/>
      <c r="C135" s="140" t="s">
        <v>213</v>
      </c>
      <c r="D135" s="140" t="s">
        <v>139</v>
      </c>
      <c r="E135" s="141" t="s">
        <v>214</v>
      </c>
      <c r="F135" s="142" t="s">
        <v>215</v>
      </c>
      <c r="G135" s="143" t="s">
        <v>162</v>
      </c>
      <c r="H135" s="144">
        <v>238.9</v>
      </c>
      <c r="I135" s="145"/>
      <c r="J135" s="146">
        <f>ROUND(I135*H135,2)</f>
        <v>0</v>
      </c>
      <c r="K135" s="142" t="s">
        <v>143</v>
      </c>
      <c r="L135" s="35"/>
      <c r="M135" s="147" t="s">
        <v>3</v>
      </c>
      <c r="N135" s="148" t="s">
        <v>43</v>
      </c>
      <c r="O135" s="55"/>
      <c r="P135" s="149">
        <f>O135*H135</f>
        <v>0</v>
      </c>
      <c r="Q135" s="149">
        <v>0.017</v>
      </c>
      <c r="R135" s="149">
        <f>Q135*H135</f>
        <v>4.0613</v>
      </c>
      <c r="S135" s="149">
        <v>0</v>
      </c>
      <c r="T135" s="15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87</v>
      </c>
      <c r="AT135" s="151" t="s">
        <v>139</v>
      </c>
      <c r="AU135" s="151" t="s">
        <v>81</v>
      </c>
      <c r="AY135" s="19" t="s">
        <v>137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9" t="s">
        <v>77</v>
      </c>
      <c r="BK135" s="152">
        <f>ROUND(I135*H135,2)</f>
        <v>0</v>
      </c>
      <c r="BL135" s="19" t="s">
        <v>87</v>
      </c>
      <c r="BM135" s="151" t="s">
        <v>216</v>
      </c>
    </row>
    <row r="136" spans="1:47" s="2" customFormat="1" ht="10.2">
      <c r="A136" s="34"/>
      <c r="B136" s="35"/>
      <c r="C136" s="34"/>
      <c r="D136" s="153" t="s">
        <v>145</v>
      </c>
      <c r="E136" s="34"/>
      <c r="F136" s="154" t="s">
        <v>217</v>
      </c>
      <c r="G136" s="34"/>
      <c r="H136" s="34"/>
      <c r="I136" s="155"/>
      <c r="J136" s="34"/>
      <c r="K136" s="34"/>
      <c r="L136" s="35"/>
      <c r="M136" s="156"/>
      <c r="N136" s="157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145</v>
      </c>
      <c r="AU136" s="19" t="s">
        <v>81</v>
      </c>
    </row>
    <row r="137" spans="2:51" s="13" customFormat="1" ht="10.2">
      <c r="B137" s="158"/>
      <c r="D137" s="159" t="s">
        <v>147</v>
      </c>
      <c r="E137" s="160" t="s">
        <v>3</v>
      </c>
      <c r="F137" s="161" t="s">
        <v>218</v>
      </c>
      <c r="H137" s="162">
        <v>238.9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147</v>
      </c>
      <c r="AU137" s="160" t="s">
        <v>81</v>
      </c>
      <c r="AV137" s="13" t="s">
        <v>81</v>
      </c>
      <c r="AW137" s="13" t="s">
        <v>33</v>
      </c>
      <c r="AX137" s="13" t="s">
        <v>77</v>
      </c>
      <c r="AY137" s="160" t="s">
        <v>137</v>
      </c>
    </row>
    <row r="138" spans="1:65" s="2" customFormat="1" ht="14.4" customHeight="1">
      <c r="A138" s="34"/>
      <c r="B138" s="139"/>
      <c r="C138" s="140" t="s">
        <v>219</v>
      </c>
      <c r="D138" s="140" t="s">
        <v>139</v>
      </c>
      <c r="E138" s="141" t="s">
        <v>220</v>
      </c>
      <c r="F138" s="142" t="s">
        <v>221</v>
      </c>
      <c r="G138" s="143" t="s">
        <v>162</v>
      </c>
      <c r="H138" s="144">
        <v>130.158</v>
      </c>
      <c r="I138" s="145"/>
      <c r="J138" s="146">
        <f>ROUND(I138*H138,2)</f>
        <v>0</v>
      </c>
      <c r="K138" s="142" t="s">
        <v>143</v>
      </c>
      <c r="L138" s="35"/>
      <c r="M138" s="147" t="s">
        <v>3</v>
      </c>
      <c r="N138" s="148" t="s">
        <v>43</v>
      </c>
      <c r="O138" s="55"/>
      <c r="P138" s="149">
        <f>O138*H138</f>
        <v>0</v>
      </c>
      <c r="Q138" s="149">
        <v>0.0035</v>
      </c>
      <c r="R138" s="149">
        <f>Q138*H138</f>
        <v>0.455553</v>
      </c>
      <c r="S138" s="149">
        <v>0</v>
      </c>
      <c r="T138" s="15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87</v>
      </c>
      <c r="AT138" s="151" t="s">
        <v>139</v>
      </c>
      <c r="AU138" s="151" t="s">
        <v>81</v>
      </c>
      <c r="AY138" s="19" t="s">
        <v>137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9" t="s">
        <v>77</v>
      </c>
      <c r="BK138" s="152">
        <f>ROUND(I138*H138,2)</f>
        <v>0</v>
      </c>
      <c r="BL138" s="19" t="s">
        <v>87</v>
      </c>
      <c r="BM138" s="151" t="s">
        <v>222</v>
      </c>
    </row>
    <row r="139" spans="1:47" s="2" customFormat="1" ht="10.2">
      <c r="A139" s="34"/>
      <c r="B139" s="35"/>
      <c r="C139" s="34"/>
      <c r="D139" s="153" t="s">
        <v>145</v>
      </c>
      <c r="E139" s="34"/>
      <c r="F139" s="154" t="s">
        <v>223</v>
      </c>
      <c r="G139" s="34"/>
      <c r="H139" s="34"/>
      <c r="I139" s="155"/>
      <c r="J139" s="34"/>
      <c r="K139" s="34"/>
      <c r="L139" s="35"/>
      <c r="M139" s="156"/>
      <c r="N139" s="157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145</v>
      </c>
      <c r="AU139" s="19" t="s">
        <v>81</v>
      </c>
    </row>
    <row r="140" spans="2:51" s="13" customFormat="1" ht="10.2">
      <c r="B140" s="158"/>
      <c r="D140" s="159" t="s">
        <v>147</v>
      </c>
      <c r="E140" s="160" t="s">
        <v>3</v>
      </c>
      <c r="F140" s="161" t="s">
        <v>200</v>
      </c>
      <c r="H140" s="162">
        <v>130.158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147</v>
      </c>
      <c r="AU140" s="160" t="s">
        <v>81</v>
      </c>
      <c r="AV140" s="13" t="s">
        <v>81</v>
      </c>
      <c r="AW140" s="13" t="s">
        <v>33</v>
      </c>
      <c r="AX140" s="13" t="s">
        <v>77</v>
      </c>
      <c r="AY140" s="160" t="s">
        <v>137</v>
      </c>
    </row>
    <row r="141" spans="1:65" s="2" customFormat="1" ht="14.4" customHeight="1">
      <c r="A141" s="34"/>
      <c r="B141" s="139"/>
      <c r="C141" s="140" t="s">
        <v>9</v>
      </c>
      <c r="D141" s="140" t="s">
        <v>139</v>
      </c>
      <c r="E141" s="141" t="s">
        <v>224</v>
      </c>
      <c r="F141" s="142" t="s">
        <v>225</v>
      </c>
      <c r="G141" s="143" t="s">
        <v>162</v>
      </c>
      <c r="H141" s="144">
        <v>250</v>
      </c>
      <c r="I141" s="145"/>
      <c r="J141" s="146">
        <f>ROUND(I141*H141,2)</f>
        <v>0</v>
      </c>
      <c r="K141" s="142" t="s">
        <v>143</v>
      </c>
      <c r="L141" s="35"/>
      <c r="M141" s="147" t="s">
        <v>3</v>
      </c>
      <c r="N141" s="148" t="s">
        <v>43</v>
      </c>
      <c r="O141" s="55"/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87</v>
      </c>
      <c r="AT141" s="151" t="s">
        <v>139</v>
      </c>
      <c r="AU141" s="151" t="s">
        <v>81</v>
      </c>
      <c r="AY141" s="19" t="s">
        <v>137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9" t="s">
        <v>77</v>
      </c>
      <c r="BK141" s="152">
        <f>ROUND(I141*H141,2)</f>
        <v>0</v>
      </c>
      <c r="BL141" s="19" t="s">
        <v>87</v>
      </c>
      <c r="BM141" s="151" t="s">
        <v>226</v>
      </c>
    </row>
    <row r="142" spans="1:47" s="2" customFormat="1" ht="10.2">
      <c r="A142" s="34"/>
      <c r="B142" s="35"/>
      <c r="C142" s="34"/>
      <c r="D142" s="153" t="s">
        <v>145</v>
      </c>
      <c r="E142" s="34"/>
      <c r="F142" s="154" t="s">
        <v>227</v>
      </c>
      <c r="G142" s="34"/>
      <c r="H142" s="34"/>
      <c r="I142" s="155"/>
      <c r="J142" s="34"/>
      <c r="K142" s="34"/>
      <c r="L142" s="35"/>
      <c r="M142" s="156"/>
      <c r="N142" s="157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145</v>
      </c>
      <c r="AU142" s="19" t="s">
        <v>81</v>
      </c>
    </row>
    <row r="143" spans="2:51" s="13" customFormat="1" ht="10.2">
      <c r="B143" s="158"/>
      <c r="D143" s="159" t="s">
        <v>147</v>
      </c>
      <c r="E143" s="160" t="s">
        <v>3</v>
      </c>
      <c r="F143" s="161" t="s">
        <v>228</v>
      </c>
      <c r="H143" s="162">
        <v>250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147</v>
      </c>
      <c r="AU143" s="160" t="s">
        <v>81</v>
      </c>
      <c r="AV143" s="13" t="s">
        <v>81</v>
      </c>
      <c r="AW143" s="13" t="s">
        <v>33</v>
      </c>
      <c r="AX143" s="13" t="s">
        <v>77</v>
      </c>
      <c r="AY143" s="160" t="s">
        <v>137</v>
      </c>
    </row>
    <row r="144" spans="1:65" s="2" customFormat="1" ht="22.2" customHeight="1">
      <c r="A144" s="34"/>
      <c r="B144" s="139"/>
      <c r="C144" s="140" t="s">
        <v>229</v>
      </c>
      <c r="D144" s="140" t="s">
        <v>139</v>
      </c>
      <c r="E144" s="141" t="s">
        <v>230</v>
      </c>
      <c r="F144" s="142" t="s">
        <v>231</v>
      </c>
      <c r="G144" s="143" t="s">
        <v>162</v>
      </c>
      <c r="H144" s="144">
        <v>150</v>
      </c>
      <c r="I144" s="145"/>
      <c r="J144" s="146">
        <f>ROUND(I144*H144,2)</f>
        <v>0</v>
      </c>
      <c r="K144" s="142" t="s">
        <v>143</v>
      </c>
      <c r="L144" s="35"/>
      <c r="M144" s="147" t="s">
        <v>3</v>
      </c>
      <c r="N144" s="148" t="s">
        <v>43</v>
      </c>
      <c r="O144" s="55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87</v>
      </c>
      <c r="AT144" s="151" t="s">
        <v>139</v>
      </c>
      <c r="AU144" s="151" t="s">
        <v>81</v>
      </c>
      <c r="AY144" s="19" t="s">
        <v>137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9" t="s">
        <v>77</v>
      </c>
      <c r="BK144" s="152">
        <f>ROUND(I144*H144,2)</f>
        <v>0</v>
      </c>
      <c r="BL144" s="19" t="s">
        <v>87</v>
      </c>
      <c r="BM144" s="151" t="s">
        <v>232</v>
      </c>
    </row>
    <row r="145" spans="1:47" s="2" customFormat="1" ht="10.2">
      <c r="A145" s="34"/>
      <c r="B145" s="35"/>
      <c r="C145" s="34"/>
      <c r="D145" s="153" t="s">
        <v>145</v>
      </c>
      <c r="E145" s="34"/>
      <c r="F145" s="154" t="s">
        <v>233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145</v>
      </c>
      <c r="AU145" s="19" t="s">
        <v>81</v>
      </c>
    </row>
    <row r="146" spans="2:51" s="13" customFormat="1" ht="10.2">
      <c r="B146" s="158"/>
      <c r="D146" s="159" t="s">
        <v>147</v>
      </c>
      <c r="E146" s="160" t="s">
        <v>3</v>
      </c>
      <c r="F146" s="161" t="s">
        <v>234</v>
      </c>
      <c r="H146" s="162">
        <v>150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147</v>
      </c>
      <c r="AU146" s="160" t="s">
        <v>81</v>
      </c>
      <c r="AV146" s="13" t="s">
        <v>81</v>
      </c>
      <c r="AW146" s="13" t="s">
        <v>33</v>
      </c>
      <c r="AX146" s="13" t="s">
        <v>77</v>
      </c>
      <c r="AY146" s="160" t="s">
        <v>137</v>
      </c>
    </row>
    <row r="147" spans="1:65" s="2" customFormat="1" ht="14.4" customHeight="1">
      <c r="A147" s="34"/>
      <c r="B147" s="139"/>
      <c r="C147" s="140" t="s">
        <v>235</v>
      </c>
      <c r="D147" s="140" t="s">
        <v>139</v>
      </c>
      <c r="E147" s="141" t="s">
        <v>236</v>
      </c>
      <c r="F147" s="142" t="s">
        <v>237</v>
      </c>
      <c r="G147" s="143" t="s">
        <v>162</v>
      </c>
      <c r="H147" s="144">
        <v>7.15</v>
      </c>
      <c r="I147" s="145"/>
      <c r="J147" s="146">
        <f>ROUND(I147*H147,2)</f>
        <v>0</v>
      </c>
      <c r="K147" s="142" t="s">
        <v>143</v>
      </c>
      <c r="L147" s="35"/>
      <c r="M147" s="147" t="s">
        <v>3</v>
      </c>
      <c r="N147" s="148" t="s">
        <v>43</v>
      </c>
      <c r="O147" s="55"/>
      <c r="P147" s="149">
        <f>O147*H147</f>
        <v>0</v>
      </c>
      <c r="Q147" s="149">
        <v>0.0002</v>
      </c>
      <c r="R147" s="149">
        <f>Q147*H147</f>
        <v>0.00143</v>
      </c>
      <c r="S147" s="149">
        <v>0</v>
      </c>
      <c r="T147" s="15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1" t="s">
        <v>87</v>
      </c>
      <c r="AT147" s="151" t="s">
        <v>139</v>
      </c>
      <c r="AU147" s="151" t="s">
        <v>81</v>
      </c>
      <c r="AY147" s="19" t="s">
        <v>137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9" t="s">
        <v>77</v>
      </c>
      <c r="BK147" s="152">
        <f>ROUND(I147*H147,2)</f>
        <v>0</v>
      </c>
      <c r="BL147" s="19" t="s">
        <v>87</v>
      </c>
      <c r="BM147" s="151" t="s">
        <v>238</v>
      </c>
    </row>
    <row r="148" spans="1:47" s="2" customFormat="1" ht="10.2">
      <c r="A148" s="34"/>
      <c r="B148" s="35"/>
      <c r="C148" s="34"/>
      <c r="D148" s="153" t="s">
        <v>145</v>
      </c>
      <c r="E148" s="34"/>
      <c r="F148" s="154" t="s">
        <v>239</v>
      </c>
      <c r="G148" s="34"/>
      <c r="H148" s="34"/>
      <c r="I148" s="155"/>
      <c r="J148" s="34"/>
      <c r="K148" s="34"/>
      <c r="L148" s="35"/>
      <c r="M148" s="156"/>
      <c r="N148" s="157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145</v>
      </c>
      <c r="AU148" s="19" t="s">
        <v>81</v>
      </c>
    </row>
    <row r="149" spans="2:51" s="13" customFormat="1" ht="10.2">
      <c r="B149" s="158"/>
      <c r="D149" s="159" t="s">
        <v>147</v>
      </c>
      <c r="E149" s="160" t="s">
        <v>3</v>
      </c>
      <c r="F149" s="161" t="s">
        <v>240</v>
      </c>
      <c r="H149" s="162">
        <v>7.15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147</v>
      </c>
      <c r="AU149" s="160" t="s">
        <v>81</v>
      </c>
      <c r="AV149" s="13" t="s">
        <v>81</v>
      </c>
      <c r="AW149" s="13" t="s">
        <v>33</v>
      </c>
      <c r="AX149" s="13" t="s">
        <v>77</v>
      </c>
      <c r="AY149" s="160" t="s">
        <v>137</v>
      </c>
    </row>
    <row r="150" spans="1:65" s="2" customFormat="1" ht="34.8" customHeight="1">
      <c r="A150" s="34"/>
      <c r="B150" s="139"/>
      <c r="C150" s="140" t="s">
        <v>241</v>
      </c>
      <c r="D150" s="140" t="s">
        <v>139</v>
      </c>
      <c r="E150" s="141" t="s">
        <v>242</v>
      </c>
      <c r="F150" s="142" t="s">
        <v>243</v>
      </c>
      <c r="G150" s="143" t="s">
        <v>162</v>
      </c>
      <c r="H150" s="144">
        <v>7.15</v>
      </c>
      <c r="I150" s="145"/>
      <c r="J150" s="146">
        <f>ROUND(I150*H150,2)</f>
        <v>0</v>
      </c>
      <c r="K150" s="142" t="s">
        <v>143</v>
      </c>
      <c r="L150" s="35"/>
      <c r="M150" s="147" t="s">
        <v>3</v>
      </c>
      <c r="N150" s="148" t="s">
        <v>43</v>
      </c>
      <c r="O150" s="55"/>
      <c r="P150" s="149">
        <f>O150*H150</f>
        <v>0</v>
      </c>
      <c r="Q150" s="149">
        <v>0.01135</v>
      </c>
      <c r="R150" s="149">
        <f>Q150*H150</f>
        <v>0.0811525</v>
      </c>
      <c r="S150" s="149">
        <v>0</v>
      </c>
      <c r="T150" s="15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1" t="s">
        <v>87</v>
      </c>
      <c r="AT150" s="151" t="s">
        <v>139</v>
      </c>
      <c r="AU150" s="151" t="s">
        <v>81</v>
      </c>
      <c r="AY150" s="19" t="s">
        <v>137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9" t="s">
        <v>77</v>
      </c>
      <c r="BK150" s="152">
        <f>ROUND(I150*H150,2)</f>
        <v>0</v>
      </c>
      <c r="BL150" s="19" t="s">
        <v>87</v>
      </c>
      <c r="BM150" s="151" t="s">
        <v>244</v>
      </c>
    </row>
    <row r="151" spans="1:47" s="2" customFormat="1" ht="10.2">
      <c r="A151" s="34"/>
      <c r="B151" s="35"/>
      <c r="C151" s="34"/>
      <c r="D151" s="153" t="s">
        <v>145</v>
      </c>
      <c r="E151" s="34"/>
      <c r="F151" s="154" t="s">
        <v>245</v>
      </c>
      <c r="G151" s="34"/>
      <c r="H151" s="34"/>
      <c r="I151" s="155"/>
      <c r="J151" s="34"/>
      <c r="K151" s="34"/>
      <c r="L151" s="35"/>
      <c r="M151" s="156"/>
      <c r="N151" s="157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145</v>
      </c>
      <c r="AU151" s="19" t="s">
        <v>81</v>
      </c>
    </row>
    <row r="152" spans="2:51" s="13" customFormat="1" ht="10.2">
      <c r="B152" s="158"/>
      <c r="D152" s="159" t="s">
        <v>147</v>
      </c>
      <c r="E152" s="160" t="s">
        <v>3</v>
      </c>
      <c r="F152" s="161" t="s">
        <v>240</v>
      </c>
      <c r="H152" s="162">
        <v>7.15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147</v>
      </c>
      <c r="AU152" s="160" t="s">
        <v>81</v>
      </c>
      <c r="AV152" s="13" t="s">
        <v>81</v>
      </c>
      <c r="AW152" s="13" t="s">
        <v>33</v>
      </c>
      <c r="AX152" s="13" t="s">
        <v>77</v>
      </c>
      <c r="AY152" s="160" t="s">
        <v>137</v>
      </c>
    </row>
    <row r="153" spans="1:65" s="2" customFormat="1" ht="14.4" customHeight="1">
      <c r="A153" s="34"/>
      <c r="B153" s="139"/>
      <c r="C153" s="167" t="s">
        <v>246</v>
      </c>
      <c r="D153" s="167" t="s">
        <v>247</v>
      </c>
      <c r="E153" s="168" t="s">
        <v>248</v>
      </c>
      <c r="F153" s="169" t="s">
        <v>249</v>
      </c>
      <c r="G153" s="170" t="s">
        <v>162</v>
      </c>
      <c r="H153" s="171">
        <v>7.508</v>
      </c>
      <c r="I153" s="172"/>
      <c r="J153" s="173">
        <f>ROUND(I153*H153,2)</f>
        <v>0</v>
      </c>
      <c r="K153" s="169" t="s">
        <v>143</v>
      </c>
      <c r="L153" s="174"/>
      <c r="M153" s="175" t="s">
        <v>3</v>
      </c>
      <c r="N153" s="176" t="s">
        <v>43</v>
      </c>
      <c r="O153" s="55"/>
      <c r="P153" s="149">
        <f>O153*H153</f>
        <v>0</v>
      </c>
      <c r="Q153" s="149">
        <v>0.006</v>
      </c>
      <c r="R153" s="149">
        <f>Q153*H153</f>
        <v>0.045048</v>
      </c>
      <c r="S153" s="149">
        <v>0</v>
      </c>
      <c r="T153" s="15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182</v>
      </c>
      <c r="AT153" s="151" t="s">
        <v>247</v>
      </c>
      <c r="AU153" s="151" t="s">
        <v>81</v>
      </c>
      <c r="AY153" s="19" t="s">
        <v>137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9" t="s">
        <v>77</v>
      </c>
      <c r="BK153" s="152">
        <f>ROUND(I153*H153,2)</f>
        <v>0</v>
      </c>
      <c r="BL153" s="19" t="s">
        <v>87</v>
      </c>
      <c r="BM153" s="151" t="s">
        <v>250</v>
      </c>
    </row>
    <row r="154" spans="2:51" s="13" customFormat="1" ht="10.2">
      <c r="B154" s="158"/>
      <c r="D154" s="159" t="s">
        <v>147</v>
      </c>
      <c r="F154" s="161" t="s">
        <v>251</v>
      </c>
      <c r="H154" s="162">
        <v>7.508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147</v>
      </c>
      <c r="AU154" s="160" t="s">
        <v>81</v>
      </c>
      <c r="AV154" s="13" t="s">
        <v>81</v>
      </c>
      <c r="AW154" s="13" t="s">
        <v>4</v>
      </c>
      <c r="AX154" s="13" t="s">
        <v>77</v>
      </c>
      <c r="AY154" s="160" t="s">
        <v>137</v>
      </c>
    </row>
    <row r="155" spans="1:65" s="2" customFormat="1" ht="19.8" customHeight="1">
      <c r="A155" s="34"/>
      <c r="B155" s="139"/>
      <c r="C155" s="140" t="s">
        <v>252</v>
      </c>
      <c r="D155" s="140" t="s">
        <v>139</v>
      </c>
      <c r="E155" s="141" t="s">
        <v>253</v>
      </c>
      <c r="F155" s="142" t="s">
        <v>254</v>
      </c>
      <c r="G155" s="143" t="s">
        <v>162</v>
      </c>
      <c r="H155" s="144">
        <v>7.15</v>
      </c>
      <c r="I155" s="145"/>
      <c r="J155" s="146">
        <f>ROUND(I155*H155,2)</f>
        <v>0</v>
      </c>
      <c r="K155" s="142" t="s">
        <v>143</v>
      </c>
      <c r="L155" s="35"/>
      <c r="M155" s="147" t="s">
        <v>3</v>
      </c>
      <c r="N155" s="148" t="s">
        <v>43</v>
      </c>
      <c r="O155" s="55"/>
      <c r="P155" s="149">
        <f>O155*H155</f>
        <v>0</v>
      </c>
      <c r="Q155" s="149">
        <v>0.0027</v>
      </c>
      <c r="R155" s="149">
        <f>Q155*H155</f>
        <v>0.019305000000000003</v>
      </c>
      <c r="S155" s="149">
        <v>0</v>
      </c>
      <c r="T155" s="15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87</v>
      </c>
      <c r="AT155" s="151" t="s">
        <v>139</v>
      </c>
      <c r="AU155" s="151" t="s">
        <v>81</v>
      </c>
      <c r="AY155" s="19" t="s">
        <v>137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9" t="s">
        <v>77</v>
      </c>
      <c r="BK155" s="152">
        <f>ROUND(I155*H155,2)</f>
        <v>0</v>
      </c>
      <c r="BL155" s="19" t="s">
        <v>87</v>
      </c>
      <c r="BM155" s="151" t="s">
        <v>255</v>
      </c>
    </row>
    <row r="156" spans="1:47" s="2" customFormat="1" ht="10.2">
      <c r="A156" s="34"/>
      <c r="B156" s="35"/>
      <c r="C156" s="34"/>
      <c r="D156" s="153" t="s">
        <v>145</v>
      </c>
      <c r="E156" s="34"/>
      <c r="F156" s="154" t="s">
        <v>256</v>
      </c>
      <c r="G156" s="34"/>
      <c r="H156" s="34"/>
      <c r="I156" s="155"/>
      <c r="J156" s="34"/>
      <c r="K156" s="34"/>
      <c r="L156" s="35"/>
      <c r="M156" s="156"/>
      <c r="N156" s="157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145</v>
      </c>
      <c r="AU156" s="19" t="s">
        <v>81</v>
      </c>
    </row>
    <row r="157" spans="2:51" s="13" customFormat="1" ht="10.2">
      <c r="B157" s="158"/>
      <c r="D157" s="159" t="s">
        <v>147</v>
      </c>
      <c r="E157" s="160" t="s">
        <v>3</v>
      </c>
      <c r="F157" s="161" t="s">
        <v>240</v>
      </c>
      <c r="H157" s="162">
        <v>7.15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147</v>
      </c>
      <c r="AU157" s="160" t="s">
        <v>81</v>
      </c>
      <c r="AV157" s="13" t="s">
        <v>81</v>
      </c>
      <c r="AW157" s="13" t="s">
        <v>33</v>
      </c>
      <c r="AX157" s="13" t="s">
        <v>77</v>
      </c>
      <c r="AY157" s="160" t="s">
        <v>137</v>
      </c>
    </row>
    <row r="158" spans="2:63" s="12" customFormat="1" ht="22.8" customHeight="1">
      <c r="B158" s="126"/>
      <c r="D158" s="127" t="s">
        <v>71</v>
      </c>
      <c r="E158" s="137" t="s">
        <v>189</v>
      </c>
      <c r="F158" s="137" t="s">
        <v>257</v>
      </c>
      <c r="I158" s="129"/>
      <c r="J158" s="138">
        <f>BK158</f>
        <v>0</v>
      </c>
      <c r="L158" s="126"/>
      <c r="M158" s="131"/>
      <c r="N158" s="132"/>
      <c r="O158" s="132"/>
      <c r="P158" s="133">
        <f>SUM(P159:P225)</f>
        <v>0</v>
      </c>
      <c r="Q158" s="132"/>
      <c r="R158" s="133">
        <f>SUM(R159:R225)</f>
        <v>0.080546</v>
      </c>
      <c r="S158" s="132"/>
      <c r="T158" s="134">
        <f>SUM(T159:T225)</f>
        <v>13.099560999999998</v>
      </c>
      <c r="AR158" s="127" t="s">
        <v>77</v>
      </c>
      <c r="AT158" s="135" t="s">
        <v>71</v>
      </c>
      <c r="AU158" s="135" t="s">
        <v>77</v>
      </c>
      <c r="AY158" s="127" t="s">
        <v>137</v>
      </c>
      <c r="BK158" s="136">
        <f>SUM(BK159:BK225)</f>
        <v>0</v>
      </c>
    </row>
    <row r="159" spans="1:65" s="2" customFormat="1" ht="14.4" customHeight="1">
      <c r="A159" s="34"/>
      <c r="B159" s="139"/>
      <c r="C159" s="140" t="s">
        <v>8</v>
      </c>
      <c r="D159" s="140" t="s">
        <v>139</v>
      </c>
      <c r="E159" s="141" t="s">
        <v>258</v>
      </c>
      <c r="F159" s="142" t="s">
        <v>259</v>
      </c>
      <c r="G159" s="143" t="s">
        <v>260</v>
      </c>
      <c r="H159" s="144">
        <v>1</v>
      </c>
      <c r="I159" s="145"/>
      <c r="J159" s="146">
        <f>ROUND(I159*H159,2)</f>
        <v>0</v>
      </c>
      <c r="K159" s="142" t="s">
        <v>3</v>
      </c>
      <c r="L159" s="35"/>
      <c r="M159" s="147" t="s">
        <v>3</v>
      </c>
      <c r="N159" s="148" t="s">
        <v>43</v>
      </c>
      <c r="O159" s="55"/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1" t="s">
        <v>87</v>
      </c>
      <c r="AT159" s="151" t="s">
        <v>139</v>
      </c>
      <c r="AU159" s="151" t="s">
        <v>81</v>
      </c>
      <c r="AY159" s="19" t="s">
        <v>137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9" t="s">
        <v>77</v>
      </c>
      <c r="BK159" s="152">
        <f>ROUND(I159*H159,2)</f>
        <v>0</v>
      </c>
      <c r="BL159" s="19" t="s">
        <v>87</v>
      </c>
      <c r="BM159" s="151" t="s">
        <v>261</v>
      </c>
    </row>
    <row r="160" spans="1:65" s="2" customFormat="1" ht="14.4" customHeight="1">
      <c r="A160" s="34"/>
      <c r="B160" s="139"/>
      <c r="C160" s="140" t="s">
        <v>262</v>
      </c>
      <c r="D160" s="140" t="s">
        <v>139</v>
      </c>
      <c r="E160" s="141" t="s">
        <v>263</v>
      </c>
      <c r="F160" s="142" t="s">
        <v>264</v>
      </c>
      <c r="G160" s="143" t="s">
        <v>260</v>
      </c>
      <c r="H160" s="144">
        <v>1</v>
      </c>
      <c r="I160" s="145"/>
      <c r="J160" s="146">
        <f>ROUND(I160*H160,2)</f>
        <v>0</v>
      </c>
      <c r="K160" s="142" t="s">
        <v>3</v>
      </c>
      <c r="L160" s="35"/>
      <c r="M160" s="147" t="s">
        <v>3</v>
      </c>
      <c r="N160" s="148" t="s">
        <v>43</v>
      </c>
      <c r="O160" s="55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87</v>
      </c>
      <c r="AT160" s="151" t="s">
        <v>139</v>
      </c>
      <c r="AU160" s="151" t="s">
        <v>81</v>
      </c>
      <c r="AY160" s="19" t="s">
        <v>137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9" t="s">
        <v>77</v>
      </c>
      <c r="BK160" s="152">
        <f>ROUND(I160*H160,2)</f>
        <v>0</v>
      </c>
      <c r="BL160" s="19" t="s">
        <v>87</v>
      </c>
      <c r="BM160" s="151" t="s">
        <v>265</v>
      </c>
    </row>
    <row r="161" spans="1:65" s="2" customFormat="1" ht="14.4" customHeight="1">
      <c r="A161" s="34"/>
      <c r="B161" s="139"/>
      <c r="C161" s="140" t="s">
        <v>266</v>
      </c>
      <c r="D161" s="140" t="s">
        <v>139</v>
      </c>
      <c r="E161" s="141" t="s">
        <v>267</v>
      </c>
      <c r="F161" s="142" t="s">
        <v>268</v>
      </c>
      <c r="G161" s="143" t="s">
        <v>142</v>
      </c>
      <c r="H161" s="144">
        <v>112</v>
      </c>
      <c r="I161" s="145"/>
      <c r="J161" s="146">
        <f>ROUND(I161*H161,2)</f>
        <v>0</v>
      </c>
      <c r="K161" s="142" t="s">
        <v>3</v>
      </c>
      <c r="L161" s="35"/>
      <c r="M161" s="147" t="s">
        <v>3</v>
      </c>
      <c r="N161" s="148" t="s">
        <v>43</v>
      </c>
      <c r="O161" s="55"/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87</v>
      </c>
      <c r="AT161" s="151" t="s">
        <v>139</v>
      </c>
      <c r="AU161" s="151" t="s">
        <v>81</v>
      </c>
      <c r="AY161" s="19" t="s">
        <v>137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9" t="s">
        <v>77</v>
      </c>
      <c r="BK161" s="152">
        <f>ROUND(I161*H161,2)</f>
        <v>0</v>
      </c>
      <c r="BL161" s="19" t="s">
        <v>87</v>
      </c>
      <c r="BM161" s="151" t="s">
        <v>269</v>
      </c>
    </row>
    <row r="162" spans="2:51" s="13" customFormat="1" ht="10.2">
      <c r="B162" s="158"/>
      <c r="D162" s="159" t="s">
        <v>147</v>
      </c>
      <c r="E162" s="160" t="s">
        <v>3</v>
      </c>
      <c r="F162" s="161" t="s">
        <v>270</v>
      </c>
      <c r="H162" s="162">
        <v>112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147</v>
      </c>
      <c r="AU162" s="160" t="s">
        <v>81</v>
      </c>
      <c r="AV162" s="13" t="s">
        <v>81</v>
      </c>
      <c r="AW162" s="13" t="s">
        <v>33</v>
      </c>
      <c r="AX162" s="13" t="s">
        <v>77</v>
      </c>
      <c r="AY162" s="160" t="s">
        <v>137</v>
      </c>
    </row>
    <row r="163" spans="1:65" s="2" customFormat="1" ht="14.4" customHeight="1">
      <c r="A163" s="34"/>
      <c r="B163" s="139"/>
      <c r="C163" s="140" t="s">
        <v>271</v>
      </c>
      <c r="D163" s="140" t="s">
        <v>139</v>
      </c>
      <c r="E163" s="141" t="s">
        <v>272</v>
      </c>
      <c r="F163" s="142" t="s">
        <v>273</v>
      </c>
      <c r="G163" s="143" t="s">
        <v>142</v>
      </c>
      <c r="H163" s="144">
        <v>47</v>
      </c>
      <c r="I163" s="145"/>
      <c r="J163" s="146">
        <f>ROUND(I163*H163,2)</f>
        <v>0</v>
      </c>
      <c r="K163" s="142" t="s">
        <v>3</v>
      </c>
      <c r="L163" s="35"/>
      <c r="M163" s="147" t="s">
        <v>3</v>
      </c>
      <c r="N163" s="148" t="s">
        <v>43</v>
      </c>
      <c r="O163" s="55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1" t="s">
        <v>87</v>
      </c>
      <c r="AT163" s="151" t="s">
        <v>139</v>
      </c>
      <c r="AU163" s="151" t="s">
        <v>81</v>
      </c>
      <c r="AY163" s="19" t="s">
        <v>137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9" t="s">
        <v>77</v>
      </c>
      <c r="BK163" s="152">
        <f>ROUND(I163*H163,2)</f>
        <v>0</v>
      </c>
      <c r="BL163" s="19" t="s">
        <v>87</v>
      </c>
      <c r="BM163" s="151" t="s">
        <v>274</v>
      </c>
    </row>
    <row r="164" spans="2:51" s="13" customFormat="1" ht="10.2">
      <c r="B164" s="158"/>
      <c r="D164" s="159" t="s">
        <v>147</v>
      </c>
      <c r="E164" s="160" t="s">
        <v>3</v>
      </c>
      <c r="F164" s="161" t="s">
        <v>275</v>
      </c>
      <c r="H164" s="162">
        <v>47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147</v>
      </c>
      <c r="AU164" s="160" t="s">
        <v>81</v>
      </c>
      <c r="AV164" s="13" t="s">
        <v>81</v>
      </c>
      <c r="AW164" s="13" t="s">
        <v>33</v>
      </c>
      <c r="AX164" s="13" t="s">
        <v>77</v>
      </c>
      <c r="AY164" s="160" t="s">
        <v>137</v>
      </c>
    </row>
    <row r="165" spans="1:65" s="2" customFormat="1" ht="14.4" customHeight="1">
      <c r="A165" s="34"/>
      <c r="B165" s="139"/>
      <c r="C165" s="140" t="s">
        <v>276</v>
      </c>
      <c r="D165" s="140" t="s">
        <v>139</v>
      </c>
      <c r="E165" s="141" t="s">
        <v>277</v>
      </c>
      <c r="F165" s="142" t="s">
        <v>278</v>
      </c>
      <c r="G165" s="143" t="s">
        <v>279</v>
      </c>
      <c r="H165" s="144">
        <v>12</v>
      </c>
      <c r="I165" s="145"/>
      <c r="J165" s="146">
        <f>ROUND(I165*H165,2)</f>
        <v>0</v>
      </c>
      <c r="K165" s="142" t="s">
        <v>3</v>
      </c>
      <c r="L165" s="35"/>
      <c r="M165" s="147" t="s">
        <v>3</v>
      </c>
      <c r="N165" s="148" t="s">
        <v>43</v>
      </c>
      <c r="O165" s="55"/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1" t="s">
        <v>87</v>
      </c>
      <c r="AT165" s="151" t="s">
        <v>139</v>
      </c>
      <c r="AU165" s="151" t="s">
        <v>81</v>
      </c>
      <c r="AY165" s="19" t="s">
        <v>137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9" t="s">
        <v>77</v>
      </c>
      <c r="BK165" s="152">
        <f>ROUND(I165*H165,2)</f>
        <v>0</v>
      </c>
      <c r="BL165" s="19" t="s">
        <v>87</v>
      </c>
      <c r="BM165" s="151" t="s">
        <v>280</v>
      </c>
    </row>
    <row r="166" spans="2:51" s="13" customFormat="1" ht="10.2">
      <c r="B166" s="158"/>
      <c r="D166" s="159" t="s">
        <v>147</v>
      </c>
      <c r="E166" s="160" t="s">
        <v>3</v>
      </c>
      <c r="F166" s="161" t="s">
        <v>207</v>
      </c>
      <c r="H166" s="162">
        <v>12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147</v>
      </c>
      <c r="AU166" s="160" t="s">
        <v>81</v>
      </c>
      <c r="AV166" s="13" t="s">
        <v>81</v>
      </c>
      <c r="AW166" s="13" t="s">
        <v>33</v>
      </c>
      <c r="AX166" s="13" t="s">
        <v>77</v>
      </c>
      <c r="AY166" s="160" t="s">
        <v>137</v>
      </c>
    </row>
    <row r="167" spans="1:65" s="2" customFormat="1" ht="14.4" customHeight="1">
      <c r="A167" s="34"/>
      <c r="B167" s="139"/>
      <c r="C167" s="140" t="s">
        <v>281</v>
      </c>
      <c r="D167" s="140" t="s">
        <v>139</v>
      </c>
      <c r="E167" s="141" t="s">
        <v>282</v>
      </c>
      <c r="F167" s="142" t="s">
        <v>283</v>
      </c>
      <c r="G167" s="143" t="s">
        <v>162</v>
      </c>
      <c r="H167" s="144">
        <v>27.664</v>
      </c>
      <c r="I167" s="145"/>
      <c r="J167" s="146">
        <f>ROUND(I167*H167,2)</f>
        <v>0</v>
      </c>
      <c r="K167" s="142" t="s">
        <v>3</v>
      </c>
      <c r="L167" s="35"/>
      <c r="M167" s="147" t="s">
        <v>3</v>
      </c>
      <c r="N167" s="148" t="s">
        <v>43</v>
      </c>
      <c r="O167" s="55"/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1" t="s">
        <v>87</v>
      </c>
      <c r="AT167" s="151" t="s">
        <v>139</v>
      </c>
      <c r="AU167" s="151" t="s">
        <v>81</v>
      </c>
      <c r="AY167" s="19" t="s">
        <v>137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9" t="s">
        <v>77</v>
      </c>
      <c r="BK167" s="152">
        <f>ROUND(I167*H167,2)</f>
        <v>0</v>
      </c>
      <c r="BL167" s="19" t="s">
        <v>87</v>
      </c>
      <c r="BM167" s="151" t="s">
        <v>284</v>
      </c>
    </row>
    <row r="168" spans="2:51" s="13" customFormat="1" ht="10.2">
      <c r="B168" s="158"/>
      <c r="D168" s="159" t="s">
        <v>147</v>
      </c>
      <c r="E168" s="160" t="s">
        <v>3</v>
      </c>
      <c r="F168" s="161" t="s">
        <v>285</v>
      </c>
      <c r="H168" s="162">
        <v>27.664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147</v>
      </c>
      <c r="AU168" s="160" t="s">
        <v>81</v>
      </c>
      <c r="AV168" s="13" t="s">
        <v>81</v>
      </c>
      <c r="AW168" s="13" t="s">
        <v>33</v>
      </c>
      <c r="AX168" s="13" t="s">
        <v>77</v>
      </c>
      <c r="AY168" s="160" t="s">
        <v>137</v>
      </c>
    </row>
    <row r="169" spans="1:65" s="2" customFormat="1" ht="22.2" customHeight="1">
      <c r="A169" s="34"/>
      <c r="B169" s="139"/>
      <c r="C169" s="140" t="s">
        <v>286</v>
      </c>
      <c r="D169" s="140" t="s">
        <v>139</v>
      </c>
      <c r="E169" s="141" t="s">
        <v>287</v>
      </c>
      <c r="F169" s="142" t="s">
        <v>288</v>
      </c>
      <c r="G169" s="143" t="s">
        <v>162</v>
      </c>
      <c r="H169" s="144">
        <v>72</v>
      </c>
      <c r="I169" s="145"/>
      <c r="J169" s="146">
        <f>ROUND(I169*H169,2)</f>
        <v>0</v>
      </c>
      <c r="K169" s="142" t="s">
        <v>143</v>
      </c>
      <c r="L169" s="35"/>
      <c r="M169" s="147" t="s">
        <v>3</v>
      </c>
      <c r="N169" s="148" t="s">
        <v>43</v>
      </c>
      <c r="O169" s="55"/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1" t="s">
        <v>87</v>
      </c>
      <c r="AT169" s="151" t="s">
        <v>139</v>
      </c>
      <c r="AU169" s="151" t="s">
        <v>81</v>
      </c>
      <c r="AY169" s="19" t="s">
        <v>137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9" t="s">
        <v>77</v>
      </c>
      <c r="BK169" s="152">
        <f>ROUND(I169*H169,2)</f>
        <v>0</v>
      </c>
      <c r="BL169" s="19" t="s">
        <v>87</v>
      </c>
      <c r="BM169" s="151" t="s">
        <v>289</v>
      </c>
    </row>
    <row r="170" spans="1:47" s="2" customFormat="1" ht="10.2">
      <c r="A170" s="34"/>
      <c r="B170" s="35"/>
      <c r="C170" s="34"/>
      <c r="D170" s="153" t="s">
        <v>145</v>
      </c>
      <c r="E170" s="34"/>
      <c r="F170" s="154" t="s">
        <v>290</v>
      </c>
      <c r="G170" s="34"/>
      <c r="H170" s="34"/>
      <c r="I170" s="155"/>
      <c r="J170" s="34"/>
      <c r="K170" s="34"/>
      <c r="L170" s="35"/>
      <c r="M170" s="156"/>
      <c r="N170" s="157"/>
      <c r="O170" s="55"/>
      <c r="P170" s="55"/>
      <c r="Q170" s="55"/>
      <c r="R170" s="55"/>
      <c r="S170" s="55"/>
      <c r="T170" s="56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9" t="s">
        <v>145</v>
      </c>
      <c r="AU170" s="19" t="s">
        <v>81</v>
      </c>
    </row>
    <row r="171" spans="2:51" s="13" customFormat="1" ht="10.2">
      <c r="B171" s="158"/>
      <c r="D171" s="159" t="s">
        <v>147</v>
      </c>
      <c r="E171" s="160" t="s">
        <v>3</v>
      </c>
      <c r="F171" s="161" t="s">
        <v>291</v>
      </c>
      <c r="H171" s="162">
        <v>72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147</v>
      </c>
      <c r="AU171" s="160" t="s">
        <v>81</v>
      </c>
      <c r="AV171" s="13" t="s">
        <v>81</v>
      </c>
      <c r="AW171" s="13" t="s">
        <v>33</v>
      </c>
      <c r="AX171" s="13" t="s">
        <v>77</v>
      </c>
      <c r="AY171" s="160" t="s">
        <v>137</v>
      </c>
    </row>
    <row r="172" spans="1:65" s="2" customFormat="1" ht="22.2" customHeight="1">
      <c r="A172" s="34"/>
      <c r="B172" s="139"/>
      <c r="C172" s="140" t="s">
        <v>292</v>
      </c>
      <c r="D172" s="140" t="s">
        <v>139</v>
      </c>
      <c r="E172" s="141" t="s">
        <v>293</v>
      </c>
      <c r="F172" s="142" t="s">
        <v>294</v>
      </c>
      <c r="G172" s="143" t="s">
        <v>162</v>
      </c>
      <c r="H172" s="144">
        <v>1008</v>
      </c>
      <c r="I172" s="145"/>
      <c r="J172" s="146">
        <f>ROUND(I172*H172,2)</f>
        <v>0</v>
      </c>
      <c r="K172" s="142" t="s">
        <v>143</v>
      </c>
      <c r="L172" s="35"/>
      <c r="M172" s="147" t="s">
        <v>3</v>
      </c>
      <c r="N172" s="148" t="s">
        <v>43</v>
      </c>
      <c r="O172" s="55"/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1" t="s">
        <v>87</v>
      </c>
      <c r="AT172" s="151" t="s">
        <v>139</v>
      </c>
      <c r="AU172" s="151" t="s">
        <v>81</v>
      </c>
      <c r="AY172" s="19" t="s">
        <v>137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9" t="s">
        <v>77</v>
      </c>
      <c r="BK172" s="152">
        <f>ROUND(I172*H172,2)</f>
        <v>0</v>
      </c>
      <c r="BL172" s="19" t="s">
        <v>87</v>
      </c>
      <c r="BM172" s="151" t="s">
        <v>295</v>
      </c>
    </row>
    <row r="173" spans="1:47" s="2" customFormat="1" ht="10.2">
      <c r="A173" s="34"/>
      <c r="B173" s="35"/>
      <c r="C173" s="34"/>
      <c r="D173" s="153" t="s">
        <v>145</v>
      </c>
      <c r="E173" s="34"/>
      <c r="F173" s="154" t="s">
        <v>296</v>
      </c>
      <c r="G173" s="34"/>
      <c r="H173" s="34"/>
      <c r="I173" s="155"/>
      <c r="J173" s="34"/>
      <c r="K173" s="34"/>
      <c r="L173" s="35"/>
      <c r="M173" s="156"/>
      <c r="N173" s="157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145</v>
      </c>
      <c r="AU173" s="19" t="s">
        <v>81</v>
      </c>
    </row>
    <row r="174" spans="2:51" s="13" customFormat="1" ht="10.2">
      <c r="B174" s="158"/>
      <c r="D174" s="159" t="s">
        <v>147</v>
      </c>
      <c r="E174" s="160" t="s">
        <v>3</v>
      </c>
      <c r="F174" s="161" t="s">
        <v>297</v>
      </c>
      <c r="H174" s="162">
        <v>1008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147</v>
      </c>
      <c r="AU174" s="160" t="s">
        <v>81</v>
      </c>
      <c r="AV174" s="13" t="s">
        <v>81</v>
      </c>
      <c r="AW174" s="13" t="s">
        <v>33</v>
      </c>
      <c r="AX174" s="13" t="s">
        <v>77</v>
      </c>
      <c r="AY174" s="160" t="s">
        <v>137</v>
      </c>
    </row>
    <row r="175" spans="1:65" s="2" customFormat="1" ht="22.2" customHeight="1">
      <c r="A175" s="34"/>
      <c r="B175" s="139"/>
      <c r="C175" s="140" t="s">
        <v>298</v>
      </c>
      <c r="D175" s="140" t="s">
        <v>139</v>
      </c>
      <c r="E175" s="141" t="s">
        <v>299</v>
      </c>
      <c r="F175" s="142" t="s">
        <v>300</v>
      </c>
      <c r="G175" s="143" t="s">
        <v>162</v>
      </c>
      <c r="H175" s="144">
        <v>72</v>
      </c>
      <c r="I175" s="145"/>
      <c r="J175" s="146">
        <f>ROUND(I175*H175,2)</f>
        <v>0</v>
      </c>
      <c r="K175" s="142" t="s">
        <v>143</v>
      </c>
      <c r="L175" s="35"/>
      <c r="M175" s="147" t="s">
        <v>3</v>
      </c>
      <c r="N175" s="148" t="s">
        <v>43</v>
      </c>
      <c r="O175" s="55"/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87</v>
      </c>
      <c r="AT175" s="151" t="s">
        <v>139</v>
      </c>
      <c r="AU175" s="151" t="s">
        <v>81</v>
      </c>
      <c r="AY175" s="19" t="s">
        <v>137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9" t="s">
        <v>77</v>
      </c>
      <c r="BK175" s="152">
        <f>ROUND(I175*H175,2)</f>
        <v>0</v>
      </c>
      <c r="BL175" s="19" t="s">
        <v>87</v>
      </c>
      <c r="BM175" s="151" t="s">
        <v>301</v>
      </c>
    </row>
    <row r="176" spans="1:47" s="2" customFormat="1" ht="10.2">
      <c r="A176" s="34"/>
      <c r="B176" s="35"/>
      <c r="C176" s="34"/>
      <c r="D176" s="153" t="s">
        <v>145</v>
      </c>
      <c r="E176" s="34"/>
      <c r="F176" s="154" t="s">
        <v>302</v>
      </c>
      <c r="G176" s="34"/>
      <c r="H176" s="34"/>
      <c r="I176" s="155"/>
      <c r="J176" s="34"/>
      <c r="K176" s="34"/>
      <c r="L176" s="35"/>
      <c r="M176" s="156"/>
      <c r="N176" s="157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145</v>
      </c>
      <c r="AU176" s="19" t="s">
        <v>81</v>
      </c>
    </row>
    <row r="177" spans="1:65" s="2" customFormat="1" ht="22.2" customHeight="1">
      <c r="A177" s="34"/>
      <c r="B177" s="139"/>
      <c r="C177" s="140" t="s">
        <v>303</v>
      </c>
      <c r="D177" s="140" t="s">
        <v>139</v>
      </c>
      <c r="E177" s="141" t="s">
        <v>304</v>
      </c>
      <c r="F177" s="142" t="s">
        <v>305</v>
      </c>
      <c r="G177" s="143" t="s">
        <v>162</v>
      </c>
      <c r="H177" s="144">
        <v>473.8</v>
      </c>
      <c r="I177" s="145"/>
      <c r="J177" s="146">
        <f>ROUND(I177*H177,2)</f>
        <v>0</v>
      </c>
      <c r="K177" s="142" t="s">
        <v>143</v>
      </c>
      <c r="L177" s="35"/>
      <c r="M177" s="147" t="s">
        <v>3</v>
      </c>
      <c r="N177" s="148" t="s">
        <v>43</v>
      </c>
      <c r="O177" s="55"/>
      <c r="P177" s="149">
        <f>O177*H177</f>
        <v>0</v>
      </c>
      <c r="Q177" s="149">
        <v>0.00013</v>
      </c>
      <c r="R177" s="149">
        <f>Q177*H177</f>
        <v>0.061593999999999996</v>
      </c>
      <c r="S177" s="149">
        <v>0</v>
      </c>
      <c r="T177" s="15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1" t="s">
        <v>87</v>
      </c>
      <c r="AT177" s="151" t="s">
        <v>139</v>
      </c>
      <c r="AU177" s="151" t="s">
        <v>81</v>
      </c>
      <c r="AY177" s="19" t="s">
        <v>137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9" t="s">
        <v>77</v>
      </c>
      <c r="BK177" s="152">
        <f>ROUND(I177*H177,2)</f>
        <v>0</v>
      </c>
      <c r="BL177" s="19" t="s">
        <v>87</v>
      </c>
      <c r="BM177" s="151" t="s">
        <v>306</v>
      </c>
    </row>
    <row r="178" spans="1:47" s="2" customFormat="1" ht="10.2">
      <c r="A178" s="34"/>
      <c r="B178" s="35"/>
      <c r="C178" s="34"/>
      <c r="D178" s="153" t="s">
        <v>145</v>
      </c>
      <c r="E178" s="34"/>
      <c r="F178" s="154" t="s">
        <v>307</v>
      </c>
      <c r="G178" s="34"/>
      <c r="H178" s="34"/>
      <c r="I178" s="155"/>
      <c r="J178" s="34"/>
      <c r="K178" s="34"/>
      <c r="L178" s="35"/>
      <c r="M178" s="156"/>
      <c r="N178" s="157"/>
      <c r="O178" s="55"/>
      <c r="P178" s="55"/>
      <c r="Q178" s="55"/>
      <c r="R178" s="55"/>
      <c r="S178" s="55"/>
      <c r="T178" s="5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145</v>
      </c>
      <c r="AU178" s="19" t="s">
        <v>81</v>
      </c>
    </row>
    <row r="179" spans="2:51" s="13" customFormat="1" ht="10.2">
      <c r="B179" s="158"/>
      <c r="D179" s="159" t="s">
        <v>147</v>
      </c>
      <c r="E179" s="160" t="s">
        <v>3</v>
      </c>
      <c r="F179" s="161" t="s">
        <v>308</v>
      </c>
      <c r="H179" s="162">
        <v>473.8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147</v>
      </c>
      <c r="AU179" s="160" t="s">
        <v>81</v>
      </c>
      <c r="AV179" s="13" t="s">
        <v>81</v>
      </c>
      <c r="AW179" s="13" t="s">
        <v>33</v>
      </c>
      <c r="AX179" s="13" t="s">
        <v>77</v>
      </c>
      <c r="AY179" s="160" t="s">
        <v>137</v>
      </c>
    </row>
    <row r="180" spans="1:65" s="2" customFormat="1" ht="22.2" customHeight="1">
      <c r="A180" s="34"/>
      <c r="B180" s="139"/>
      <c r="C180" s="140" t="s">
        <v>309</v>
      </c>
      <c r="D180" s="140" t="s">
        <v>139</v>
      </c>
      <c r="E180" s="141" t="s">
        <v>310</v>
      </c>
      <c r="F180" s="142" t="s">
        <v>311</v>
      </c>
      <c r="G180" s="143" t="s">
        <v>162</v>
      </c>
      <c r="H180" s="144">
        <v>473.8</v>
      </c>
      <c r="I180" s="145"/>
      <c r="J180" s="146">
        <f>ROUND(I180*H180,2)</f>
        <v>0</v>
      </c>
      <c r="K180" s="142" t="s">
        <v>143</v>
      </c>
      <c r="L180" s="35"/>
      <c r="M180" s="147" t="s">
        <v>3</v>
      </c>
      <c r="N180" s="148" t="s">
        <v>43</v>
      </c>
      <c r="O180" s="55"/>
      <c r="P180" s="149">
        <f>O180*H180</f>
        <v>0</v>
      </c>
      <c r="Q180" s="149">
        <v>4E-05</v>
      </c>
      <c r="R180" s="149">
        <f>Q180*H180</f>
        <v>0.018952000000000004</v>
      </c>
      <c r="S180" s="149">
        <v>0</v>
      </c>
      <c r="T180" s="15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1" t="s">
        <v>87</v>
      </c>
      <c r="AT180" s="151" t="s">
        <v>139</v>
      </c>
      <c r="AU180" s="151" t="s">
        <v>81</v>
      </c>
      <c r="AY180" s="19" t="s">
        <v>137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9" t="s">
        <v>77</v>
      </c>
      <c r="BK180" s="152">
        <f>ROUND(I180*H180,2)</f>
        <v>0</v>
      </c>
      <c r="BL180" s="19" t="s">
        <v>87</v>
      </c>
      <c r="BM180" s="151" t="s">
        <v>312</v>
      </c>
    </row>
    <row r="181" spans="1:47" s="2" customFormat="1" ht="10.2">
      <c r="A181" s="34"/>
      <c r="B181" s="35"/>
      <c r="C181" s="34"/>
      <c r="D181" s="153" t="s">
        <v>145</v>
      </c>
      <c r="E181" s="34"/>
      <c r="F181" s="154" t="s">
        <v>313</v>
      </c>
      <c r="G181" s="34"/>
      <c r="H181" s="34"/>
      <c r="I181" s="155"/>
      <c r="J181" s="34"/>
      <c r="K181" s="34"/>
      <c r="L181" s="35"/>
      <c r="M181" s="156"/>
      <c r="N181" s="157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145</v>
      </c>
      <c r="AU181" s="19" t="s">
        <v>81</v>
      </c>
    </row>
    <row r="182" spans="1:65" s="2" customFormat="1" ht="22.2" customHeight="1">
      <c r="A182" s="34"/>
      <c r="B182" s="139"/>
      <c r="C182" s="140" t="s">
        <v>314</v>
      </c>
      <c r="D182" s="140" t="s">
        <v>139</v>
      </c>
      <c r="E182" s="141" t="s">
        <v>315</v>
      </c>
      <c r="F182" s="142" t="s">
        <v>316</v>
      </c>
      <c r="G182" s="143" t="s">
        <v>162</v>
      </c>
      <c r="H182" s="144">
        <v>1.081</v>
      </c>
      <c r="I182" s="145"/>
      <c r="J182" s="146">
        <f>ROUND(I182*H182,2)</f>
        <v>0</v>
      </c>
      <c r="K182" s="142" t="s">
        <v>143</v>
      </c>
      <c r="L182" s="35"/>
      <c r="M182" s="147" t="s">
        <v>3</v>
      </c>
      <c r="N182" s="148" t="s">
        <v>43</v>
      </c>
      <c r="O182" s="55"/>
      <c r="P182" s="149">
        <f>O182*H182</f>
        <v>0</v>
      </c>
      <c r="Q182" s="149">
        <v>0</v>
      </c>
      <c r="R182" s="149">
        <f>Q182*H182</f>
        <v>0</v>
      </c>
      <c r="S182" s="149">
        <v>0.131</v>
      </c>
      <c r="T182" s="150">
        <f>S182*H182</f>
        <v>0.141611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1" t="s">
        <v>87</v>
      </c>
      <c r="AT182" s="151" t="s">
        <v>139</v>
      </c>
      <c r="AU182" s="151" t="s">
        <v>81</v>
      </c>
      <c r="AY182" s="19" t="s">
        <v>137</v>
      </c>
      <c r="BE182" s="152">
        <f>IF(N182="základní",J182,0)</f>
        <v>0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19" t="s">
        <v>77</v>
      </c>
      <c r="BK182" s="152">
        <f>ROUND(I182*H182,2)</f>
        <v>0</v>
      </c>
      <c r="BL182" s="19" t="s">
        <v>87</v>
      </c>
      <c r="BM182" s="151" t="s">
        <v>317</v>
      </c>
    </row>
    <row r="183" spans="1:47" s="2" customFormat="1" ht="10.2">
      <c r="A183" s="34"/>
      <c r="B183" s="35"/>
      <c r="C183" s="34"/>
      <c r="D183" s="153" t="s">
        <v>145</v>
      </c>
      <c r="E183" s="34"/>
      <c r="F183" s="154" t="s">
        <v>318</v>
      </c>
      <c r="G183" s="34"/>
      <c r="H183" s="34"/>
      <c r="I183" s="155"/>
      <c r="J183" s="34"/>
      <c r="K183" s="34"/>
      <c r="L183" s="35"/>
      <c r="M183" s="156"/>
      <c r="N183" s="157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145</v>
      </c>
      <c r="AU183" s="19" t="s">
        <v>81</v>
      </c>
    </row>
    <row r="184" spans="2:51" s="13" customFormat="1" ht="10.2">
      <c r="B184" s="158"/>
      <c r="D184" s="159" t="s">
        <v>147</v>
      </c>
      <c r="E184" s="160" t="s">
        <v>3</v>
      </c>
      <c r="F184" s="161" t="s">
        <v>319</v>
      </c>
      <c r="H184" s="162">
        <v>1.081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147</v>
      </c>
      <c r="AU184" s="160" t="s">
        <v>81</v>
      </c>
      <c r="AV184" s="13" t="s">
        <v>81</v>
      </c>
      <c r="AW184" s="13" t="s">
        <v>33</v>
      </c>
      <c r="AX184" s="13" t="s">
        <v>77</v>
      </c>
      <c r="AY184" s="160" t="s">
        <v>137</v>
      </c>
    </row>
    <row r="185" spans="1:65" s="2" customFormat="1" ht="22.2" customHeight="1">
      <c r="A185" s="34"/>
      <c r="B185" s="139"/>
      <c r="C185" s="140" t="s">
        <v>320</v>
      </c>
      <c r="D185" s="140" t="s">
        <v>139</v>
      </c>
      <c r="E185" s="141" t="s">
        <v>321</v>
      </c>
      <c r="F185" s="142" t="s">
        <v>322</v>
      </c>
      <c r="G185" s="143" t="s">
        <v>162</v>
      </c>
      <c r="H185" s="144">
        <v>19.7</v>
      </c>
      <c r="I185" s="145"/>
      <c r="J185" s="146">
        <f>ROUND(I185*H185,2)</f>
        <v>0</v>
      </c>
      <c r="K185" s="142" t="s">
        <v>143</v>
      </c>
      <c r="L185" s="35"/>
      <c r="M185" s="147" t="s">
        <v>3</v>
      </c>
      <c r="N185" s="148" t="s">
        <v>43</v>
      </c>
      <c r="O185" s="55"/>
      <c r="P185" s="149">
        <f>O185*H185</f>
        <v>0</v>
      </c>
      <c r="Q185" s="149">
        <v>0</v>
      </c>
      <c r="R185" s="149">
        <f>Q185*H185</f>
        <v>0</v>
      </c>
      <c r="S185" s="149">
        <v>0.261</v>
      </c>
      <c r="T185" s="150">
        <f>S185*H185</f>
        <v>5.1417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1" t="s">
        <v>87</v>
      </c>
      <c r="AT185" s="151" t="s">
        <v>139</v>
      </c>
      <c r="AU185" s="151" t="s">
        <v>81</v>
      </c>
      <c r="AY185" s="19" t="s">
        <v>137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9" t="s">
        <v>77</v>
      </c>
      <c r="BK185" s="152">
        <f>ROUND(I185*H185,2)</f>
        <v>0</v>
      </c>
      <c r="BL185" s="19" t="s">
        <v>87</v>
      </c>
      <c r="BM185" s="151" t="s">
        <v>323</v>
      </c>
    </row>
    <row r="186" spans="1:47" s="2" customFormat="1" ht="10.2">
      <c r="A186" s="34"/>
      <c r="B186" s="35"/>
      <c r="C186" s="34"/>
      <c r="D186" s="153" t="s">
        <v>145</v>
      </c>
      <c r="E186" s="34"/>
      <c r="F186" s="154" t="s">
        <v>324</v>
      </c>
      <c r="G186" s="34"/>
      <c r="H186" s="34"/>
      <c r="I186" s="155"/>
      <c r="J186" s="34"/>
      <c r="K186" s="34"/>
      <c r="L186" s="35"/>
      <c r="M186" s="156"/>
      <c r="N186" s="157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145</v>
      </c>
      <c r="AU186" s="19" t="s">
        <v>81</v>
      </c>
    </row>
    <row r="187" spans="2:51" s="13" customFormat="1" ht="10.2">
      <c r="B187" s="158"/>
      <c r="D187" s="159" t="s">
        <v>147</v>
      </c>
      <c r="E187" s="160" t="s">
        <v>3</v>
      </c>
      <c r="F187" s="161" t="s">
        <v>325</v>
      </c>
      <c r="H187" s="162">
        <v>13.748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147</v>
      </c>
      <c r="AU187" s="160" t="s">
        <v>81</v>
      </c>
      <c r="AV187" s="13" t="s">
        <v>81</v>
      </c>
      <c r="AW187" s="13" t="s">
        <v>33</v>
      </c>
      <c r="AX187" s="13" t="s">
        <v>72</v>
      </c>
      <c r="AY187" s="160" t="s">
        <v>137</v>
      </c>
    </row>
    <row r="188" spans="2:51" s="13" customFormat="1" ht="10.2">
      <c r="B188" s="158"/>
      <c r="D188" s="159" t="s">
        <v>147</v>
      </c>
      <c r="E188" s="160" t="s">
        <v>3</v>
      </c>
      <c r="F188" s="161" t="s">
        <v>326</v>
      </c>
      <c r="H188" s="162">
        <v>9.498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147</v>
      </c>
      <c r="AU188" s="160" t="s">
        <v>81</v>
      </c>
      <c r="AV188" s="13" t="s">
        <v>81</v>
      </c>
      <c r="AW188" s="13" t="s">
        <v>33</v>
      </c>
      <c r="AX188" s="13" t="s">
        <v>72</v>
      </c>
      <c r="AY188" s="160" t="s">
        <v>137</v>
      </c>
    </row>
    <row r="189" spans="2:51" s="13" customFormat="1" ht="10.2">
      <c r="B189" s="158"/>
      <c r="D189" s="159" t="s">
        <v>147</v>
      </c>
      <c r="E189" s="160" t="s">
        <v>3</v>
      </c>
      <c r="F189" s="161" t="s">
        <v>327</v>
      </c>
      <c r="H189" s="162">
        <v>-3.546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147</v>
      </c>
      <c r="AU189" s="160" t="s">
        <v>81</v>
      </c>
      <c r="AV189" s="13" t="s">
        <v>81</v>
      </c>
      <c r="AW189" s="13" t="s">
        <v>33</v>
      </c>
      <c r="AX189" s="13" t="s">
        <v>72</v>
      </c>
      <c r="AY189" s="160" t="s">
        <v>137</v>
      </c>
    </row>
    <row r="190" spans="2:51" s="14" customFormat="1" ht="10.2">
      <c r="B190" s="177"/>
      <c r="D190" s="159" t="s">
        <v>147</v>
      </c>
      <c r="E190" s="178" t="s">
        <v>3</v>
      </c>
      <c r="F190" s="179" t="s">
        <v>328</v>
      </c>
      <c r="H190" s="180">
        <v>19.7</v>
      </c>
      <c r="I190" s="181"/>
      <c r="L190" s="177"/>
      <c r="M190" s="182"/>
      <c r="N190" s="183"/>
      <c r="O190" s="183"/>
      <c r="P190" s="183"/>
      <c r="Q190" s="183"/>
      <c r="R190" s="183"/>
      <c r="S190" s="183"/>
      <c r="T190" s="184"/>
      <c r="AT190" s="178" t="s">
        <v>147</v>
      </c>
      <c r="AU190" s="178" t="s">
        <v>81</v>
      </c>
      <c r="AV190" s="14" t="s">
        <v>87</v>
      </c>
      <c r="AW190" s="14" t="s">
        <v>33</v>
      </c>
      <c r="AX190" s="14" t="s">
        <v>77</v>
      </c>
      <c r="AY190" s="178" t="s">
        <v>137</v>
      </c>
    </row>
    <row r="191" spans="1:65" s="2" customFormat="1" ht="22.2" customHeight="1">
      <c r="A191" s="34"/>
      <c r="B191" s="139"/>
      <c r="C191" s="140" t="s">
        <v>329</v>
      </c>
      <c r="D191" s="140" t="s">
        <v>139</v>
      </c>
      <c r="E191" s="141" t="s">
        <v>330</v>
      </c>
      <c r="F191" s="142" t="s">
        <v>331</v>
      </c>
      <c r="G191" s="143" t="s">
        <v>332</v>
      </c>
      <c r="H191" s="144">
        <v>0.295</v>
      </c>
      <c r="I191" s="145"/>
      <c r="J191" s="146">
        <f>ROUND(I191*H191,2)</f>
        <v>0</v>
      </c>
      <c r="K191" s="142" t="s">
        <v>143</v>
      </c>
      <c r="L191" s="35"/>
      <c r="M191" s="147" t="s">
        <v>3</v>
      </c>
      <c r="N191" s="148" t="s">
        <v>43</v>
      </c>
      <c r="O191" s="55"/>
      <c r="P191" s="149">
        <f>O191*H191</f>
        <v>0</v>
      </c>
      <c r="Q191" s="149">
        <v>0</v>
      </c>
      <c r="R191" s="149">
        <f>Q191*H191</f>
        <v>0</v>
      </c>
      <c r="S191" s="149">
        <v>1.8</v>
      </c>
      <c r="T191" s="150">
        <f>S191*H191</f>
        <v>0.531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1" t="s">
        <v>87</v>
      </c>
      <c r="AT191" s="151" t="s">
        <v>139</v>
      </c>
      <c r="AU191" s="151" t="s">
        <v>81</v>
      </c>
      <c r="AY191" s="19" t="s">
        <v>137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9" t="s">
        <v>77</v>
      </c>
      <c r="BK191" s="152">
        <f>ROUND(I191*H191,2)</f>
        <v>0</v>
      </c>
      <c r="BL191" s="19" t="s">
        <v>87</v>
      </c>
      <c r="BM191" s="151" t="s">
        <v>333</v>
      </c>
    </row>
    <row r="192" spans="1:47" s="2" customFormat="1" ht="10.2">
      <c r="A192" s="34"/>
      <c r="B192" s="35"/>
      <c r="C192" s="34"/>
      <c r="D192" s="153" t="s">
        <v>145</v>
      </c>
      <c r="E192" s="34"/>
      <c r="F192" s="154" t="s">
        <v>334</v>
      </c>
      <c r="G192" s="34"/>
      <c r="H192" s="34"/>
      <c r="I192" s="155"/>
      <c r="J192" s="34"/>
      <c r="K192" s="34"/>
      <c r="L192" s="35"/>
      <c r="M192" s="156"/>
      <c r="N192" s="157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145</v>
      </c>
      <c r="AU192" s="19" t="s">
        <v>81</v>
      </c>
    </row>
    <row r="193" spans="2:51" s="13" customFormat="1" ht="10.2">
      <c r="B193" s="158"/>
      <c r="D193" s="159" t="s">
        <v>147</v>
      </c>
      <c r="E193" s="160" t="s">
        <v>3</v>
      </c>
      <c r="F193" s="161" t="s">
        <v>335</v>
      </c>
      <c r="H193" s="162">
        <v>0.295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147</v>
      </c>
      <c r="AU193" s="160" t="s">
        <v>81</v>
      </c>
      <c r="AV193" s="13" t="s">
        <v>81</v>
      </c>
      <c r="AW193" s="13" t="s">
        <v>33</v>
      </c>
      <c r="AX193" s="13" t="s">
        <v>77</v>
      </c>
      <c r="AY193" s="160" t="s">
        <v>137</v>
      </c>
    </row>
    <row r="194" spans="1:65" s="2" customFormat="1" ht="22.2" customHeight="1">
      <c r="A194" s="34"/>
      <c r="B194" s="139"/>
      <c r="C194" s="140" t="s">
        <v>336</v>
      </c>
      <c r="D194" s="140" t="s">
        <v>139</v>
      </c>
      <c r="E194" s="141" t="s">
        <v>337</v>
      </c>
      <c r="F194" s="142" t="s">
        <v>338</v>
      </c>
      <c r="G194" s="143" t="s">
        <v>162</v>
      </c>
      <c r="H194" s="144">
        <v>7.2</v>
      </c>
      <c r="I194" s="145"/>
      <c r="J194" s="146">
        <f>ROUND(I194*H194,2)</f>
        <v>0</v>
      </c>
      <c r="K194" s="142" t="s">
        <v>143</v>
      </c>
      <c r="L194" s="35"/>
      <c r="M194" s="147" t="s">
        <v>3</v>
      </c>
      <c r="N194" s="148" t="s">
        <v>43</v>
      </c>
      <c r="O194" s="55"/>
      <c r="P194" s="149">
        <f>O194*H194</f>
        <v>0</v>
      </c>
      <c r="Q194" s="149">
        <v>0</v>
      </c>
      <c r="R194" s="149">
        <f>Q194*H194</f>
        <v>0</v>
      </c>
      <c r="S194" s="149">
        <v>0.076</v>
      </c>
      <c r="T194" s="150">
        <f>S194*H194</f>
        <v>0.5472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1" t="s">
        <v>87</v>
      </c>
      <c r="AT194" s="151" t="s">
        <v>139</v>
      </c>
      <c r="AU194" s="151" t="s">
        <v>81</v>
      </c>
      <c r="AY194" s="19" t="s">
        <v>137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9" t="s">
        <v>77</v>
      </c>
      <c r="BK194" s="152">
        <f>ROUND(I194*H194,2)</f>
        <v>0</v>
      </c>
      <c r="BL194" s="19" t="s">
        <v>87</v>
      </c>
      <c r="BM194" s="151" t="s">
        <v>339</v>
      </c>
    </row>
    <row r="195" spans="1:47" s="2" customFormat="1" ht="10.2">
      <c r="A195" s="34"/>
      <c r="B195" s="35"/>
      <c r="C195" s="34"/>
      <c r="D195" s="153" t="s">
        <v>145</v>
      </c>
      <c r="E195" s="34"/>
      <c r="F195" s="154" t="s">
        <v>340</v>
      </c>
      <c r="G195" s="34"/>
      <c r="H195" s="34"/>
      <c r="I195" s="155"/>
      <c r="J195" s="34"/>
      <c r="K195" s="34"/>
      <c r="L195" s="35"/>
      <c r="M195" s="156"/>
      <c r="N195" s="157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145</v>
      </c>
      <c r="AU195" s="19" t="s">
        <v>81</v>
      </c>
    </row>
    <row r="196" spans="2:51" s="13" customFormat="1" ht="10.2">
      <c r="B196" s="158"/>
      <c r="D196" s="159" t="s">
        <v>147</v>
      </c>
      <c r="E196" s="160" t="s">
        <v>3</v>
      </c>
      <c r="F196" s="161" t="s">
        <v>341</v>
      </c>
      <c r="H196" s="162">
        <v>7.2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147</v>
      </c>
      <c r="AU196" s="160" t="s">
        <v>81</v>
      </c>
      <c r="AV196" s="13" t="s">
        <v>81</v>
      </c>
      <c r="AW196" s="13" t="s">
        <v>33</v>
      </c>
      <c r="AX196" s="13" t="s">
        <v>77</v>
      </c>
      <c r="AY196" s="160" t="s">
        <v>137</v>
      </c>
    </row>
    <row r="197" spans="1:65" s="2" customFormat="1" ht="22.2" customHeight="1">
      <c r="A197" s="34"/>
      <c r="B197" s="139"/>
      <c r="C197" s="140" t="s">
        <v>342</v>
      </c>
      <c r="D197" s="140" t="s">
        <v>139</v>
      </c>
      <c r="E197" s="141" t="s">
        <v>343</v>
      </c>
      <c r="F197" s="142" t="s">
        <v>344</v>
      </c>
      <c r="G197" s="143" t="s">
        <v>162</v>
      </c>
      <c r="H197" s="144">
        <v>4.1</v>
      </c>
      <c r="I197" s="145"/>
      <c r="J197" s="146">
        <f>ROUND(I197*H197,2)</f>
        <v>0</v>
      </c>
      <c r="K197" s="142" t="s">
        <v>143</v>
      </c>
      <c r="L197" s="35"/>
      <c r="M197" s="147" t="s">
        <v>3</v>
      </c>
      <c r="N197" s="148" t="s">
        <v>43</v>
      </c>
      <c r="O197" s="55"/>
      <c r="P197" s="149">
        <f>O197*H197</f>
        <v>0</v>
      </c>
      <c r="Q197" s="149">
        <v>0</v>
      </c>
      <c r="R197" s="149">
        <f>Q197*H197</f>
        <v>0</v>
      </c>
      <c r="S197" s="149">
        <v>0.063</v>
      </c>
      <c r="T197" s="150">
        <f>S197*H197</f>
        <v>0.2583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1" t="s">
        <v>87</v>
      </c>
      <c r="AT197" s="151" t="s">
        <v>139</v>
      </c>
      <c r="AU197" s="151" t="s">
        <v>81</v>
      </c>
      <c r="AY197" s="19" t="s">
        <v>137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9" t="s">
        <v>77</v>
      </c>
      <c r="BK197" s="152">
        <f>ROUND(I197*H197,2)</f>
        <v>0</v>
      </c>
      <c r="BL197" s="19" t="s">
        <v>87</v>
      </c>
      <c r="BM197" s="151" t="s">
        <v>345</v>
      </c>
    </row>
    <row r="198" spans="1:47" s="2" customFormat="1" ht="10.2">
      <c r="A198" s="34"/>
      <c r="B198" s="35"/>
      <c r="C198" s="34"/>
      <c r="D198" s="153" t="s">
        <v>145</v>
      </c>
      <c r="E198" s="34"/>
      <c r="F198" s="154" t="s">
        <v>346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145</v>
      </c>
      <c r="AU198" s="19" t="s">
        <v>81</v>
      </c>
    </row>
    <row r="199" spans="2:51" s="13" customFormat="1" ht="10.2">
      <c r="B199" s="158"/>
      <c r="D199" s="159" t="s">
        <v>147</v>
      </c>
      <c r="E199" s="160" t="s">
        <v>3</v>
      </c>
      <c r="F199" s="161" t="s">
        <v>347</v>
      </c>
      <c r="H199" s="162">
        <v>4.1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147</v>
      </c>
      <c r="AU199" s="160" t="s">
        <v>81</v>
      </c>
      <c r="AV199" s="13" t="s">
        <v>81</v>
      </c>
      <c r="AW199" s="13" t="s">
        <v>33</v>
      </c>
      <c r="AX199" s="13" t="s">
        <v>77</v>
      </c>
      <c r="AY199" s="160" t="s">
        <v>137</v>
      </c>
    </row>
    <row r="200" spans="1:65" s="2" customFormat="1" ht="19.8" customHeight="1">
      <c r="A200" s="34"/>
      <c r="B200" s="139"/>
      <c r="C200" s="140" t="s">
        <v>348</v>
      </c>
      <c r="D200" s="140" t="s">
        <v>139</v>
      </c>
      <c r="E200" s="141" t="s">
        <v>349</v>
      </c>
      <c r="F200" s="142" t="s">
        <v>350</v>
      </c>
      <c r="G200" s="143" t="s">
        <v>162</v>
      </c>
      <c r="H200" s="144">
        <v>52.998</v>
      </c>
      <c r="I200" s="145"/>
      <c r="J200" s="146">
        <f>ROUND(I200*H200,2)</f>
        <v>0</v>
      </c>
      <c r="K200" s="142" t="s">
        <v>143</v>
      </c>
      <c r="L200" s="35"/>
      <c r="M200" s="147" t="s">
        <v>3</v>
      </c>
      <c r="N200" s="148" t="s">
        <v>43</v>
      </c>
      <c r="O200" s="55"/>
      <c r="P200" s="149">
        <f>O200*H200</f>
        <v>0</v>
      </c>
      <c r="Q200" s="149">
        <v>0</v>
      </c>
      <c r="R200" s="149">
        <f>Q200*H200</f>
        <v>0</v>
      </c>
      <c r="S200" s="149">
        <v>0.043</v>
      </c>
      <c r="T200" s="150">
        <f>S200*H200</f>
        <v>2.278914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1" t="s">
        <v>87</v>
      </c>
      <c r="AT200" s="151" t="s">
        <v>139</v>
      </c>
      <c r="AU200" s="151" t="s">
        <v>81</v>
      </c>
      <c r="AY200" s="19" t="s">
        <v>137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9" t="s">
        <v>77</v>
      </c>
      <c r="BK200" s="152">
        <f>ROUND(I200*H200,2)</f>
        <v>0</v>
      </c>
      <c r="BL200" s="19" t="s">
        <v>87</v>
      </c>
      <c r="BM200" s="151" t="s">
        <v>351</v>
      </c>
    </row>
    <row r="201" spans="1:47" s="2" customFormat="1" ht="10.2">
      <c r="A201" s="34"/>
      <c r="B201" s="35"/>
      <c r="C201" s="34"/>
      <c r="D201" s="153" t="s">
        <v>145</v>
      </c>
      <c r="E201" s="34"/>
      <c r="F201" s="154" t="s">
        <v>352</v>
      </c>
      <c r="G201" s="34"/>
      <c r="H201" s="34"/>
      <c r="I201" s="155"/>
      <c r="J201" s="34"/>
      <c r="K201" s="34"/>
      <c r="L201" s="35"/>
      <c r="M201" s="156"/>
      <c r="N201" s="157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145</v>
      </c>
      <c r="AU201" s="19" t="s">
        <v>81</v>
      </c>
    </row>
    <row r="202" spans="2:51" s="13" customFormat="1" ht="10.2">
      <c r="B202" s="158"/>
      <c r="D202" s="159" t="s">
        <v>147</v>
      </c>
      <c r="E202" s="160" t="s">
        <v>3</v>
      </c>
      <c r="F202" s="161" t="s">
        <v>353</v>
      </c>
      <c r="H202" s="162">
        <v>52.998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147</v>
      </c>
      <c r="AU202" s="160" t="s">
        <v>81</v>
      </c>
      <c r="AV202" s="13" t="s">
        <v>81</v>
      </c>
      <c r="AW202" s="13" t="s">
        <v>33</v>
      </c>
      <c r="AX202" s="13" t="s">
        <v>77</v>
      </c>
      <c r="AY202" s="160" t="s">
        <v>137</v>
      </c>
    </row>
    <row r="203" spans="1:65" s="2" customFormat="1" ht="19.8" customHeight="1">
      <c r="A203" s="34"/>
      <c r="B203" s="139"/>
      <c r="C203" s="140" t="s">
        <v>354</v>
      </c>
      <c r="D203" s="140" t="s">
        <v>139</v>
      </c>
      <c r="E203" s="141" t="s">
        <v>355</v>
      </c>
      <c r="F203" s="142" t="s">
        <v>356</v>
      </c>
      <c r="G203" s="143" t="s">
        <v>162</v>
      </c>
      <c r="H203" s="144">
        <v>4.05</v>
      </c>
      <c r="I203" s="145"/>
      <c r="J203" s="146">
        <f>ROUND(I203*H203,2)</f>
        <v>0</v>
      </c>
      <c r="K203" s="142" t="s">
        <v>143</v>
      </c>
      <c r="L203" s="35"/>
      <c r="M203" s="147" t="s">
        <v>3</v>
      </c>
      <c r="N203" s="148" t="s">
        <v>43</v>
      </c>
      <c r="O203" s="55"/>
      <c r="P203" s="149">
        <f>O203*H203</f>
        <v>0</v>
      </c>
      <c r="Q203" s="149">
        <v>0</v>
      </c>
      <c r="R203" s="149">
        <f>Q203*H203</f>
        <v>0</v>
      </c>
      <c r="S203" s="149">
        <v>0.062</v>
      </c>
      <c r="T203" s="150">
        <f>S203*H203</f>
        <v>0.2511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1" t="s">
        <v>87</v>
      </c>
      <c r="AT203" s="151" t="s">
        <v>139</v>
      </c>
      <c r="AU203" s="151" t="s">
        <v>81</v>
      </c>
      <c r="AY203" s="19" t="s">
        <v>137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9" t="s">
        <v>77</v>
      </c>
      <c r="BK203" s="152">
        <f>ROUND(I203*H203,2)</f>
        <v>0</v>
      </c>
      <c r="BL203" s="19" t="s">
        <v>87</v>
      </c>
      <c r="BM203" s="151" t="s">
        <v>357</v>
      </c>
    </row>
    <row r="204" spans="1:47" s="2" customFormat="1" ht="10.2">
      <c r="A204" s="34"/>
      <c r="B204" s="35"/>
      <c r="C204" s="34"/>
      <c r="D204" s="153" t="s">
        <v>145</v>
      </c>
      <c r="E204" s="34"/>
      <c r="F204" s="154" t="s">
        <v>358</v>
      </c>
      <c r="G204" s="34"/>
      <c r="H204" s="34"/>
      <c r="I204" s="155"/>
      <c r="J204" s="34"/>
      <c r="K204" s="34"/>
      <c r="L204" s="35"/>
      <c r="M204" s="156"/>
      <c r="N204" s="157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145</v>
      </c>
      <c r="AU204" s="19" t="s">
        <v>81</v>
      </c>
    </row>
    <row r="205" spans="2:51" s="13" customFormat="1" ht="10.2">
      <c r="B205" s="158"/>
      <c r="D205" s="159" t="s">
        <v>147</v>
      </c>
      <c r="E205" s="160" t="s">
        <v>3</v>
      </c>
      <c r="F205" s="161" t="s">
        <v>359</v>
      </c>
      <c r="H205" s="162">
        <v>4.05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147</v>
      </c>
      <c r="AU205" s="160" t="s">
        <v>81</v>
      </c>
      <c r="AV205" s="13" t="s">
        <v>81</v>
      </c>
      <c r="AW205" s="13" t="s">
        <v>33</v>
      </c>
      <c r="AX205" s="13" t="s">
        <v>77</v>
      </c>
      <c r="AY205" s="160" t="s">
        <v>137</v>
      </c>
    </row>
    <row r="206" spans="1:65" s="2" customFormat="1" ht="22.2" customHeight="1">
      <c r="A206" s="34"/>
      <c r="B206" s="139"/>
      <c r="C206" s="140" t="s">
        <v>360</v>
      </c>
      <c r="D206" s="140" t="s">
        <v>139</v>
      </c>
      <c r="E206" s="141" t="s">
        <v>361</v>
      </c>
      <c r="F206" s="142" t="s">
        <v>362</v>
      </c>
      <c r="G206" s="143" t="s">
        <v>162</v>
      </c>
      <c r="H206" s="144">
        <v>4.1</v>
      </c>
      <c r="I206" s="145"/>
      <c r="J206" s="146">
        <f>ROUND(I206*H206,2)</f>
        <v>0</v>
      </c>
      <c r="K206" s="142" t="s">
        <v>143</v>
      </c>
      <c r="L206" s="35"/>
      <c r="M206" s="147" t="s">
        <v>3</v>
      </c>
      <c r="N206" s="148" t="s">
        <v>43</v>
      </c>
      <c r="O206" s="55"/>
      <c r="P206" s="149">
        <f>O206*H206</f>
        <v>0</v>
      </c>
      <c r="Q206" s="149">
        <v>0</v>
      </c>
      <c r="R206" s="149">
        <f>Q206*H206</f>
        <v>0</v>
      </c>
      <c r="S206" s="149">
        <v>0.27</v>
      </c>
      <c r="T206" s="150">
        <f>S206*H206</f>
        <v>1.107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1" t="s">
        <v>87</v>
      </c>
      <c r="AT206" s="151" t="s">
        <v>139</v>
      </c>
      <c r="AU206" s="151" t="s">
        <v>81</v>
      </c>
      <c r="AY206" s="19" t="s">
        <v>137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9" t="s">
        <v>77</v>
      </c>
      <c r="BK206" s="152">
        <f>ROUND(I206*H206,2)</f>
        <v>0</v>
      </c>
      <c r="BL206" s="19" t="s">
        <v>87</v>
      </c>
      <c r="BM206" s="151" t="s">
        <v>363</v>
      </c>
    </row>
    <row r="207" spans="1:47" s="2" customFormat="1" ht="10.2">
      <c r="A207" s="34"/>
      <c r="B207" s="35"/>
      <c r="C207" s="34"/>
      <c r="D207" s="153" t="s">
        <v>145</v>
      </c>
      <c r="E207" s="34"/>
      <c r="F207" s="154" t="s">
        <v>364</v>
      </c>
      <c r="G207" s="34"/>
      <c r="H207" s="34"/>
      <c r="I207" s="155"/>
      <c r="J207" s="34"/>
      <c r="K207" s="34"/>
      <c r="L207" s="35"/>
      <c r="M207" s="156"/>
      <c r="N207" s="157"/>
      <c r="O207" s="55"/>
      <c r="P207" s="55"/>
      <c r="Q207" s="55"/>
      <c r="R207" s="55"/>
      <c r="S207" s="55"/>
      <c r="T207" s="5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9" t="s">
        <v>145</v>
      </c>
      <c r="AU207" s="19" t="s">
        <v>81</v>
      </c>
    </row>
    <row r="208" spans="2:51" s="13" customFormat="1" ht="10.2">
      <c r="B208" s="158"/>
      <c r="D208" s="159" t="s">
        <v>147</v>
      </c>
      <c r="E208" s="160" t="s">
        <v>3</v>
      </c>
      <c r="F208" s="161" t="s">
        <v>365</v>
      </c>
      <c r="H208" s="162">
        <v>4.1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147</v>
      </c>
      <c r="AU208" s="160" t="s">
        <v>81</v>
      </c>
      <c r="AV208" s="13" t="s">
        <v>81</v>
      </c>
      <c r="AW208" s="13" t="s">
        <v>33</v>
      </c>
      <c r="AX208" s="13" t="s">
        <v>77</v>
      </c>
      <c r="AY208" s="160" t="s">
        <v>137</v>
      </c>
    </row>
    <row r="209" spans="1:65" s="2" customFormat="1" ht="22.2" customHeight="1">
      <c r="A209" s="34"/>
      <c r="B209" s="139"/>
      <c r="C209" s="140" t="s">
        <v>366</v>
      </c>
      <c r="D209" s="140" t="s">
        <v>139</v>
      </c>
      <c r="E209" s="141" t="s">
        <v>367</v>
      </c>
      <c r="F209" s="142" t="s">
        <v>368</v>
      </c>
      <c r="G209" s="143" t="s">
        <v>173</v>
      </c>
      <c r="H209" s="144">
        <v>2.6</v>
      </c>
      <c r="I209" s="145"/>
      <c r="J209" s="146">
        <f>ROUND(I209*H209,2)</f>
        <v>0</v>
      </c>
      <c r="K209" s="142" t="s">
        <v>143</v>
      </c>
      <c r="L209" s="35"/>
      <c r="M209" s="147" t="s">
        <v>3</v>
      </c>
      <c r="N209" s="148" t="s">
        <v>43</v>
      </c>
      <c r="O209" s="55"/>
      <c r="P209" s="149">
        <f>O209*H209</f>
        <v>0</v>
      </c>
      <c r="Q209" s="149">
        <v>0</v>
      </c>
      <c r="R209" s="149">
        <f>Q209*H209</f>
        <v>0</v>
      </c>
      <c r="S209" s="149">
        <v>0.042</v>
      </c>
      <c r="T209" s="150">
        <f>S209*H209</f>
        <v>0.1092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1" t="s">
        <v>87</v>
      </c>
      <c r="AT209" s="151" t="s">
        <v>139</v>
      </c>
      <c r="AU209" s="151" t="s">
        <v>81</v>
      </c>
      <c r="AY209" s="19" t="s">
        <v>137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9" t="s">
        <v>77</v>
      </c>
      <c r="BK209" s="152">
        <f>ROUND(I209*H209,2)</f>
        <v>0</v>
      </c>
      <c r="BL209" s="19" t="s">
        <v>87</v>
      </c>
      <c r="BM209" s="151" t="s">
        <v>369</v>
      </c>
    </row>
    <row r="210" spans="1:47" s="2" customFormat="1" ht="10.2">
      <c r="A210" s="34"/>
      <c r="B210" s="35"/>
      <c r="C210" s="34"/>
      <c r="D210" s="153" t="s">
        <v>145</v>
      </c>
      <c r="E210" s="34"/>
      <c r="F210" s="154" t="s">
        <v>370</v>
      </c>
      <c r="G210" s="34"/>
      <c r="H210" s="34"/>
      <c r="I210" s="155"/>
      <c r="J210" s="34"/>
      <c r="K210" s="34"/>
      <c r="L210" s="35"/>
      <c r="M210" s="156"/>
      <c r="N210" s="157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145</v>
      </c>
      <c r="AU210" s="19" t="s">
        <v>81</v>
      </c>
    </row>
    <row r="211" spans="2:51" s="13" customFormat="1" ht="10.2">
      <c r="B211" s="158"/>
      <c r="D211" s="159" t="s">
        <v>147</v>
      </c>
      <c r="E211" s="160" t="s">
        <v>3</v>
      </c>
      <c r="F211" s="161" t="s">
        <v>371</v>
      </c>
      <c r="H211" s="162">
        <v>2.6</v>
      </c>
      <c r="I211" s="163"/>
      <c r="L211" s="158"/>
      <c r="M211" s="164"/>
      <c r="N211" s="165"/>
      <c r="O211" s="165"/>
      <c r="P211" s="165"/>
      <c r="Q211" s="165"/>
      <c r="R211" s="165"/>
      <c r="S211" s="165"/>
      <c r="T211" s="166"/>
      <c r="AT211" s="160" t="s">
        <v>147</v>
      </c>
      <c r="AU211" s="160" t="s">
        <v>81</v>
      </c>
      <c r="AV211" s="13" t="s">
        <v>81</v>
      </c>
      <c r="AW211" s="13" t="s">
        <v>33</v>
      </c>
      <c r="AX211" s="13" t="s">
        <v>77</v>
      </c>
      <c r="AY211" s="160" t="s">
        <v>137</v>
      </c>
    </row>
    <row r="212" spans="1:65" s="2" customFormat="1" ht="14.4" customHeight="1">
      <c r="A212" s="34"/>
      <c r="B212" s="139"/>
      <c r="C212" s="140" t="s">
        <v>372</v>
      </c>
      <c r="D212" s="140" t="s">
        <v>139</v>
      </c>
      <c r="E212" s="141" t="s">
        <v>373</v>
      </c>
      <c r="F212" s="142" t="s">
        <v>374</v>
      </c>
      <c r="G212" s="143" t="s">
        <v>142</v>
      </c>
      <c r="H212" s="144">
        <v>4</v>
      </c>
      <c r="I212" s="145"/>
      <c r="J212" s="146">
        <f>ROUND(I212*H212,2)</f>
        <v>0</v>
      </c>
      <c r="K212" s="142" t="s">
        <v>3</v>
      </c>
      <c r="L212" s="35"/>
      <c r="M212" s="147" t="s">
        <v>3</v>
      </c>
      <c r="N212" s="148" t="s">
        <v>43</v>
      </c>
      <c r="O212" s="55"/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1" t="s">
        <v>87</v>
      </c>
      <c r="AT212" s="151" t="s">
        <v>139</v>
      </c>
      <c r="AU212" s="151" t="s">
        <v>81</v>
      </c>
      <c r="AY212" s="19" t="s">
        <v>137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9" t="s">
        <v>77</v>
      </c>
      <c r="BK212" s="152">
        <f>ROUND(I212*H212,2)</f>
        <v>0</v>
      </c>
      <c r="BL212" s="19" t="s">
        <v>87</v>
      </c>
      <c r="BM212" s="151" t="s">
        <v>375</v>
      </c>
    </row>
    <row r="213" spans="1:65" s="2" customFormat="1" ht="14.4" customHeight="1">
      <c r="A213" s="34"/>
      <c r="B213" s="139"/>
      <c r="C213" s="140" t="s">
        <v>376</v>
      </c>
      <c r="D213" s="140" t="s">
        <v>139</v>
      </c>
      <c r="E213" s="141" t="s">
        <v>377</v>
      </c>
      <c r="F213" s="142" t="s">
        <v>378</v>
      </c>
      <c r="G213" s="143" t="s">
        <v>142</v>
      </c>
      <c r="H213" s="144">
        <v>1</v>
      </c>
      <c r="I213" s="145"/>
      <c r="J213" s="146">
        <f>ROUND(I213*H213,2)</f>
        <v>0</v>
      </c>
      <c r="K213" s="142" t="s">
        <v>3</v>
      </c>
      <c r="L213" s="35"/>
      <c r="M213" s="147" t="s">
        <v>3</v>
      </c>
      <c r="N213" s="148" t="s">
        <v>43</v>
      </c>
      <c r="O213" s="55"/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87</v>
      </c>
      <c r="AT213" s="151" t="s">
        <v>139</v>
      </c>
      <c r="AU213" s="151" t="s">
        <v>81</v>
      </c>
      <c r="AY213" s="19" t="s">
        <v>137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9" t="s">
        <v>77</v>
      </c>
      <c r="BK213" s="152">
        <f>ROUND(I213*H213,2)</f>
        <v>0</v>
      </c>
      <c r="BL213" s="19" t="s">
        <v>87</v>
      </c>
      <c r="BM213" s="151" t="s">
        <v>379</v>
      </c>
    </row>
    <row r="214" spans="1:65" s="2" customFormat="1" ht="14.4" customHeight="1">
      <c r="A214" s="34"/>
      <c r="B214" s="139"/>
      <c r="C214" s="140" t="s">
        <v>380</v>
      </c>
      <c r="D214" s="140" t="s">
        <v>139</v>
      </c>
      <c r="E214" s="141" t="s">
        <v>381</v>
      </c>
      <c r="F214" s="142" t="s">
        <v>382</v>
      </c>
      <c r="G214" s="143" t="s">
        <v>173</v>
      </c>
      <c r="H214" s="144">
        <v>1.2</v>
      </c>
      <c r="I214" s="145"/>
      <c r="J214" s="146">
        <f>ROUND(I214*H214,2)</f>
        <v>0</v>
      </c>
      <c r="K214" s="142" t="s">
        <v>143</v>
      </c>
      <c r="L214" s="35"/>
      <c r="M214" s="147" t="s">
        <v>3</v>
      </c>
      <c r="N214" s="148" t="s">
        <v>43</v>
      </c>
      <c r="O214" s="55"/>
      <c r="P214" s="149">
        <f>O214*H214</f>
        <v>0</v>
      </c>
      <c r="Q214" s="149">
        <v>0</v>
      </c>
      <c r="R214" s="149">
        <f>Q214*H214</f>
        <v>0</v>
      </c>
      <c r="S214" s="149">
        <v>0.003</v>
      </c>
      <c r="T214" s="150">
        <f>S214*H214</f>
        <v>0.0036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1" t="s">
        <v>87</v>
      </c>
      <c r="AT214" s="151" t="s">
        <v>139</v>
      </c>
      <c r="AU214" s="151" t="s">
        <v>81</v>
      </c>
      <c r="AY214" s="19" t="s">
        <v>137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9" t="s">
        <v>77</v>
      </c>
      <c r="BK214" s="152">
        <f>ROUND(I214*H214,2)</f>
        <v>0</v>
      </c>
      <c r="BL214" s="19" t="s">
        <v>87</v>
      </c>
      <c r="BM214" s="151" t="s">
        <v>383</v>
      </c>
    </row>
    <row r="215" spans="1:47" s="2" customFormat="1" ht="10.2">
      <c r="A215" s="34"/>
      <c r="B215" s="35"/>
      <c r="C215" s="34"/>
      <c r="D215" s="153" t="s">
        <v>145</v>
      </c>
      <c r="E215" s="34"/>
      <c r="F215" s="154" t="s">
        <v>384</v>
      </c>
      <c r="G215" s="34"/>
      <c r="H215" s="34"/>
      <c r="I215" s="155"/>
      <c r="J215" s="34"/>
      <c r="K215" s="34"/>
      <c r="L215" s="35"/>
      <c r="M215" s="156"/>
      <c r="N215" s="157"/>
      <c r="O215" s="55"/>
      <c r="P215" s="55"/>
      <c r="Q215" s="55"/>
      <c r="R215" s="55"/>
      <c r="S215" s="55"/>
      <c r="T215" s="56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9" t="s">
        <v>145</v>
      </c>
      <c r="AU215" s="19" t="s">
        <v>81</v>
      </c>
    </row>
    <row r="216" spans="2:51" s="13" customFormat="1" ht="10.2">
      <c r="B216" s="158"/>
      <c r="D216" s="159" t="s">
        <v>147</v>
      </c>
      <c r="E216" s="160" t="s">
        <v>3</v>
      </c>
      <c r="F216" s="161" t="s">
        <v>385</v>
      </c>
      <c r="H216" s="162">
        <v>1.2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147</v>
      </c>
      <c r="AU216" s="160" t="s">
        <v>81</v>
      </c>
      <c r="AV216" s="13" t="s">
        <v>81</v>
      </c>
      <c r="AW216" s="13" t="s">
        <v>33</v>
      </c>
      <c r="AX216" s="13" t="s">
        <v>77</v>
      </c>
      <c r="AY216" s="160" t="s">
        <v>137</v>
      </c>
    </row>
    <row r="217" spans="1:65" s="2" customFormat="1" ht="22.2" customHeight="1">
      <c r="A217" s="34"/>
      <c r="B217" s="139"/>
      <c r="C217" s="140" t="s">
        <v>386</v>
      </c>
      <c r="D217" s="140" t="s">
        <v>139</v>
      </c>
      <c r="E217" s="141" t="s">
        <v>387</v>
      </c>
      <c r="F217" s="142" t="s">
        <v>388</v>
      </c>
      <c r="G217" s="143" t="s">
        <v>162</v>
      </c>
      <c r="H217" s="144">
        <v>238.9</v>
      </c>
      <c r="I217" s="145"/>
      <c r="J217" s="146">
        <f>ROUND(I217*H217,2)</f>
        <v>0</v>
      </c>
      <c r="K217" s="142" t="s">
        <v>143</v>
      </c>
      <c r="L217" s="35"/>
      <c r="M217" s="147" t="s">
        <v>3</v>
      </c>
      <c r="N217" s="148" t="s">
        <v>43</v>
      </c>
      <c r="O217" s="55"/>
      <c r="P217" s="149">
        <f>O217*H217</f>
        <v>0</v>
      </c>
      <c r="Q217" s="149">
        <v>0</v>
      </c>
      <c r="R217" s="149">
        <f>Q217*H217</f>
        <v>0</v>
      </c>
      <c r="S217" s="149">
        <v>0.01</v>
      </c>
      <c r="T217" s="150">
        <f>S217*H217</f>
        <v>2.3890000000000002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1" t="s">
        <v>87</v>
      </c>
      <c r="AT217" s="151" t="s">
        <v>139</v>
      </c>
      <c r="AU217" s="151" t="s">
        <v>81</v>
      </c>
      <c r="AY217" s="19" t="s">
        <v>137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9" t="s">
        <v>77</v>
      </c>
      <c r="BK217" s="152">
        <f>ROUND(I217*H217,2)</f>
        <v>0</v>
      </c>
      <c r="BL217" s="19" t="s">
        <v>87</v>
      </c>
      <c r="BM217" s="151" t="s">
        <v>389</v>
      </c>
    </row>
    <row r="218" spans="1:47" s="2" customFormat="1" ht="10.2">
      <c r="A218" s="34"/>
      <c r="B218" s="35"/>
      <c r="C218" s="34"/>
      <c r="D218" s="153" t="s">
        <v>145</v>
      </c>
      <c r="E218" s="34"/>
      <c r="F218" s="154" t="s">
        <v>390</v>
      </c>
      <c r="G218" s="34"/>
      <c r="H218" s="34"/>
      <c r="I218" s="155"/>
      <c r="J218" s="34"/>
      <c r="K218" s="34"/>
      <c r="L218" s="35"/>
      <c r="M218" s="156"/>
      <c r="N218" s="157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145</v>
      </c>
      <c r="AU218" s="19" t="s">
        <v>81</v>
      </c>
    </row>
    <row r="219" spans="2:51" s="13" customFormat="1" ht="10.2">
      <c r="B219" s="158"/>
      <c r="D219" s="159" t="s">
        <v>147</v>
      </c>
      <c r="E219" s="160" t="s">
        <v>3</v>
      </c>
      <c r="F219" s="161" t="s">
        <v>218</v>
      </c>
      <c r="H219" s="162">
        <v>238.9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147</v>
      </c>
      <c r="AU219" s="160" t="s">
        <v>81</v>
      </c>
      <c r="AV219" s="13" t="s">
        <v>81</v>
      </c>
      <c r="AW219" s="13" t="s">
        <v>33</v>
      </c>
      <c r="AX219" s="13" t="s">
        <v>77</v>
      </c>
      <c r="AY219" s="160" t="s">
        <v>137</v>
      </c>
    </row>
    <row r="220" spans="1:65" s="2" customFormat="1" ht="22.2" customHeight="1">
      <c r="A220" s="34"/>
      <c r="B220" s="139"/>
      <c r="C220" s="140" t="s">
        <v>391</v>
      </c>
      <c r="D220" s="140" t="s">
        <v>139</v>
      </c>
      <c r="E220" s="141" t="s">
        <v>392</v>
      </c>
      <c r="F220" s="142" t="s">
        <v>393</v>
      </c>
      <c r="G220" s="143" t="s">
        <v>162</v>
      </c>
      <c r="H220" s="144">
        <v>3.6</v>
      </c>
      <c r="I220" s="145"/>
      <c r="J220" s="146">
        <f>ROUND(I220*H220,2)</f>
        <v>0</v>
      </c>
      <c r="K220" s="142" t="s">
        <v>143</v>
      </c>
      <c r="L220" s="35"/>
      <c r="M220" s="147" t="s">
        <v>3</v>
      </c>
      <c r="N220" s="148" t="s">
        <v>43</v>
      </c>
      <c r="O220" s="55"/>
      <c r="P220" s="149">
        <f>O220*H220</f>
        <v>0</v>
      </c>
      <c r="Q220" s="149">
        <v>0</v>
      </c>
      <c r="R220" s="149">
        <f>Q220*H220</f>
        <v>0</v>
      </c>
      <c r="S220" s="149">
        <v>0.068</v>
      </c>
      <c r="T220" s="150">
        <f>S220*H220</f>
        <v>0.24480000000000002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87</v>
      </c>
      <c r="AT220" s="151" t="s">
        <v>139</v>
      </c>
      <c r="AU220" s="151" t="s">
        <v>81</v>
      </c>
      <c r="AY220" s="19" t="s">
        <v>137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9" t="s">
        <v>77</v>
      </c>
      <c r="BK220" s="152">
        <f>ROUND(I220*H220,2)</f>
        <v>0</v>
      </c>
      <c r="BL220" s="19" t="s">
        <v>87</v>
      </c>
      <c r="BM220" s="151" t="s">
        <v>394</v>
      </c>
    </row>
    <row r="221" spans="1:47" s="2" customFormat="1" ht="10.2">
      <c r="A221" s="34"/>
      <c r="B221" s="35"/>
      <c r="C221" s="34"/>
      <c r="D221" s="153" t="s">
        <v>145</v>
      </c>
      <c r="E221" s="34"/>
      <c r="F221" s="154" t="s">
        <v>395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145</v>
      </c>
      <c r="AU221" s="19" t="s">
        <v>81</v>
      </c>
    </row>
    <row r="222" spans="2:51" s="13" customFormat="1" ht="10.2">
      <c r="B222" s="158"/>
      <c r="D222" s="159" t="s">
        <v>147</v>
      </c>
      <c r="E222" s="160" t="s">
        <v>3</v>
      </c>
      <c r="F222" s="161" t="s">
        <v>396</v>
      </c>
      <c r="H222" s="162">
        <v>3.6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147</v>
      </c>
      <c r="AU222" s="160" t="s">
        <v>81</v>
      </c>
      <c r="AV222" s="13" t="s">
        <v>81</v>
      </c>
      <c r="AW222" s="13" t="s">
        <v>33</v>
      </c>
      <c r="AX222" s="13" t="s">
        <v>77</v>
      </c>
      <c r="AY222" s="160" t="s">
        <v>137</v>
      </c>
    </row>
    <row r="223" spans="1:65" s="2" customFormat="1" ht="22.2" customHeight="1">
      <c r="A223" s="34"/>
      <c r="B223" s="139"/>
      <c r="C223" s="140" t="s">
        <v>397</v>
      </c>
      <c r="D223" s="140" t="s">
        <v>139</v>
      </c>
      <c r="E223" s="141" t="s">
        <v>398</v>
      </c>
      <c r="F223" s="142" t="s">
        <v>399</v>
      </c>
      <c r="G223" s="143" t="s">
        <v>162</v>
      </c>
      <c r="H223" s="144">
        <v>0.788</v>
      </c>
      <c r="I223" s="145"/>
      <c r="J223" s="146">
        <f>ROUND(I223*H223,2)</f>
        <v>0</v>
      </c>
      <c r="K223" s="142" t="s">
        <v>143</v>
      </c>
      <c r="L223" s="35"/>
      <c r="M223" s="147" t="s">
        <v>3</v>
      </c>
      <c r="N223" s="148" t="s">
        <v>43</v>
      </c>
      <c r="O223" s="55"/>
      <c r="P223" s="149">
        <f>O223*H223</f>
        <v>0</v>
      </c>
      <c r="Q223" s="149">
        <v>0</v>
      </c>
      <c r="R223" s="149">
        <f>Q223*H223</f>
        <v>0</v>
      </c>
      <c r="S223" s="149">
        <v>0.122</v>
      </c>
      <c r="T223" s="150">
        <f>S223*H223</f>
        <v>0.096136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1" t="s">
        <v>87</v>
      </c>
      <c r="AT223" s="151" t="s">
        <v>139</v>
      </c>
      <c r="AU223" s="151" t="s">
        <v>81</v>
      </c>
      <c r="AY223" s="19" t="s">
        <v>137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9" t="s">
        <v>77</v>
      </c>
      <c r="BK223" s="152">
        <f>ROUND(I223*H223,2)</f>
        <v>0</v>
      </c>
      <c r="BL223" s="19" t="s">
        <v>87</v>
      </c>
      <c r="BM223" s="151" t="s">
        <v>400</v>
      </c>
    </row>
    <row r="224" spans="1:47" s="2" customFormat="1" ht="10.2">
      <c r="A224" s="34"/>
      <c r="B224" s="35"/>
      <c r="C224" s="34"/>
      <c r="D224" s="153" t="s">
        <v>145</v>
      </c>
      <c r="E224" s="34"/>
      <c r="F224" s="154" t="s">
        <v>401</v>
      </c>
      <c r="G224" s="34"/>
      <c r="H224" s="34"/>
      <c r="I224" s="155"/>
      <c r="J224" s="34"/>
      <c r="K224" s="34"/>
      <c r="L224" s="35"/>
      <c r="M224" s="156"/>
      <c r="N224" s="157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145</v>
      </c>
      <c r="AU224" s="19" t="s">
        <v>81</v>
      </c>
    </row>
    <row r="225" spans="2:51" s="13" customFormat="1" ht="10.2">
      <c r="B225" s="158"/>
      <c r="D225" s="159" t="s">
        <v>147</v>
      </c>
      <c r="E225" s="160" t="s">
        <v>3</v>
      </c>
      <c r="F225" s="161" t="s">
        <v>402</v>
      </c>
      <c r="H225" s="162">
        <v>0.788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147</v>
      </c>
      <c r="AU225" s="160" t="s">
        <v>81</v>
      </c>
      <c r="AV225" s="13" t="s">
        <v>81</v>
      </c>
      <c r="AW225" s="13" t="s">
        <v>33</v>
      </c>
      <c r="AX225" s="13" t="s">
        <v>77</v>
      </c>
      <c r="AY225" s="160" t="s">
        <v>137</v>
      </c>
    </row>
    <row r="226" spans="2:63" s="12" customFormat="1" ht="22.8" customHeight="1">
      <c r="B226" s="126"/>
      <c r="D226" s="127" t="s">
        <v>71</v>
      </c>
      <c r="E226" s="137" t="s">
        <v>403</v>
      </c>
      <c r="F226" s="137" t="s">
        <v>404</v>
      </c>
      <c r="I226" s="129"/>
      <c r="J226" s="138">
        <f>BK226</f>
        <v>0</v>
      </c>
      <c r="L226" s="126"/>
      <c r="M226" s="131"/>
      <c r="N226" s="132"/>
      <c r="O226" s="132"/>
      <c r="P226" s="133">
        <f>SUM(P227:P235)</f>
        <v>0</v>
      </c>
      <c r="Q226" s="132"/>
      <c r="R226" s="133">
        <f>SUM(R227:R235)</f>
        <v>0</v>
      </c>
      <c r="S226" s="132"/>
      <c r="T226" s="134">
        <f>SUM(T227:T235)</f>
        <v>0</v>
      </c>
      <c r="AR226" s="127" t="s">
        <v>77</v>
      </c>
      <c r="AT226" s="135" t="s">
        <v>71</v>
      </c>
      <c r="AU226" s="135" t="s">
        <v>77</v>
      </c>
      <c r="AY226" s="127" t="s">
        <v>137</v>
      </c>
      <c r="BK226" s="136">
        <f>SUM(BK227:BK235)</f>
        <v>0</v>
      </c>
    </row>
    <row r="227" spans="1:65" s="2" customFormat="1" ht="22.2" customHeight="1">
      <c r="A227" s="34"/>
      <c r="B227" s="139"/>
      <c r="C227" s="140" t="s">
        <v>405</v>
      </c>
      <c r="D227" s="140" t="s">
        <v>139</v>
      </c>
      <c r="E227" s="141" t="s">
        <v>406</v>
      </c>
      <c r="F227" s="142" t="s">
        <v>407</v>
      </c>
      <c r="G227" s="143" t="s">
        <v>156</v>
      </c>
      <c r="H227" s="144">
        <v>17.294</v>
      </c>
      <c r="I227" s="145"/>
      <c r="J227" s="146">
        <f>ROUND(I227*H227,2)</f>
        <v>0</v>
      </c>
      <c r="K227" s="142" t="s">
        <v>143</v>
      </c>
      <c r="L227" s="35"/>
      <c r="M227" s="147" t="s">
        <v>3</v>
      </c>
      <c r="N227" s="148" t="s">
        <v>43</v>
      </c>
      <c r="O227" s="55"/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1" t="s">
        <v>87</v>
      </c>
      <c r="AT227" s="151" t="s">
        <v>139</v>
      </c>
      <c r="AU227" s="151" t="s">
        <v>81</v>
      </c>
      <c r="AY227" s="19" t="s">
        <v>137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9" t="s">
        <v>77</v>
      </c>
      <c r="BK227" s="152">
        <f>ROUND(I227*H227,2)</f>
        <v>0</v>
      </c>
      <c r="BL227" s="19" t="s">
        <v>87</v>
      </c>
      <c r="BM227" s="151" t="s">
        <v>408</v>
      </c>
    </row>
    <row r="228" spans="1:47" s="2" customFormat="1" ht="10.2">
      <c r="A228" s="34"/>
      <c r="B228" s="35"/>
      <c r="C228" s="34"/>
      <c r="D228" s="153" t="s">
        <v>145</v>
      </c>
      <c r="E228" s="34"/>
      <c r="F228" s="154" t="s">
        <v>409</v>
      </c>
      <c r="G228" s="34"/>
      <c r="H228" s="34"/>
      <c r="I228" s="155"/>
      <c r="J228" s="34"/>
      <c r="K228" s="34"/>
      <c r="L228" s="35"/>
      <c r="M228" s="156"/>
      <c r="N228" s="157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145</v>
      </c>
      <c r="AU228" s="19" t="s">
        <v>81</v>
      </c>
    </row>
    <row r="229" spans="1:65" s="2" customFormat="1" ht="19.8" customHeight="1">
      <c r="A229" s="34"/>
      <c r="B229" s="139"/>
      <c r="C229" s="140" t="s">
        <v>410</v>
      </c>
      <c r="D229" s="140" t="s">
        <v>139</v>
      </c>
      <c r="E229" s="141" t="s">
        <v>411</v>
      </c>
      <c r="F229" s="142" t="s">
        <v>412</v>
      </c>
      <c r="G229" s="143" t="s">
        <v>156</v>
      </c>
      <c r="H229" s="144">
        <v>17.294</v>
      </c>
      <c r="I229" s="145"/>
      <c r="J229" s="146">
        <f>ROUND(I229*H229,2)</f>
        <v>0</v>
      </c>
      <c r="K229" s="142" t="s">
        <v>143</v>
      </c>
      <c r="L229" s="35"/>
      <c r="M229" s="147" t="s">
        <v>3</v>
      </c>
      <c r="N229" s="148" t="s">
        <v>43</v>
      </c>
      <c r="O229" s="55"/>
      <c r="P229" s="149">
        <f>O229*H229</f>
        <v>0</v>
      </c>
      <c r="Q229" s="149">
        <v>0</v>
      </c>
      <c r="R229" s="149">
        <f>Q229*H229</f>
        <v>0</v>
      </c>
      <c r="S229" s="149">
        <v>0</v>
      </c>
      <c r="T229" s="150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1" t="s">
        <v>87</v>
      </c>
      <c r="AT229" s="151" t="s">
        <v>139</v>
      </c>
      <c r="AU229" s="151" t="s">
        <v>81</v>
      </c>
      <c r="AY229" s="19" t="s">
        <v>137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9" t="s">
        <v>77</v>
      </c>
      <c r="BK229" s="152">
        <f>ROUND(I229*H229,2)</f>
        <v>0</v>
      </c>
      <c r="BL229" s="19" t="s">
        <v>87</v>
      </c>
      <c r="BM229" s="151" t="s">
        <v>413</v>
      </c>
    </row>
    <row r="230" spans="1:47" s="2" customFormat="1" ht="10.2">
      <c r="A230" s="34"/>
      <c r="B230" s="35"/>
      <c r="C230" s="34"/>
      <c r="D230" s="153" t="s">
        <v>145</v>
      </c>
      <c r="E230" s="34"/>
      <c r="F230" s="154" t="s">
        <v>414</v>
      </c>
      <c r="G230" s="34"/>
      <c r="H230" s="34"/>
      <c r="I230" s="155"/>
      <c r="J230" s="34"/>
      <c r="K230" s="34"/>
      <c r="L230" s="35"/>
      <c r="M230" s="156"/>
      <c r="N230" s="157"/>
      <c r="O230" s="55"/>
      <c r="P230" s="55"/>
      <c r="Q230" s="55"/>
      <c r="R230" s="55"/>
      <c r="S230" s="55"/>
      <c r="T230" s="56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9" t="s">
        <v>145</v>
      </c>
      <c r="AU230" s="19" t="s">
        <v>81</v>
      </c>
    </row>
    <row r="231" spans="1:65" s="2" customFormat="1" ht="22.2" customHeight="1">
      <c r="A231" s="34"/>
      <c r="B231" s="139"/>
      <c r="C231" s="140" t="s">
        <v>415</v>
      </c>
      <c r="D231" s="140" t="s">
        <v>139</v>
      </c>
      <c r="E231" s="141" t="s">
        <v>416</v>
      </c>
      <c r="F231" s="142" t="s">
        <v>417</v>
      </c>
      <c r="G231" s="143" t="s">
        <v>156</v>
      </c>
      <c r="H231" s="144">
        <v>415.056</v>
      </c>
      <c r="I231" s="145"/>
      <c r="J231" s="146">
        <f>ROUND(I231*H231,2)</f>
        <v>0</v>
      </c>
      <c r="K231" s="142" t="s">
        <v>143</v>
      </c>
      <c r="L231" s="35"/>
      <c r="M231" s="147" t="s">
        <v>3</v>
      </c>
      <c r="N231" s="148" t="s">
        <v>43</v>
      </c>
      <c r="O231" s="55"/>
      <c r="P231" s="149">
        <f>O231*H231</f>
        <v>0</v>
      </c>
      <c r="Q231" s="149">
        <v>0</v>
      </c>
      <c r="R231" s="149">
        <f>Q231*H231</f>
        <v>0</v>
      </c>
      <c r="S231" s="149">
        <v>0</v>
      </c>
      <c r="T231" s="15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1" t="s">
        <v>87</v>
      </c>
      <c r="AT231" s="151" t="s">
        <v>139</v>
      </c>
      <c r="AU231" s="151" t="s">
        <v>81</v>
      </c>
      <c r="AY231" s="19" t="s">
        <v>137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9" t="s">
        <v>77</v>
      </c>
      <c r="BK231" s="152">
        <f>ROUND(I231*H231,2)</f>
        <v>0</v>
      </c>
      <c r="BL231" s="19" t="s">
        <v>87</v>
      </c>
      <c r="BM231" s="151" t="s">
        <v>418</v>
      </c>
    </row>
    <row r="232" spans="1:47" s="2" customFormat="1" ht="10.2">
      <c r="A232" s="34"/>
      <c r="B232" s="35"/>
      <c r="C232" s="34"/>
      <c r="D232" s="153" t="s">
        <v>145</v>
      </c>
      <c r="E232" s="34"/>
      <c r="F232" s="154" t="s">
        <v>419</v>
      </c>
      <c r="G232" s="34"/>
      <c r="H232" s="34"/>
      <c r="I232" s="155"/>
      <c r="J232" s="34"/>
      <c r="K232" s="34"/>
      <c r="L232" s="35"/>
      <c r="M232" s="156"/>
      <c r="N232" s="157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145</v>
      </c>
      <c r="AU232" s="19" t="s">
        <v>81</v>
      </c>
    </row>
    <row r="233" spans="2:51" s="13" customFormat="1" ht="10.2">
      <c r="B233" s="158"/>
      <c r="D233" s="159" t="s">
        <v>147</v>
      </c>
      <c r="E233" s="160" t="s">
        <v>3</v>
      </c>
      <c r="F233" s="161" t="s">
        <v>420</v>
      </c>
      <c r="H233" s="162">
        <v>415.056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147</v>
      </c>
      <c r="AU233" s="160" t="s">
        <v>81</v>
      </c>
      <c r="AV233" s="13" t="s">
        <v>81</v>
      </c>
      <c r="AW233" s="13" t="s">
        <v>33</v>
      </c>
      <c r="AX233" s="13" t="s">
        <v>77</v>
      </c>
      <c r="AY233" s="160" t="s">
        <v>137</v>
      </c>
    </row>
    <row r="234" spans="1:65" s="2" customFormat="1" ht="22.2" customHeight="1">
      <c r="A234" s="34"/>
      <c r="B234" s="139"/>
      <c r="C234" s="140" t="s">
        <v>421</v>
      </c>
      <c r="D234" s="140" t="s">
        <v>139</v>
      </c>
      <c r="E234" s="141" t="s">
        <v>422</v>
      </c>
      <c r="F234" s="142" t="s">
        <v>423</v>
      </c>
      <c r="G234" s="143" t="s">
        <v>156</v>
      </c>
      <c r="H234" s="144">
        <v>17.294</v>
      </c>
      <c r="I234" s="145"/>
      <c r="J234" s="146">
        <f>ROUND(I234*H234,2)</f>
        <v>0</v>
      </c>
      <c r="K234" s="142" t="s">
        <v>143</v>
      </c>
      <c r="L234" s="35"/>
      <c r="M234" s="147" t="s">
        <v>3</v>
      </c>
      <c r="N234" s="148" t="s">
        <v>43</v>
      </c>
      <c r="O234" s="55"/>
      <c r="P234" s="149">
        <f>O234*H234</f>
        <v>0</v>
      </c>
      <c r="Q234" s="149">
        <v>0</v>
      </c>
      <c r="R234" s="149">
        <f>Q234*H234</f>
        <v>0</v>
      </c>
      <c r="S234" s="149">
        <v>0</v>
      </c>
      <c r="T234" s="15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1" t="s">
        <v>87</v>
      </c>
      <c r="AT234" s="151" t="s">
        <v>139</v>
      </c>
      <c r="AU234" s="151" t="s">
        <v>81</v>
      </c>
      <c r="AY234" s="19" t="s">
        <v>137</v>
      </c>
      <c r="BE234" s="152">
        <f>IF(N234="základní",J234,0)</f>
        <v>0</v>
      </c>
      <c r="BF234" s="152">
        <f>IF(N234="snížená",J234,0)</f>
        <v>0</v>
      </c>
      <c r="BG234" s="152">
        <f>IF(N234="zákl. přenesená",J234,0)</f>
        <v>0</v>
      </c>
      <c r="BH234" s="152">
        <f>IF(N234="sníž. přenesená",J234,0)</f>
        <v>0</v>
      </c>
      <c r="BI234" s="152">
        <f>IF(N234="nulová",J234,0)</f>
        <v>0</v>
      </c>
      <c r="BJ234" s="19" t="s">
        <v>77</v>
      </c>
      <c r="BK234" s="152">
        <f>ROUND(I234*H234,2)</f>
        <v>0</v>
      </c>
      <c r="BL234" s="19" t="s">
        <v>87</v>
      </c>
      <c r="BM234" s="151" t="s">
        <v>424</v>
      </c>
    </row>
    <row r="235" spans="1:47" s="2" customFormat="1" ht="10.2">
      <c r="A235" s="34"/>
      <c r="B235" s="35"/>
      <c r="C235" s="34"/>
      <c r="D235" s="153" t="s">
        <v>145</v>
      </c>
      <c r="E235" s="34"/>
      <c r="F235" s="154" t="s">
        <v>425</v>
      </c>
      <c r="G235" s="34"/>
      <c r="H235" s="34"/>
      <c r="I235" s="155"/>
      <c r="J235" s="34"/>
      <c r="K235" s="34"/>
      <c r="L235" s="35"/>
      <c r="M235" s="156"/>
      <c r="N235" s="157"/>
      <c r="O235" s="55"/>
      <c r="P235" s="55"/>
      <c r="Q235" s="55"/>
      <c r="R235" s="55"/>
      <c r="S235" s="55"/>
      <c r="T235" s="56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9" t="s">
        <v>145</v>
      </c>
      <c r="AU235" s="19" t="s">
        <v>81</v>
      </c>
    </row>
    <row r="236" spans="2:63" s="12" customFormat="1" ht="22.8" customHeight="1">
      <c r="B236" s="126"/>
      <c r="D236" s="127" t="s">
        <v>71</v>
      </c>
      <c r="E236" s="137" t="s">
        <v>426</v>
      </c>
      <c r="F236" s="137" t="s">
        <v>427</v>
      </c>
      <c r="I236" s="129"/>
      <c r="J236" s="138">
        <f>BK236</f>
        <v>0</v>
      </c>
      <c r="L236" s="126"/>
      <c r="M236" s="131"/>
      <c r="N236" s="132"/>
      <c r="O236" s="132"/>
      <c r="P236" s="133">
        <f>SUM(P237:P238)</f>
        <v>0</v>
      </c>
      <c r="Q236" s="132"/>
      <c r="R236" s="133">
        <f>SUM(R237:R238)</f>
        <v>0</v>
      </c>
      <c r="S236" s="132"/>
      <c r="T236" s="134">
        <f>SUM(T237:T238)</f>
        <v>0</v>
      </c>
      <c r="AR236" s="127" t="s">
        <v>77</v>
      </c>
      <c r="AT236" s="135" t="s">
        <v>71</v>
      </c>
      <c r="AU236" s="135" t="s">
        <v>77</v>
      </c>
      <c r="AY236" s="127" t="s">
        <v>137</v>
      </c>
      <c r="BK236" s="136">
        <f>SUM(BK237:BK238)</f>
        <v>0</v>
      </c>
    </row>
    <row r="237" spans="1:65" s="2" customFormat="1" ht="30" customHeight="1">
      <c r="A237" s="34"/>
      <c r="B237" s="139"/>
      <c r="C237" s="140" t="s">
        <v>428</v>
      </c>
      <c r="D237" s="140" t="s">
        <v>139</v>
      </c>
      <c r="E237" s="141" t="s">
        <v>429</v>
      </c>
      <c r="F237" s="142" t="s">
        <v>430</v>
      </c>
      <c r="G237" s="143" t="s">
        <v>156</v>
      </c>
      <c r="H237" s="144">
        <v>10.7</v>
      </c>
      <c r="I237" s="145"/>
      <c r="J237" s="146">
        <f>ROUND(I237*H237,2)</f>
        <v>0</v>
      </c>
      <c r="K237" s="142" t="s">
        <v>143</v>
      </c>
      <c r="L237" s="35"/>
      <c r="M237" s="147" t="s">
        <v>3</v>
      </c>
      <c r="N237" s="148" t="s">
        <v>43</v>
      </c>
      <c r="O237" s="55"/>
      <c r="P237" s="149">
        <f>O237*H237</f>
        <v>0</v>
      </c>
      <c r="Q237" s="149">
        <v>0</v>
      </c>
      <c r="R237" s="149">
        <f>Q237*H237</f>
        <v>0</v>
      </c>
      <c r="S237" s="149">
        <v>0</v>
      </c>
      <c r="T237" s="15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1" t="s">
        <v>87</v>
      </c>
      <c r="AT237" s="151" t="s">
        <v>139</v>
      </c>
      <c r="AU237" s="151" t="s">
        <v>81</v>
      </c>
      <c r="AY237" s="19" t="s">
        <v>137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9" t="s">
        <v>77</v>
      </c>
      <c r="BK237" s="152">
        <f>ROUND(I237*H237,2)</f>
        <v>0</v>
      </c>
      <c r="BL237" s="19" t="s">
        <v>87</v>
      </c>
      <c r="BM237" s="151" t="s">
        <v>431</v>
      </c>
    </row>
    <row r="238" spans="1:47" s="2" customFormat="1" ht="10.2">
      <c r="A238" s="34"/>
      <c r="B238" s="35"/>
      <c r="C238" s="34"/>
      <c r="D238" s="153" t="s">
        <v>145</v>
      </c>
      <c r="E238" s="34"/>
      <c r="F238" s="154" t="s">
        <v>432</v>
      </c>
      <c r="G238" s="34"/>
      <c r="H238" s="34"/>
      <c r="I238" s="155"/>
      <c r="J238" s="34"/>
      <c r="K238" s="34"/>
      <c r="L238" s="35"/>
      <c r="M238" s="156"/>
      <c r="N238" s="157"/>
      <c r="O238" s="55"/>
      <c r="P238" s="55"/>
      <c r="Q238" s="55"/>
      <c r="R238" s="55"/>
      <c r="S238" s="55"/>
      <c r="T238" s="56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145</v>
      </c>
      <c r="AU238" s="19" t="s">
        <v>81</v>
      </c>
    </row>
    <row r="239" spans="2:63" s="12" customFormat="1" ht="25.95" customHeight="1">
      <c r="B239" s="126"/>
      <c r="D239" s="127" t="s">
        <v>71</v>
      </c>
      <c r="E239" s="128" t="s">
        <v>433</v>
      </c>
      <c r="F239" s="128" t="s">
        <v>434</v>
      </c>
      <c r="I239" s="129"/>
      <c r="J239" s="130">
        <f>BK239</f>
        <v>0</v>
      </c>
      <c r="L239" s="126"/>
      <c r="M239" s="131"/>
      <c r="N239" s="132"/>
      <c r="O239" s="132"/>
      <c r="P239" s="133">
        <f>P240+P276+P286+P319+P341+P376+P389+P409+P424</f>
        <v>0</v>
      </c>
      <c r="Q239" s="132"/>
      <c r="R239" s="133">
        <f>R240+R276+R286+R319+R341+R376+R389+R409+R424</f>
        <v>4.0218618</v>
      </c>
      <c r="S239" s="132"/>
      <c r="T239" s="134">
        <f>T240+T276+T286+T319+T341+T376+T389+T409+T424</f>
        <v>4.1945369999999995</v>
      </c>
      <c r="AR239" s="127" t="s">
        <v>81</v>
      </c>
      <c r="AT239" s="135" t="s">
        <v>71</v>
      </c>
      <c r="AU239" s="135" t="s">
        <v>72</v>
      </c>
      <c r="AY239" s="127" t="s">
        <v>137</v>
      </c>
      <c r="BK239" s="136">
        <f>BK240+BK276+BK286+BK319+BK341+BK376+BK389+BK409+BK424</f>
        <v>0</v>
      </c>
    </row>
    <row r="240" spans="2:63" s="12" customFormat="1" ht="22.8" customHeight="1">
      <c r="B240" s="126"/>
      <c r="D240" s="127" t="s">
        <v>71</v>
      </c>
      <c r="E240" s="137" t="s">
        <v>435</v>
      </c>
      <c r="F240" s="137" t="s">
        <v>436</v>
      </c>
      <c r="I240" s="129"/>
      <c r="J240" s="138">
        <f>BK240</f>
        <v>0</v>
      </c>
      <c r="L240" s="126"/>
      <c r="M240" s="131"/>
      <c r="N240" s="132"/>
      <c r="O240" s="132"/>
      <c r="P240" s="133">
        <f>SUM(P241:P275)</f>
        <v>0</v>
      </c>
      <c r="Q240" s="132"/>
      <c r="R240" s="133">
        <f>SUM(R241:R275)</f>
        <v>1.2599475</v>
      </c>
      <c r="S240" s="132"/>
      <c r="T240" s="134">
        <f>SUM(T241:T275)</f>
        <v>0.008605</v>
      </c>
      <c r="AR240" s="127" t="s">
        <v>81</v>
      </c>
      <c r="AT240" s="135" t="s">
        <v>71</v>
      </c>
      <c r="AU240" s="135" t="s">
        <v>77</v>
      </c>
      <c r="AY240" s="127" t="s">
        <v>137</v>
      </c>
      <c r="BK240" s="136">
        <f>SUM(BK241:BK275)</f>
        <v>0</v>
      </c>
    </row>
    <row r="241" spans="1:65" s="2" customFormat="1" ht="22.2" customHeight="1">
      <c r="A241" s="34"/>
      <c r="B241" s="139"/>
      <c r="C241" s="140" t="s">
        <v>437</v>
      </c>
      <c r="D241" s="140" t="s">
        <v>139</v>
      </c>
      <c r="E241" s="141" t="s">
        <v>438</v>
      </c>
      <c r="F241" s="142" t="s">
        <v>439</v>
      </c>
      <c r="G241" s="143" t="s">
        <v>162</v>
      </c>
      <c r="H241" s="144">
        <v>0.5</v>
      </c>
      <c r="I241" s="145"/>
      <c r="J241" s="146">
        <f>ROUND(I241*H241,2)</f>
        <v>0</v>
      </c>
      <c r="K241" s="142" t="s">
        <v>143</v>
      </c>
      <c r="L241" s="35"/>
      <c r="M241" s="147" t="s">
        <v>3</v>
      </c>
      <c r="N241" s="148" t="s">
        <v>43</v>
      </c>
      <c r="O241" s="55"/>
      <c r="P241" s="149">
        <f>O241*H241</f>
        <v>0</v>
      </c>
      <c r="Q241" s="149">
        <v>0</v>
      </c>
      <c r="R241" s="149">
        <f>Q241*H241</f>
        <v>0</v>
      </c>
      <c r="S241" s="149">
        <v>0.01721</v>
      </c>
      <c r="T241" s="150">
        <f>S241*H241</f>
        <v>0.008605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1" t="s">
        <v>229</v>
      </c>
      <c r="AT241" s="151" t="s">
        <v>139</v>
      </c>
      <c r="AU241" s="151" t="s">
        <v>81</v>
      </c>
      <c r="AY241" s="19" t="s">
        <v>137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9" t="s">
        <v>77</v>
      </c>
      <c r="BK241" s="152">
        <f>ROUND(I241*H241,2)</f>
        <v>0</v>
      </c>
      <c r="BL241" s="19" t="s">
        <v>229</v>
      </c>
      <c r="BM241" s="151" t="s">
        <v>440</v>
      </c>
    </row>
    <row r="242" spans="1:47" s="2" customFormat="1" ht="10.2">
      <c r="A242" s="34"/>
      <c r="B242" s="35"/>
      <c r="C242" s="34"/>
      <c r="D242" s="153" t="s">
        <v>145</v>
      </c>
      <c r="E242" s="34"/>
      <c r="F242" s="154" t="s">
        <v>441</v>
      </c>
      <c r="G242" s="34"/>
      <c r="H242" s="34"/>
      <c r="I242" s="155"/>
      <c r="J242" s="34"/>
      <c r="K242" s="34"/>
      <c r="L242" s="35"/>
      <c r="M242" s="156"/>
      <c r="N242" s="157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145</v>
      </c>
      <c r="AU242" s="19" t="s">
        <v>81</v>
      </c>
    </row>
    <row r="243" spans="2:51" s="13" customFormat="1" ht="10.2">
      <c r="B243" s="158"/>
      <c r="D243" s="159" t="s">
        <v>147</v>
      </c>
      <c r="E243" s="160" t="s">
        <v>3</v>
      </c>
      <c r="F243" s="161" t="s">
        <v>442</v>
      </c>
      <c r="H243" s="162">
        <v>0.5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147</v>
      </c>
      <c r="AU243" s="160" t="s">
        <v>81</v>
      </c>
      <c r="AV243" s="13" t="s">
        <v>81</v>
      </c>
      <c r="AW243" s="13" t="s">
        <v>33</v>
      </c>
      <c r="AX243" s="13" t="s">
        <v>77</v>
      </c>
      <c r="AY243" s="160" t="s">
        <v>137</v>
      </c>
    </row>
    <row r="244" spans="1:65" s="355" customFormat="1" ht="22.2" customHeight="1">
      <c r="A244" s="341"/>
      <c r="B244" s="342"/>
      <c r="C244" s="343" t="s">
        <v>443</v>
      </c>
      <c r="D244" s="343" t="s">
        <v>139</v>
      </c>
      <c r="E244" s="344" t="s">
        <v>444</v>
      </c>
      <c r="F244" s="345" t="s">
        <v>445</v>
      </c>
      <c r="G244" s="346" t="s">
        <v>162</v>
      </c>
      <c r="H244" s="347">
        <v>127.03</v>
      </c>
      <c r="I244" s="348"/>
      <c r="J244" s="348">
        <f>ROUND(I244*H244,2)</f>
        <v>0</v>
      </c>
      <c r="K244" s="345" t="s">
        <v>143</v>
      </c>
      <c r="L244" s="349"/>
      <c r="M244" s="350" t="s">
        <v>3</v>
      </c>
      <c r="N244" s="351" t="s">
        <v>43</v>
      </c>
      <c r="O244" s="352"/>
      <c r="P244" s="353">
        <f>O244*H244</f>
        <v>0</v>
      </c>
      <c r="Q244" s="353">
        <v>0.00125</v>
      </c>
      <c r="R244" s="353">
        <f>Q244*H244</f>
        <v>0.1587875</v>
      </c>
      <c r="S244" s="353">
        <v>0</v>
      </c>
      <c r="T244" s="354">
        <f>S244*H244</f>
        <v>0</v>
      </c>
      <c r="U244" s="341"/>
      <c r="V244" s="341"/>
      <c r="W244" s="341"/>
      <c r="X244" s="341"/>
      <c r="Y244" s="341"/>
      <c r="Z244" s="341"/>
      <c r="AA244" s="341"/>
      <c r="AB244" s="341"/>
      <c r="AC244" s="341"/>
      <c r="AD244" s="341"/>
      <c r="AE244" s="341"/>
      <c r="AR244" s="356" t="s">
        <v>229</v>
      </c>
      <c r="AT244" s="356" t="s">
        <v>139</v>
      </c>
      <c r="AU244" s="356" t="s">
        <v>81</v>
      </c>
      <c r="AY244" s="357" t="s">
        <v>137</v>
      </c>
      <c r="BE244" s="358">
        <f>IF(N244="základní",J244,0)</f>
        <v>0</v>
      </c>
      <c r="BF244" s="358">
        <f>IF(N244="snížená",J244,0)</f>
        <v>0</v>
      </c>
      <c r="BG244" s="358">
        <f>IF(N244="zákl. přenesená",J244,0)</f>
        <v>0</v>
      </c>
      <c r="BH244" s="358">
        <f>IF(N244="sníž. přenesená",J244,0)</f>
        <v>0</v>
      </c>
      <c r="BI244" s="358">
        <f>IF(N244="nulová",J244,0)</f>
        <v>0</v>
      </c>
      <c r="BJ244" s="357" t="s">
        <v>77</v>
      </c>
      <c r="BK244" s="358">
        <f>ROUND(I244*H244,2)</f>
        <v>0</v>
      </c>
      <c r="BL244" s="357" t="s">
        <v>229</v>
      </c>
      <c r="BM244" s="356" t="s">
        <v>446</v>
      </c>
    </row>
    <row r="245" spans="1:47" s="2" customFormat="1" ht="10.2">
      <c r="A245" s="34"/>
      <c r="B245" s="35"/>
      <c r="C245" s="34"/>
      <c r="D245" s="153" t="s">
        <v>145</v>
      </c>
      <c r="E245" s="34"/>
      <c r="F245" s="154" t="s">
        <v>447</v>
      </c>
      <c r="G245" s="34"/>
      <c r="H245" s="34"/>
      <c r="I245" s="155"/>
      <c r="J245" s="34"/>
      <c r="K245" s="34"/>
      <c r="L245" s="35"/>
      <c r="M245" s="156"/>
      <c r="N245" s="157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145</v>
      </c>
      <c r="AU245" s="19" t="s">
        <v>81</v>
      </c>
    </row>
    <row r="246" spans="2:51" s="13" customFormat="1" ht="10.2">
      <c r="B246" s="158"/>
      <c r="D246" s="159" t="s">
        <v>147</v>
      </c>
      <c r="E246" s="160" t="s">
        <v>3</v>
      </c>
      <c r="F246" s="161" t="s">
        <v>448</v>
      </c>
      <c r="H246" s="162">
        <v>41.76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147</v>
      </c>
      <c r="AU246" s="160" t="s">
        <v>81</v>
      </c>
      <c r="AV246" s="13" t="s">
        <v>81</v>
      </c>
      <c r="AW246" s="13" t="s">
        <v>33</v>
      </c>
      <c r="AX246" s="13" t="s">
        <v>72</v>
      </c>
      <c r="AY246" s="160" t="s">
        <v>137</v>
      </c>
    </row>
    <row r="247" spans="2:51" s="13" customFormat="1" ht="10.2">
      <c r="B247" s="158"/>
      <c r="D247" s="159" t="s">
        <v>147</v>
      </c>
      <c r="E247" s="160" t="s">
        <v>3</v>
      </c>
      <c r="F247" s="161" t="s">
        <v>449</v>
      </c>
      <c r="H247" s="162">
        <v>81.68</v>
      </c>
      <c r="I247" s="163"/>
      <c r="L247" s="158"/>
      <c r="M247" s="164"/>
      <c r="N247" s="165"/>
      <c r="O247" s="165"/>
      <c r="P247" s="165"/>
      <c r="Q247" s="165"/>
      <c r="R247" s="165"/>
      <c r="S247" s="165"/>
      <c r="T247" s="166"/>
      <c r="AT247" s="160" t="s">
        <v>147</v>
      </c>
      <c r="AU247" s="160" t="s">
        <v>81</v>
      </c>
      <c r="AV247" s="13" t="s">
        <v>81</v>
      </c>
      <c r="AW247" s="13" t="s">
        <v>33</v>
      </c>
      <c r="AX247" s="13" t="s">
        <v>72</v>
      </c>
      <c r="AY247" s="160" t="s">
        <v>137</v>
      </c>
    </row>
    <row r="248" spans="2:51" s="13" customFormat="1" ht="10.2">
      <c r="B248" s="158"/>
      <c r="D248" s="159" t="s">
        <v>147</v>
      </c>
      <c r="E248" s="160" t="s">
        <v>3</v>
      </c>
      <c r="F248" s="161" t="s">
        <v>450</v>
      </c>
      <c r="H248" s="162">
        <v>3.59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147</v>
      </c>
      <c r="AU248" s="160" t="s">
        <v>81</v>
      </c>
      <c r="AV248" s="13" t="s">
        <v>81</v>
      </c>
      <c r="AW248" s="13" t="s">
        <v>33</v>
      </c>
      <c r="AX248" s="13" t="s">
        <v>72</v>
      </c>
      <c r="AY248" s="160" t="s">
        <v>137</v>
      </c>
    </row>
    <row r="249" spans="2:51" s="14" customFormat="1" ht="10.2">
      <c r="B249" s="177"/>
      <c r="D249" s="159" t="s">
        <v>147</v>
      </c>
      <c r="E249" s="178" t="s">
        <v>3</v>
      </c>
      <c r="F249" s="179" t="s">
        <v>328</v>
      </c>
      <c r="H249" s="180">
        <v>127.03</v>
      </c>
      <c r="I249" s="181"/>
      <c r="L249" s="177"/>
      <c r="M249" s="182"/>
      <c r="N249" s="183"/>
      <c r="O249" s="183"/>
      <c r="P249" s="183"/>
      <c r="Q249" s="183"/>
      <c r="R249" s="183"/>
      <c r="S249" s="183"/>
      <c r="T249" s="184"/>
      <c r="AT249" s="178" t="s">
        <v>147</v>
      </c>
      <c r="AU249" s="178" t="s">
        <v>81</v>
      </c>
      <c r="AV249" s="14" t="s">
        <v>87</v>
      </c>
      <c r="AW249" s="14" t="s">
        <v>33</v>
      </c>
      <c r="AX249" s="14" t="s">
        <v>77</v>
      </c>
      <c r="AY249" s="178" t="s">
        <v>137</v>
      </c>
    </row>
    <row r="250" spans="1:65" s="355" customFormat="1" ht="14.4" customHeight="1">
      <c r="A250" s="341"/>
      <c r="B250" s="342"/>
      <c r="C250" s="359" t="s">
        <v>451</v>
      </c>
      <c r="D250" s="359" t="s">
        <v>247</v>
      </c>
      <c r="E250" s="360" t="s">
        <v>452</v>
      </c>
      <c r="F250" s="361" t="s">
        <v>453</v>
      </c>
      <c r="G250" s="362" t="s">
        <v>162</v>
      </c>
      <c r="H250" s="363">
        <v>93.797</v>
      </c>
      <c r="I250" s="364"/>
      <c r="J250" s="364">
        <f>ROUND(I250*H250,2)</f>
        <v>0</v>
      </c>
      <c r="K250" s="361" t="s">
        <v>3</v>
      </c>
      <c r="L250" s="365"/>
      <c r="M250" s="366" t="s">
        <v>3</v>
      </c>
      <c r="N250" s="367" t="s">
        <v>43</v>
      </c>
      <c r="O250" s="352"/>
      <c r="P250" s="353">
        <f>O250*H250</f>
        <v>0</v>
      </c>
      <c r="Q250" s="353">
        <v>0.008</v>
      </c>
      <c r="R250" s="353">
        <f>Q250*H250</f>
        <v>0.750376</v>
      </c>
      <c r="S250" s="353">
        <v>0</v>
      </c>
      <c r="T250" s="354">
        <f>S250*H250</f>
        <v>0</v>
      </c>
      <c r="U250" s="341"/>
      <c r="V250" s="341"/>
      <c r="W250" s="341"/>
      <c r="X250" s="341"/>
      <c r="Y250" s="341"/>
      <c r="Z250" s="341"/>
      <c r="AA250" s="341"/>
      <c r="AB250" s="341"/>
      <c r="AC250" s="341"/>
      <c r="AD250" s="341"/>
      <c r="AE250" s="341"/>
      <c r="AR250" s="356" t="s">
        <v>314</v>
      </c>
      <c r="AT250" s="356" t="s">
        <v>247</v>
      </c>
      <c r="AU250" s="356" t="s">
        <v>81</v>
      </c>
      <c r="AY250" s="357" t="s">
        <v>137</v>
      </c>
      <c r="BE250" s="358">
        <f>IF(N250="základní",J250,0)</f>
        <v>0</v>
      </c>
      <c r="BF250" s="358">
        <f>IF(N250="snížená",J250,0)</f>
        <v>0</v>
      </c>
      <c r="BG250" s="358">
        <f>IF(N250="zákl. přenesená",J250,0)</f>
        <v>0</v>
      </c>
      <c r="BH250" s="358">
        <f>IF(N250="sníž. přenesená",J250,0)</f>
        <v>0</v>
      </c>
      <c r="BI250" s="358">
        <f>IF(N250="nulová",J250,0)</f>
        <v>0</v>
      </c>
      <c r="BJ250" s="357" t="s">
        <v>77</v>
      </c>
      <c r="BK250" s="358">
        <f>ROUND(I250*H250,2)</f>
        <v>0</v>
      </c>
      <c r="BL250" s="357" t="s">
        <v>229</v>
      </c>
      <c r="BM250" s="356" t="s">
        <v>454</v>
      </c>
    </row>
    <row r="251" spans="2:51" s="13" customFormat="1" ht="10.2">
      <c r="B251" s="158"/>
      <c r="D251" s="159" t="s">
        <v>147</v>
      </c>
      <c r="E251" s="160" t="s">
        <v>3</v>
      </c>
      <c r="F251" s="161" t="s">
        <v>455</v>
      </c>
      <c r="H251" s="162">
        <v>85.27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147</v>
      </c>
      <c r="AU251" s="160" t="s">
        <v>81</v>
      </c>
      <c r="AV251" s="13" t="s">
        <v>81</v>
      </c>
      <c r="AW251" s="13" t="s">
        <v>33</v>
      </c>
      <c r="AX251" s="13" t="s">
        <v>77</v>
      </c>
      <c r="AY251" s="160" t="s">
        <v>137</v>
      </c>
    </row>
    <row r="252" spans="2:51" s="15" customFormat="1" ht="10.2">
      <c r="B252" s="185"/>
      <c r="D252" s="159" t="s">
        <v>147</v>
      </c>
      <c r="E252" s="186" t="s">
        <v>3</v>
      </c>
      <c r="F252" s="187" t="s">
        <v>456</v>
      </c>
      <c r="H252" s="186" t="s">
        <v>3</v>
      </c>
      <c r="I252" s="188"/>
      <c r="L252" s="185"/>
      <c r="M252" s="189"/>
      <c r="N252" s="190"/>
      <c r="O252" s="190"/>
      <c r="P252" s="190"/>
      <c r="Q252" s="190"/>
      <c r="R252" s="190"/>
      <c r="S252" s="190"/>
      <c r="T252" s="191"/>
      <c r="AT252" s="186" t="s">
        <v>147</v>
      </c>
      <c r="AU252" s="186" t="s">
        <v>81</v>
      </c>
      <c r="AV252" s="15" t="s">
        <v>77</v>
      </c>
      <c r="AW252" s="15" t="s">
        <v>33</v>
      </c>
      <c r="AX252" s="15" t="s">
        <v>72</v>
      </c>
      <c r="AY252" s="186" t="s">
        <v>137</v>
      </c>
    </row>
    <row r="253" spans="2:51" s="15" customFormat="1" ht="10.2">
      <c r="B253" s="185"/>
      <c r="D253" s="159" t="s">
        <v>147</v>
      </c>
      <c r="E253" s="186" t="s">
        <v>3</v>
      </c>
      <c r="F253" s="187" t="s">
        <v>457</v>
      </c>
      <c r="H253" s="186" t="s">
        <v>3</v>
      </c>
      <c r="I253" s="188"/>
      <c r="L253" s="185"/>
      <c r="M253" s="189"/>
      <c r="N253" s="190"/>
      <c r="O253" s="190"/>
      <c r="P253" s="190"/>
      <c r="Q253" s="190"/>
      <c r="R253" s="190"/>
      <c r="S253" s="190"/>
      <c r="T253" s="191"/>
      <c r="AT253" s="186" t="s">
        <v>147</v>
      </c>
      <c r="AU253" s="186" t="s">
        <v>81</v>
      </c>
      <c r="AV253" s="15" t="s">
        <v>77</v>
      </c>
      <c r="AW253" s="15" t="s">
        <v>33</v>
      </c>
      <c r="AX253" s="15" t="s">
        <v>72</v>
      </c>
      <c r="AY253" s="186" t="s">
        <v>137</v>
      </c>
    </row>
    <row r="254" spans="2:51" s="15" customFormat="1" ht="10.2">
      <c r="B254" s="185"/>
      <c r="D254" s="159" t="s">
        <v>147</v>
      </c>
      <c r="E254" s="186" t="s">
        <v>3</v>
      </c>
      <c r="F254" s="187" t="s">
        <v>458</v>
      </c>
      <c r="H254" s="186" t="s">
        <v>3</v>
      </c>
      <c r="I254" s="188"/>
      <c r="L254" s="185"/>
      <c r="M254" s="189"/>
      <c r="N254" s="190"/>
      <c r="O254" s="190"/>
      <c r="P254" s="190"/>
      <c r="Q254" s="190"/>
      <c r="R254" s="190"/>
      <c r="S254" s="190"/>
      <c r="T254" s="191"/>
      <c r="AT254" s="186" t="s">
        <v>147</v>
      </c>
      <c r="AU254" s="186" t="s">
        <v>81</v>
      </c>
      <c r="AV254" s="15" t="s">
        <v>77</v>
      </c>
      <c r="AW254" s="15" t="s">
        <v>33</v>
      </c>
      <c r="AX254" s="15" t="s">
        <v>72</v>
      </c>
      <c r="AY254" s="186" t="s">
        <v>137</v>
      </c>
    </row>
    <row r="255" spans="2:51" s="15" customFormat="1" ht="10.2">
      <c r="B255" s="185"/>
      <c r="D255" s="159" t="s">
        <v>147</v>
      </c>
      <c r="E255" s="186" t="s">
        <v>3</v>
      </c>
      <c r="F255" s="187" t="s">
        <v>459</v>
      </c>
      <c r="H255" s="186" t="s">
        <v>3</v>
      </c>
      <c r="I255" s="188"/>
      <c r="L255" s="185"/>
      <c r="M255" s="189"/>
      <c r="N255" s="190"/>
      <c r="O255" s="190"/>
      <c r="P255" s="190"/>
      <c r="Q255" s="190"/>
      <c r="R255" s="190"/>
      <c r="S255" s="190"/>
      <c r="T255" s="191"/>
      <c r="AT255" s="186" t="s">
        <v>147</v>
      </c>
      <c r="AU255" s="186" t="s">
        <v>81</v>
      </c>
      <c r="AV255" s="15" t="s">
        <v>77</v>
      </c>
      <c r="AW255" s="15" t="s">
        <v>33</v>
      </c>
      <c r="AX255" s="15" t="s">
        <v>72</v>
      </c>
      <c r="AY255" s="186" t="s">
        <v>137</v>
      </c>
    </row>
    <row r="256" spans="2:51" s="15" customFormat="1" ht="10.2">
      <c r="B256" s="185"/>
      <c r="D256" s="159" t="s">
        <v>147</v>
      </c>
      <c r="E256" s="186" t="s">
        <v>3</v>
      </c>
      <c r="F256" s="187" t="s">
        <v>460</v>
      </c>
      <c r="H256" s="186" t="s">
        <v>3</v>
      </c>
      <c r="I256" s="188"/>
      <c r="L256" s="185"/>
      <c r="M256" s="189"/>
      <c r="N256" s="190"/>
      <c r="O256" s="190"/>
      <c r="P256" s="190"/>
      <c r="Q256" s="190"/>
      <c r="R256" s="190"/>
      <c r="S256" s="190"/>
      <c r="T256" s="191"/>
      <c r="AT256" s="186" t="s">
        <v>147</v>
      </c>
      <c r="AU256" s="186" t="s">
        <v>81</v>
      </c>
      <c r="AV256" s="15" t="s">
        <v>77</v>
      </c>
      <c r="AW256" s="15" t="s">
        <v>33</v>
      </c>
      <c r="AX256" s="15" t="s">
        <v>72</v>
      </c>
      <c r="AY256" s="186" t="s">
        <v>137</v>
      </c>
    </row>
    <row r="257" spans="2:51" s="15" customFormat="1" ht="10.2">
      <c r="B257" s="185"/>
      <c r="D257" s="159" t="s">
        <v>147</v>
      </c>
      <c r="E257" s="186" t="s">
        <v>3</v>
      </c>
      <c r="F257" s="187" t="s">
        <v>461</v>
      </c>
      <c r="H257" s="186" t="s">
        <v>3</v>
      </c>
      <c r="I257" s="188"/>
      <c r="L257" s="185"/>
      <c r="M257" s="189"/>
      <c r="N257" s="190"/>
      <c r="O257" s="190"/>
      <c r="P257" s="190"/>
      <c r="Q257" s="190"/>
      <c r="R257" s="190"/>
      <c r="S257" s="190"/>
      <c r="T257" s="191"/>
      <c r="AT257" s="186" t="s">
        <v>147</v>
      </c>
      <c r="AU257" s="186" t="s">
        <v>81</v>
      </c>
      <c r="AV257" s="15" t="s">
        <v>77</v>
      </c>
      <c r="AW257" s="15" t="s">
        <v>33</v>
      </c>
      <c r="AX257" s="15" t="s">
        <v>72</v>
      </c>
      <c r="AY257" s="186" t="s">
        <v>137</v>
      </c>
    </row>
    <row r="258" spans="2:51" s="15" customFormat="1" ht="10.2">
      <c r="B258" s="185"/>
      <c r="D258" s="159" t="s">
        <v>147</v>
      </c>
      <c r="E258" s="186" t="s">
        <v>3</v>
      </c>
      <c r="F258" s="187" t="s">
        <v>462</v>
      </c>
      <c r="H258" s="186" t="s">
        <v>3</v>
      </c>
      <c r="I258" s="188"/>
      <c r="L258" s="185"/>
      <c r="M258" s="189"/>
      <c r="N258" s="190"/>
      <c r="O258" s="190"/>
      <c r="P258" s="190"/>
      <c r="Q258" s="190"/>
      <c r="R258" s="190"/>
      <c r="S258" s="190"/>
      <c r="T258" s="191"/>
      <c r="AT258" s="186" t="s">
        <v>147</v>
      </c>
      <c r="AU258" s="186" t="s">
        <v>81</v>
      </c>
      <c r="AV258" s="15" t="s">
        <v>77</v>
      </c>
      <c r="AW258" s="15" t="s">
        <v>33</v>
      </c>
      <c r="AX258" s="15" t="s">
        <v>72</v>
      </c>
      <c r="AY258" s="186" t="s">
        <v>137</v>
      </c>
    </row>
    <row r="259" spans="2:51" s="15" customFormat="1" ht="10.2">
      <c r="B259" s="185"/>
      <c r="D259" s="159" t="s">
        <v>147</v>
      </c>
      <c r="E259" s="186" t="s">
        <v>3</v>
      </c>
      <c r="F259" s="187" t="s">
        <v>463</v>
      </c>
      <c r="H259" s="186" t="s">
        <v>3</v>
      </c>
      <c r="I259" s="188"/>
      <c r="L259" s="185"/>
      <c r="M259" s="189"/>
      <c r="N259" s="190"/>
      <c r="O259" s="190"/>
      <c r="P259" s="190"/>
      <c r="Q259" s="190"/>
      <c r="R259" s="190"/>
      <c r="S259" s="190"/>
      <c r="T259" s="191"/>
      <c r="AT259" s="186" t="s">
        <v>147</v>
      </c>
      <c r="AU259" s="186" t="s">
        <v>81</v>
      </c>
      <c r="AV259" s="15" t="s">
        <v>77</v>
      </c>
      <c r="AW259" s="15" t="s">
        <v>33</v>
      </c>
      <c r="AX259" s="15" t="s">
        <v>72</v>
      </c>
      <c r="AY259" s="186" t="s">
        <v>137</v>
      </c>
    </row>
    <row r="260" spans="2:51" s="13" customFormat="1" ht="10.2">
      <c r="B260" s="158"/>
      <c r="D260" s="159" t="s">
        <v>147</v>
      </c>
      <c r="F260" s="161" t="s">
        <v>464</v>
      </c>
      <c r="H260" s="162">
        <v>93.797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147</v>
      </c>
      <c r="AU260" s="160" t="s">
        <v>81</v>
      </c>
      <c r="AV260" s="13" t="s">
        <v>81</v>
      </c>
      <c r="AW260" s="13" t="s">
        <v>4</v>
      </c>
      <c r="AX260" s="13" t="s">
        <v>77</v>
      </c>
      <c r="AY260" s="160" t="s">
        <v>137</v>
      </c>
    </row>
    <row r="261" spans="1:65" s="355" customFormat="1" ht="14.4" customHeight="1">
      <c r="A261" s="341"/>
      <c r="B261" s="342"/>
      <c r="C261" s="359" t="s">
        <v>465</v>
      </c>
      <c r="D261" s="359" t="s">
        <v>247</v>
      </c>
      <c r="E261" s="360" t="s">
        <v>466</v>
      </c>
      <c r="F261" s="361" t="s">
        <v>467</v>
      </c>
      <c r="G261" s="362" t="s">
        <v>162</v>
      </c>
      <c r="H261" s="363">
        <v>43.848</v>
      </c>
      <c r="I261" s="364"/>
      <c r="J261" s="364">
        <f>ROUND(I261*H261,2)</f>
        <v>0</v>
      </c>
      <c r="K261" s="361" t="s">
        <v>3</v>
      </c>
      <c r="L261" s="365"/>
      <c r="M261" s="366" t="s">
        <v>3</v>
      </c>
      <c r="N261" s="367" t="s">
        <v>43</v>
      </c>
      <c r="O261" s="352"/>
      <c r="P261" s="353">
        <f>O261*H261</f>
        <v>0</v>
      </c>
      <c r="Q261" s="353">
        <v>0.008</v>
      </c>
      <c r="R261" s="353">
        <f>Q261*H261</f>
        <v>0.350784</v>
      </c>
      <c r="S261" s="353">
        <v>0</v>
      </c>
      <c r="T261" s="354">
        <f>S261*H261</f>
        <v>0</v>
      </c>
      <c r="U261" s="341"/>
      <c r="V261" s="341"/>
      <c r="W261" s="341"/>
      <c r="X261" s="341"/>
      <c r="Y261" s="341"/>
      <c r="Z261" s="341"/>
      <c r="AA261" s="341"/>
      <c r="AB261" s="341"/>
      <c r="AC261" s="341"/>
      <c r="AD261" s="341"/>
      <c r="AE261" s="341"/>
      <c r="AR261" s="356" t="s">
        <v>314</v>
      </c>
      <c r="AT261" s="356" t="s">
        <v>247</v>
      </c>
      <c r="AU261" s="356" t="s">
        <v>81</v>
      </c>
      <c r="AY261" s="357" t="s">
        <v>137</v>
      </c>
      <c r="BE261" s="358">
        <f>IF(N261="základní",J261,0)</f>
        <v>0</v>
      </c>
      <c r="BF261" s="358">
        <f>IF(N261="snížená",J261,0)</f>
        <v>0</v>
      </c>
      <c r="BG261" s="358">
        <f>IF(N261="zákl. přenesená",J261,0)</f>
        <v>0</v>
      </c>
      <c r="BH261" s="358">
        <f>IF(N261="sníž. přenesená",J261,0)</f>
        <v>0</v>
      </c>
      <c r="BI261" s="358">
        <f>IF(N261="nulová",J261,0)</f>
        <v>0</v>
      </c>
      <c r="BJ261" s="357" t="s">
        <v>77</v>
      </c>
      <c r="BK261" s="358">
        <f>ROUND(I261*H261,2)</f>
        <v>0</v>
      </c>
      <c r="BL261" s="357" t="s">
        <v>229</v>
      </c>
      <c r="BM261" s="356" t="s">
        <v>468</v>
      </c>
    </row>
    <row r="262" spans="2:51" s="13" customFormat="1" ht="10.2">
      <c r="B262" s="158"/>
      <c r="D262" s="159" t="s">
        <v>147</v>
      </c>
      <c r="E262" s="160" t="s">
        <v>3</v>
      </c>
      <c r="F262" s="161" t="s">
        <v>469</v>
      </c>
      <c r="H262" s="162">
        <v>41.76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147</v>
      </c>
      <c r="AU262" s="160" t="s">
        <v>81</v>
      </c>
      <c r="AV262" s="13" t="s">
        <v>81</v>
      </c>
      <c r="AW262" s="13" t="s">
        <v>33</v>
      </c>
      <c r="AX262" s="13" t="s">
        <v>77</v>
      </c>
      <c r="AY262" s="160" t="s">
        <v>137</v>
      </c>
    </row>
    <row r="263" spans="2:51" s="15" customFormat="1" ht="10.2">
      <c r="B263" s="185"/>
      <c r="D263" s="159" t="s">
        <v>147</v>
      </c>
      <c r="E263" s="186" t="s">
        <v>3</v>
      </c>
      <c r="F263" s="187" t="s">
        <v>470</v>
      </c>
      <c r="H263" s="186" t="s">
        <v>3</v>
      </c>
      <c r="I263" s="188"/>
      <c r="L263" s="185"/>
      <c r="M263" s="189"/>
      <c r="N263" s="190"/>
      <c r="O263" s="190"/>
      <c r="P263" s="190"/>
      <c r="Q263" s="190"/>
      <c r="R263" s="190"/>
      <c r="S263" s="190"/>
      <c r="T263" s="191"/>
      <c r="AT263" s="186" t="s">
        <v>147</v>
      </c>
      <c r="AU263" s="186" t="s">
        <v>81</v>
      </c>
      <c r="AV263" s="15" t="s">
        <v>77</v>
      </c>
      <c r="AW263" s="15" t="s">
        <v>33</v>
      </c>
      <c r="AX263" s="15" t="s">
        <v>72</v>
      </c>
      <c r="AY263" s="186" t="s">
        <v>137</v>
      </c>
    </row>
    <row r="264" spans="2:51" s="15" customFormat="1" ht="10.2">
      <c r="B264" s="185"/>
      <c r="D264" s="159" t="s">
        <v>147</v>
      </c>
      <c r="E264" s="186" t="s">
        <v>3</v>
      </c>
      <c r="F264" s="187" t="s">
        <v>457</v>
      </c>
      <c r="H264" s="186" t="s">
        <v>3</v>
      </c>
      <c r="I264" s="188"/>
      <c r="L264" s="185"/>
      <c r="M264" s="189"/>
      <c r="N264" s="190"/>
      <c r="O264" s="190"/>
      <c r="P264" s="190"/>
      <c r="Q264" s="190"/>
      <c r="R264" s="190"/>
      <c r="S264" s="190"/>
      <c r="T264" s="191"/>
      <c r="AT264" s="186" t="s">
        <v>147</v>
      </c>
      <c r="AU264" s="186" t="s">
        <v>81</v>
      </c>
      <c r="AV264" s="15" t="s">
        <v>77</v>
      </c>
      <c r="AW264" s="15" t="s">
        <v>33</v>
      </c>
      <c r="AX264" s="15" t="s">
        <v>72</v>
      </c>
      <c r="AY264" s="186" t="s">
        <v>137</v>
      </c>
    </row>
    <row r="265" spans="2:51" s="15" customFormat="1" ht="10.2">
      <c r="B265" s="185"/>
      <c r="D265" s="159" t="s">
        <v>147</v>
      </c>
      <c r="E265" s="186" t="s">
        <v>3</v>
      </c>
      <c r="F265" s="187" t="s">
        <v>458</v>
      </c>
      <c r="H265" s="186" t="s">
        <v>3</v>
      </c>
      <c r="I265" s="188"/>
      <c r="L265" s="185"/>
      <c r="M265" s="189"/>
      <c r="N265" s="190"/>
      <c r="O265" s="190"/>
      <c r="P265" s="190"/>
      <c r="Q265" s="190"/>
      <c r="R265" s="190"/>
      <c r="S265" s="190"/>
      <c r="T265" s="191"/>
      <c r="AT265" s="186" t="s">
        <v>147</v>
      </c>
      <c r="AU265" s="186" t="s">
        <v>81</v>
      </c>
      <c r="AV265" s="15" t="s">
        <v>77</v>
      </c>
      <c r="AW265" s="15" t="s">
        <v>33</v>
      </c>
      <c r="AX265" s="15" t="s">
        <v>72</v>
      </c>
      <c r="AY265" s="186" t="s">
        <v>137</v>
      </c>
    </row>
    <row r="266" spans="2:51" s="15" customFormat="1" ht="10.2">
      <c r="B266" s="185"/>
      <c r="D266" s="159" t="s">
        <v>147</v>
      </c>
      <c r="E266" s="186" t="s">
        <v>3</v>
      </c>
      <c r="F266" s="187" t="s">
        <v>459</v>
      </c>
      <c r="H266" s="186" t="s">
        <v>3</v>
      </c>
      <c r="I266" s="188"/>
      <c r="L266" s="185"/>
      <c r="M266" s="189"/>
      <c r="N266" s="190"/>
      <c r="O266" s="190"/>
      <c r="P266" s="190"/>
      <c r="Q266" s="190"/>
      <c r="R266" s="190"/>
      <c r="S266" s="190"/>
      <c r="T266" s="191"/>
      <c r="AT266" s="186" t="s">
        <v>147</v>
      </c>
      <c r="AU266" s="186" t="s">
        <v>81</v>
      </c>
      <c r="AV266" s="15" t="s">
        <v>77</v>
      </c>
      <c r="AW266" s="15" t="s">
        <v>33</v>
      </c>
      <c r="AX266" s="15" t="s">
        <v>72</v>
      </c>
      <c r="AY266" s="186" t="s">
        <v>137</v>
      </c>
    </row>
    <row r="267" spans="2:51" s="15" customFormat="1" ht="10.2">
      <c r="B267" s="185"/>
      <c r="D267" s="159" t="s">
        <v>147</v>
      </c>
      <c r="E267" s="186" t="s">
        <v>3</v>
      </c>
      <c r="F267" s="187" t="s">
        <v>471</v>
      </c>
      <c r="H267" s="186" t="s">
        <v>3</v>
      </c>
      <c r="I267" s="188"/>
      <c r="L267" s="185"/>
      <c r="M267" s="189"/>
      <c r="N267" s="190"/>
      <c r="O267" s="190"/>
      <c r="P267" s="190"/>
      <c r="Q267" s="190"/>
      <c r="R267" s="190"/>
      <c r="S267" s="190"/>
      <c r="T267" s="191"/>
      <c r="AT267" s="186" t="s">
        <v>147</v>
      </c>
      <c r="AU267" s="186" t="s">
        <v>81</v>
      </c>
      <c r="AV267" s="15" t="s">
        <v>77</v>
      </c>
      <c r="AW267" s="15" t="s">
        <v>33</v>
      </c>
      <c r="AX267" s="15" t="s">
        <v>72</v>
      </c>
      <c r="AY267" s="186" t="s">
        <v>137</v>
      </c>
    </row>
    <row r="268" spans="2:51" s="15" customFormat="1" ht="10.2">
      <c r="B268" s="185"/>
      <c r="D268" s="159" t="s">
        <v>147</v>
      </c>
      <c r="E268" s="186" t="s">
        <v>3</v>
      </c>
      <c r="F268" s="187" t="s">
        <v>472</v>
      </c>
      <c r="H268" s="186" t="s">
        <v>3</v>
      </c>
      <c r="I268" s="188"/>
      <c r="L268" s="185"/>
      <c r="M268" s="189"/>
      <c r="N268" s="190"/>
      <c r="O268" s="190"/>
      <c r="P268" s="190"/>
      <c r="Q268" s="190"/>
      <c r="R268" s="190"/>
      <c r="S268" s="190"/>
      <c r="T268" s="191"/>
      <c r="AT268" s="186" t="s">
        <v>147</v>
      </c>
      <c r="AU268" s="186" t="s">
        <v>81</v>
      </c>
      <c r="AV268" s="15" t="s">
        <v>77</v>
      </c>
      <c r="AW268" s="15" t="s">
        <v>33</v>
      </c>
      <c r="AX268" s="15" t="s">
        <v>72</v>
      </c>
      <c r="AY268" s="186" t="s">
        <v>137</v>
      </c>
    </row>
    <row r="269" spans="2:51" s="15" customFormat="1" ht="10.2">
      <c r="B269" s="185"/>
      <c r="D269" s="159" t="s">
        <v>147</v>
      </c>
      <c r="E269" s="186" t="s">
        <v>3</v>
      </c>
      <c r="F269" s="187" t="s">
        <v>473</v>
      </c>
      <c r="H269" s="186" t="s">
        <v>3</v>
      </c>
      <c r="I269" s="188"/>
      <c r="L269" s="185"/>
      <c r="M269" s="189"/>
      <c r="N269" s="190"/>
      <c r="O269" s="190"/>
      <c r="P269" s="190"/>
      <c r="Q269" s="190"/>
      <c r="R269" s="190"/>
      <c r="S269" s="190"/>
      <c r="T269" s="191"/>
      <c r="AT269" s="186" t="s">
        <v>147</v>
      </c>
      <c r="AU269" s="186" t="s">
        <v>81</v>
      </c>
      <c r="AV269" s="15" t="s">
        <v>77</v>
      </c>
      <c r="AW269" s="15" t="s">
        <v>33</v>
      </c>
      <c r="AX269" s="15" t="s">
        <v>72</v>
      </c>
      <c r="AY269" s="186" t="s">
        <v>137</v>
      </c>
    </row>
    <row r="270" spans="2:51" s="15" customFormat="1" ht="10.2">
      <c r="B270" s="185"/>
      <c r="D270" s="159" t="s">
        <v>147</v>
      </c>
      <c r="E270" s="186" t="s">
        <v>3</v>
      </c>
      <c r="F270" s="187" t="s">
        <v>463</v>
      </c>
      <c r="H270" s="186" t="s">
        <v>3</v>
      </c>
      <c r="I270" s="188"/>
      <c r="L270" s="185"/>
      <c r="M270" s="189"/>
      <c r="N270" s="190"/>
      <c r="O270" s="190"/>
      <c r="P270" s="190"/>
      <c r="Q270" s="190"/>
      <c r="R270" s="190"/>
      <c r="S270" s="190"/>
      <c r="T270" s="191"/>
      <c r="AT270" s="186" t="s">
        <v>147</v>
      </c>
      <c r="AU270" s="186" t="s">
        <v>81</v>
      </c>
      <c r="AV270" s="15" t="s">
        <v>77</v>
      </c>
      <c r="AW270" s="15" t="s">
        <v>33</v>
      </c>
      <c r="AX270" s="15" t="s">
        <v>72</v>
      </c>
      <c r="AY270" s="186" t="s">
        <v>137</v>
      </c>
    </row>
    <row r="271" spans="2:51" s="13" customFormat="1" ht="10.2">
      <c r="B271" s="158"/>
      <c r="D271" s="159" t="s">
        <v>147</v>
      </c>
      <c r="F271" s="161" t="s">
        <v>474</v>
      </c>
      <c r="H271" s="162">
        <v>43.848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147</v>
      </c>
      <c r="AU271" s="160" t="s">
        <v>81</v>
      </c>
      <c r="AV271" s="13" t="s">
        <v>81</v>
      </c>
      <c r="AW271" s="13" t="s">
        <v>4</v>
      </c>
      <c r="AX271" s="13" t="s">
        <v>77</v>
      </c>
      <c r="AY271" s="160" t="s">
        <v>137</v>
      </c>
    </row>
    <row r="272" spans="1:65" s="355" customFormat="1" ht="34.8" customHeight="1">
      <c r="A272" s="341"/>
      <c r="B272" s="342"/>
      <c r="C272" s="343" t="s">
        <v>475</v>
      </c>
      <c r="D272" s="343" t="s">
        <v>139</v>
      </c>
      <c r="E272" s="344" t="s">
        <v>476</v>
      </c>
      <c r="F272" s="345" t="s">
        <v>477</v>
      </c>
      <c r="G272" s="346" t="s">
        <v>478</v>
      </c>
      <c r="H272" s="347">
        <v>1</v>
      </c>
      <c r="I272" s="348"/>
      <c r="J272" s="348">
        <f>ROUND(I272*H272,2)</f>
        <v>0</v>
      </c>
      <c r="K272" s="345" t="s">
        <v>3</v>
      </c>
      <c r="L272" s="349"/>
      <c r="M272" s="350" t="s">
        <v>3</v>
      </c>
      <c r="N272" s="351" t="s">
        <v>43</v>
      </c>
      <c r="O272" s="352"/>
      <c r="P272" s="353">
        <f>O272*H272</f>
        <v>0</v>
      </c>
      <c r="Q272" s="353">
        <v>0</v>
      </c>
      <c r="R272" s="353">
        <f>Q272*H272</f>
        <v>0</v>
      </c>
      <c r="S272" s="353">
        <v>0</v>
      </c>
      <c r="T272" s="354">
        <f>S272*H272</f>
        <v>0</v>
      </c>
      <c r="U272" s="341"/>
      <c r="V272" s="341"/>
      <c r="W272" s="341"/>
      <c r="X272" s="341"/>
      <c r="Y272" s="341"/>
      <c r="Z272" s="341"/>
      <c r="AA272" s="341"/>
      <c r="AB272" s="341"/>
      <c r="AC272" s="341"/>
      <c r="AD272" s="341"/>
      <c r="AE272" s="341"/>
      <c r="AR272" s="356" t="s">
        <v>229</v>
      </c>
      <c r="AT272" s="356" t="s">
        <v>139</v>
      </c>
      <c r="AU272" s="356" t="s">
        <v>81</v>
      </c>
      <c r="AY272" s="357" t="s">
        <v>137</v>
      </c>
      <c r="BE272" s="358">
        <f>IF(N272="základní",J272,0)</f>
        <v>0</v>
      </c>
      <c r="BF272" s="358">
        <f>IF(N272="snížená",J272,0)</f>
        <v>0</v>
      </c>
      <c r="BG272" s="358">
        <f>IF(N272="zákl. přenesená",J272,0)</f>
        <v>0</v>
      </c>
      <c r="BH272" s="358">
        <f>IF(N272="sníž. přenesená",J272,0)</f>
        <v>0</v>
      </c>
      <c r="BI272" s="358">
        <f>IF(N272="nulová",J272,0)</f>
        <v>0</v>
      </c>
      <c r="BJ272" s="357" t="s">
        <v>77</v>
      </c>
      <c r="BK272" s="358">
        <f>ROUND(I272*H272,2)</f>
        <v>0</v>
      </c>
      <c r="BL272" s="357" t="s">
        <v>229</v>
      </c>
      <c r="BM272" s="356" t="s">
        <v>479</v>
      </c>
    </row>
    <row r="273" spans="1:65" s="2" customFormat="1" ht="14.4" customHeight="1">
      <c r="A273" s="34"/>
      <c r="B273" s="139"/>
      <c r="C273" s="140" t="s">
        <v>480</v>
      </c>
      <c r="D273" s="140" t="s">
        <v>139</v>
      </c>
      <c r="E273" s="141" t="s">
        <v>481</v>
      </c>
      <c r="F273" s="142" t="s">
        <v>482</v>
      </c>
      <c r="G273" s="143" t="s">
        <v>260</v>
      </c>
      <c r="H273" s="144">
        <v>1</v>
      </c>
      <c r="I273" s="145"/>
      <c r="J273" s="146">
        <f>ROUND(I273*H273,2)</f>
        <v>0</v>
      </c>
      <c r="K273" s="142" t="s">
        <v>3</v>
      </c>
      <c r="L273" s="35"/>
      <c r="M273" s="147" t="s">
        <v>3</v>
      </c>
      <c r="N273" s="148" t="s">
        <v>43</v>
      </c>
      <c r="O273" s="55"/>
      <c r="P273" s="149">
        <f>O273*H273</f>
        <v>0</v>
      </c>
      <c r="Q273" s="149">
        <v>0</v>
      </c>
      <c r="R273" s="149">
        <f>Q273*H273</f>
        <v>0</v>
      </c>
      <c r="S273" s="149">
        <v>0</v>
      </c>
      <c r="T273" s="150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1" t="s">
        <v>229</v>
      </c>
      <c r="AT273" s="151" t="s">
        <v>139</v>
      </c>
      <c r="AU273" s="151" t="s">
        <v>81</v>
      </c>
      <c r="AY273" s="19" t="s">
        <v>137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9" t="s">
        <v>77</v>
      </c>
      <c r="BK273" s="152">
        <f>ROUND(I273*H273,2)</f>
        <v>0</v>
      </c>
      <c r="BL273" s="19" t="s">
        <v>229</v>
      </c>
      <c r="BM273" s="151" t="s">
        <v>483</v>
      </c>
    </row>
    <row r="274" spans="1:65" s="2" customFormat="1" ht="22.2" customHeight="1">
      <c r="A274" s="34"/>
      <c r="B274" s="139"/>
      <c r="C274" s="140" t="s">
        <v>484</v>
      </c>
      <c r="D274" s="140" t="s">
        <v>139</v>
      </c>
      <c r="E274" s="141" t="s">
        <v>485</v>
      </c>
      <c r="F274" s="142" t="s">
        <v>486</v>
      </c>
      <c r="G274" s="143" t="s">
        <v>487</v>
      </c>
      <c r="H274" s="192"/>
      <c r="I274" s="145"/>
      <c r="J274" s="146">
        <f>ROUND(I274*H274,2)</f>
        <v>0</v>
      </c>
      <c r="K274" s="142" t="s">
        <v>143</v>
      </c>
      <c r="L274" s="35"/>
      <c r="M274" s="147" t="s">
        <v>3</v>
      </c>
      <c r="N274" s="148" t="s">
        <v>43</v>
      </c>
      <c r="O274" s="55"/>
      <c r="P274" s="149">
        <f>O274*H274</f>
        <v>0</v>
      </c>
      <c r="Q274" s="149">
        <v>0</v>
      </c>
      <c r="R274" s="149">
        <f>Q274*H274</f>
        <v>0</v>
      </c>
      <c r="S274" s="149">
        <v>0</v>
      </c>
      <c r="T274" s="15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1" t="s">
        <v>229</v>
      </c>
      <c r="AT274" s="151" t="s">
        <v>139</v>
      </c>
      <c r="AU274" s="151" t="s">
        <v>81</v>
      </c>
      <c r="AY274" s="19" t="s">
        <v>137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9" t="s">
        <v>77</v>
      </c>
      <c r="BK274" s="152">
        <f>ROUND(I274*H274,2)</f>
        <v>0</v>
      </c>
      <c r="BL274" s="19" t="s">
        <v>229</v>
      </c>
      <c r="BM274" s="151" t="s">
        <v>488</v>
      </c>
    </row>
    <row r="275" spans="1:47" s="2" customFormat="1" ht="10.2">
      <c r="A275" s="34"/>
      <c r="B275" s="35"/>
      <c r="C275" s="34"/>
      <c r="D275" s="153" t="s">
        <v>145</v>
      </c>
      <c r="E275" s="34"/>
      <c r="F275" s="154" t="s">
        <v>489</v>
      </c>
      <c r="G275" s="34"/>
      <c r="H275" s="34"/>
      <c r="I275" s="155"/>
      <c r="J275" s="34"/>
      <c r="K275" s="34"/>
      <c r="L275" s="35"/>
      <c r="M275" s="156"/>
      <c r="N275" s="157"/>
      <c r="O275" s="55"/>
      <c r="P275" s="55"/>
      <c r="Q275" s="55"/>
      <c r="R275" s="55"/>
      <c r="S275" s="55"/>
      <c r="T275" s="56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9" t="s">
        <v>145</v>
      </c>
      <c r="AU275" s="19" t="s">
        <v>81</v>
      </c>
    </row>
    <row r="276" spans="2:63" s="12" customFormat="1" ht="22.8" customHeight="1">
      <c r="B276" s="126"/>
      <c r="D276" s="127" t="s">
        <v>71</v>
      </c>
      <c r="E276" s="137" t="s">
        <v>490</v>
      </c>
      <c r="F276" s="137" t="s">
        <v>491</v>
      </c>
      <c r="I276" s="129"/>
      <c r="J276" s="138">
        <f>BK276</f>
        <v>0</v>
      </c>
      <c r="L276" s="126"/>
      <c r="M276" s="131"/>
      <c r="N276" s="132"/>
      <c r="O276" s="132"/>
      <c r="P276" s="133">
        <f>SUM(P277:P285)</f>
        <v>0</v>
      </c>
      <c r="Q276" s="132"/>
      <c r="R276" s="133">
        <f>SUM(R277:R285)</f>
        <v>0.006278</v>
      </c>
      <c r="S276" s="132"/>
      <c r="T276" s="134">
        <f>SUM(T277:T285)</f>
        <v>0.007181</v>
      </c>
      <c r="AR276" s="127" t="s">
        <v>81</v>
      </c>
      <c r="AT276" s="135" t="s">
        <v>71</v>
      </c>
      <c r="AU276" s="135" t="s">
        <v>77</v>
      </c>
      <c r="AY276" s="127" t="s">
        <v>137</v>
      </c>
      <c r="BK276" s="136">
        <f>SUM(BK277:BK285)</f>
        <v>0</v>
      </c>
    </row>
    <row r="277" spans="1:65" s="2" customFormat="1" ht="14.4" customHeight="1">
      <c r="A277" s="34"/>
      <c r="B277" s="139"/>
      <c r="C277" s="140" t="s">
        <v>492</v>
      </c>
      <c r="D277" s="140" t="s">
        <v>139</v>
      </c>
      <c r="E277" s="141" t="s">
        <v>493</v>
      </c>
      <c r="F277" s="142" t="s">
        <v>494</v>
      </c>
      <c r="G277" s="143" t="s">
        <v>173</v>
      </c>
      <c r="H277" s="144">
        <v>4.3</v>
      </c>
      <c r="I277" s="145"/>
      <c r="J277" s="146">
        <f>ROUND(I277*H277,2)</f>
        <v>0</v>
      </c>
      <c r="K277" s="142" t="s">
        <v>143</v>
      </c>
      <c r="L277" s="35"/>
      <c r="M277" s="147" t="s">
        <v>3</v>
      </c>
      <c r="N277" s="148" t="s">
        <v>43</v>
      </c>
      <c r="O277" s="55"/>
      <c r="P277" s="149">
        <f>O277*H277</f>
        <v>0</v>
      </c>
      <c r="Q277" s="149">
        <v>0</v>
      </c>
      <c r="R277" s="149">
        <f>Q277*H277</f>
        <v>0</v>
      </c>
      <c r="S277" s="149">
        <v>0.00167</v>
      </c>
      <c r="T277" s="150">
        <f>S277*H277</f>
        <v>0.007181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1" t="s">
        <v>229</v>
      </c>
      <c r="AT277" s="151" t="s">
        <v>139</v>
      </c>
      <c r="AU277" s="151" t="s">
        <v>81</v>
      </c>
      <c r="AY277" s="19" t="s">
        <v>137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9" t="s">
        <v>77</v>
      </c>
      <c r="BK277" s="152">
        <f>ROUND(I277*H277,2)</f>
        <v>0</v>
      </c>
      <c r="BL277" s="19" t="s">
        <v>229</v>
      </c>
      <c r="BM277" s="151" t="s">
        <v>495</v>
      </c>
    </row>
    <row r="278" spans="1:47" s="2" customFormat="1" ht="10.2">
      <c r="A278" s="34"/>
      <c r="B278" s="35"/>
      <c r="C278" s="34"/>
      <c r="D278" s="153" t="s">
        <v>145</v>
      </c>
      <c r="E278" s="34"/>
      <c r="F278" s="154" t="s">
        <v>496</v>
      </c>
      <c r="G278" s="34"/>
      <c r="H278" s="34"/>
      <c r="I278" s="155"/>
      <c r="J278" s="34"/>
      <c r="K278" s="34"/>
      <c r="L278" s="35"/>
      <c r="M278" s="156"/>
      <c r="N278" s="157"/>
      <c r="O278" s="55"/>
      <c r="P278" s="55"/>
      <c r="Q278" s="55"/>
      <c r="R278" s="55"/>
      <c r="S278" s="55"/>
      <c r="T278" s="56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9" t="s">
        <v>145</v>
      </c>
      <c r="AU278" s="19" t="s">
        <v>81</v>
      </c>
    </row>
    <row r="279" spans="1:65" s="2" customFormat="1" ht="19.8" customHeight="1">
      <c r="A279" s="34"/>
      <c r="B279" s="139"/>
      <c r="C279" s="140" t="s">
        <v>497</v>
      </c>
      <c r="D279" s="140" t="s">
        <v>139</v>
      </c>
      <c r="E279" s="141" t="s">
        <v>498</v>
      </c>
      <c r="F279" s="142" t="s">
        <v>499</v>
      </c>
      <c r="G279" s="143" t="s">
        <v>173</v>
      </c>
      <c r="H279" s="144">
        <v>4.3</v>
      </c>
      <c r="I279" s="145"/>
      <c r="J279" s="146">
        <f>ROUND(I279*H279,2)</f>
        <v>0</v>
      </c>
      <c r="K279" s="142" t="s">
        <v>143</v>
      </c>
      <c r="L279" s="35"/>
      <c r="M279" s="147" t="s">
        <v>3</v>
      </c>
      <c r="N279" s="148" t="s">
        <v>43</v>
      </c>
      <c r="O279" s="55"/>
      <c r="P279" s="149">
        <f>O279*H279</f>
        <v>0</v>
      </c>
      <c r="Q279" s="149">
        <v>0.00146</v>
      </c>
      <c r="R279" s="149">
        <f>Q279*H279</f>
        <v>0.006278</v>
      </c>
      <c r="S279" s="149">
        <v>0</v>
      </c>
      <c r="T279" s="150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1" t="s">
        <v>229</v>
      </c>
      <c r="AT279" s="151" t="s">
        <v>139</v>
      </c>
      <c r="AU279" s="151" t="s">
        <v>81</v>
      </c>
      <c r="AY279" s="19" t="s">
        <v>137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9" t="s">
        <v>77</v>
      </c>
      <c r="BK279" s="152">
        <f>ROUND(I279*H279,2)</f>
        <v>0</v>
      </c>
      <c r="BL279" s="19" t="s">
        <v>229</v>
      </c>
      <c r="BM279" s="151" t="s">
        <v>500</v>
      </c>
    </row>
    <row r="280" spans="1:47" s="2" customFormat="1" ht="10.2">
      <c r="A280" s="34"/>
      <c r="B280" s="35"/>
      <c r="C280" s="34"/>
      <c r="D280" s="153" t="s">
        <v>145</v>
      </c>
      <c r="E280" s="34"/>
      <c r="F280" s="154" t="s">
        <v>501</v>
      </c>
      <c r="G280" s="34"/>
      <c r="H280" s="34"/>
      <c r="I280" s="155"/>
      <c r="J280" s="34"/>
      <c r="K280" s="34"/>
      <c r="L280" s="35"/>
      <c r="M280" s="156"/>
      <c r="N280" s="157"/>
      <c r="O280" s="55"/>
      <c r="P280" s="55"/>
      <c r="Q280" s="55"/>
      <c r="R280" s="55"/>
      <c r="S280" s="55"/>
      <c r="T280" s="56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9" t="s">
        <v>145</v>
      </c>
      <c r="AU280" s="19" t="s">
        <v>81</v>
      </c>
    </row>
    <row r="281" spans="2:51" s="13" customFormat="1" ht="10.2">
      <c r="B281" s="158"/>
      <c r="D281" s="159" t="s">
        <v>147</v>
      </c>
      <c r="E281" s="160" t="s">
        <v>3</v>
      </c>
      <c r="F281" s="161" t="s">
        <v>502</v>
      </c>
      <c r="H281" s="162">
        <v>4.3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147</v>
      </c>
      <c r="AU281" s="160" t="s">
        <v>81</v>
      </c>
      <c r="AV281" s="13" t="s">
        <v>81</v>
      </c>
      <c r="AW281" s="13" t="s">
        <v>33</v>
      </c>
      <c r="AX281" s="13" t="s">
        <v>77</v>
      </c>
      <c r="AY281" s="160" t="s">
        <v>137</v>
      </c>
    </row>
    <row r="282" spans="1:65" s="2" customFormat="1" ht="22.2" customHeight="1">
      <c r="A282" s="34"/>
      <c r="B282" s="139"/>
      <c r="C282" s="140" t="s">
        <v>503</v>
      </c>
      <c r="D282" s="140" t="s">
        <v>139</v>
      </c>
      <c r="E282" s="141" t="s">
        <v>504</v>
      </c>
      <c r="F282" s="142" t="s">
        <v>505</v>
      </c>
      <c r="G282" s="143" t="s">
        <v>142</v>
      </c>
      <c r="H282" s="144">
        <v>2</v>
      </c>
      <c r="I282" s="145"/>
      <c r="J282" s="146">
        <f>ROUND(I282*H282,2)</f>
        <v>0</v>
      </c>
      <c r="K282" s="142" t="s">
        <v>143</v>
      </c>
      <c r="L282" s="35"/>
      <c r="M282" s="147" t="s">
        <v>3</v>
      </c>
      <c r="N282" s="148" t="s">
        <v>43</v>
      </c>
      <c r="O282" s="55"/>
      <c r="P282" s="149">
        <f>O282*H282</f>
        <v>0</v>
      </c>
      <c r="Q282" s="149">
        <v>0</v>
      </c>
      <c r="R282" s="149">
        <f>Q282*H282</f>
        <v>0</v>
      </c>
      <c r="S282" s="149">
        <v>0</v>
      </c>
      <c r="T282" s="15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1" t="s">
        <v>229</v>
      </c>
      <c r="AT282" s="151" t="s">
        <v>139</v>
      </c>
      <c r="AU282" s="151" t="s">
        <v>81</v>
      </c>
      <c r="AY282" s="19" t="s">
        <v>137</v>
      </c>
      <c r="BE282" s="152">
        <f>IF(N282="základní",J282,0)</f>
        <v>0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9" t="s">
        <v>77</v>
      </c>
      <c r="BK282" s="152">
        <f>ROUND(I282*H282,2)</f>
        <v>0</v>
      </c>
      <c r="BL282" s="19" t="s">
        <v>229</v>
      </c>
      <c r="BM282" s="151" t="s">
        <v>506</v>
      </c>
    </row>
    <row r="283" spans="1:47" s="2" customFormat="1" ht="10.2">
      <c r="A283" s="34"/>
      <c r="B283" s="35"/>
      <c r="C283" s="34"/>
      <c r="D283" s="153" t="s">
        <v>145</v>
      </c>
      <c r="E283" s="34"/>
      <c r="F283" s="154" t="s">
        <v>507</v>
      </c>
      <c r="G283" s="34"/>
      <c r="H283" s="34"/>
      <c r="I283" s="155"/>
      <c r="J283" s="34"/>
      <c r="K283" s="34"/>
      <c r="L283" s="35"/>
      <c r="M283" s="156"/>
      <c r="N283" s="157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145</v>
      </c>
      <c r="AU283" s="19" t="s">
        <v>81</v>
      </c>
    </row>
    <row r="284" spans="1:65" s="2" customFormat="1" ht="22.2" customHeight="1">
      <c r="A284" s="34"/>
      <c r="B284" s="139"/>
      <c r="C284" s="140" t="s">
        <v>508</v>
      </c>
      <c r="D284" s="140" t="s">
        <v>139</v>
      </c>
      <c r="E284" s="141" t="s">
        <v>509</v>
      </c>
      <c r="F284" s="142" t="s">
        <v>510</v>
      </c>
      <c r="G284" s="143" t="s">
        <v>487</v>
      </c>
      <c r="H284" s="192"/>
      <c r="I284" s="145"/>
      <c r="J284" s="146">
        <f>ROUND(I284*H284,2)</f>
        <v>0</v>
      </c>
      <c r="K284" s="142" t="s">
        <v>143</v>
      </c>
      <c r="L284" s="35"/>
      <c r="M284" s="147" t="s">
        <v>3</v>
      </c>
      <c r="N284" s="148" t="s">
        <v>43</v>
      </c>
      <c r="O284" s="55"/>
      <c r="P284" s="149">
        <f>O284*H284</f>
        <v>0</v>
      </c>
      <c r="Q284" s="149">
        <v>0</v>
      </c>
      <c r="R284" s="149">
        <f>Q284*H284</f>
        <v>0</v>
      </c>
      <c r="S284" s="149">
        <v>0</v>
      </c>
      <c r="T284" s="15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1" t="s">
        <v>229</v>
      </c>
      <c r="AT284" s="151" t="s">
        <v>139</v>
      </c>
      <c r="AU284" s="151" t="s">
        <v>81</v>
      </c>
      <c r="AY284" s="19" t="s">
        <v>137</v>
      </c>
      <c r="BE284" s="152">
        <f>IF(N284="základní",J284,0)</f>
        <v>0</v>
      </c>
      <c r="BF284" s="152">
        <f>IF(N284="snížená",J284,0)</f>
        <v>0</v>
      </c>
      <c r="BG284" s="152">
        <f>IF(N284="zákl. přenesená",J284,0)</f>
        <v>0</v>
      </c>
      <c r="BH284" s="152">
        <f>IF(N284="sníž. přenesená",J284,0)</f>
        <v>0</v>
      </c>
      <c r="BI284" s="152">
        <f>IF(N284="nulová",J284,0)</f>
        <v>0</v>
      </c>
      <c r="BJ284" s="19" t="s">
        <v>77</v>
      </c>
      <c r="BK284" s="152">
        <f>ROUND(I284*H284,2)</f>
        <v>0</v>
      </c>
      <c r="BL284" s="19" t="s">
        <v>229</v>
      </c>
      <c r="BM284" s="151" t="s">
        <v>511</v>
      </c>
    </row>
    <row r="285" spans="1:47" s="2" customFormat="1" ht="10.2">
      <c r="A285" s="34"/>
      <c r="B285" s="35"/>
      <c r="C285" s="34"/>
      <c r="D285" s="153" t="s">
        <v>145</v>
      </c>
      <c r="E285" s="34"/>
      <c r="F285" s="154" t="s">
        <v>512</v>
      </c>
      <c r="G285" s="34"/>
      <c r="H285" s="34"/>
      <c r="I285" s="155"/>
      <c r="J285" s="34"/>
      <c r="K285" s="34"/>
      <c r="L285" s="35"/>
      <c r="M285" s="156"/>
      <c r="N285" s="157"/>
      <c r="O285" s="55"/>
      <c r="P285" s="55"/>
      <c r="Q285" s="55"/>
      <c r="R285" s="55"/>
      <c r="S285" s="55"/>
      <c r="T285" s="56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9" t="s">
        <v>145</v>
      </c>
      <c r="AU285" s="19" t="s">
        <v>81</v>
      </c>
    </row>
    <row r="286" spans="2:63" s="12" customFormat="1" ht="22.8" customHeight="1">
      <c r="B286" s="126"/>
      <c r="D286" s="127" t="s">
        <v>71</v>
      </c>
      <c r="E286" s="137" t="s">
        <v>513</v>
      </c>
      <c r="F286" s="137" t="s">
        <v>514</v>
      </c>
      <c r="I286" s="129"/>
      <c r="J286" s="138">
        <f>BK286</f>
        <v>0</v>
      </c>
      <c r="L286" s="126"/>
      <c r="M286" s="131"/>
      <c r="N286" s="132"/>
      <c r="O286" s="132"/>
      <c r="P286" s="133">
        <f>SUM(P287:P318)</f>
        <v>0</v>
      </c>
      <c r="Q286" s="132"/>
      <c r="R286" s="133">
        <f>SUM(R287:R318)</f>
        <v>0.00455</v>
      </c>
      <c r="S286" s="132"/>
      <c r="T286" s="134">
        <f>SUM(T287:T318)</f>
        <v>3.3418799999999997</v>
      </c>
      <c r="AR286" s="127" t="s">
        <v>81</v>
      </c>
      <c r="AT286" s="135" t="s">
        <v>71</v>
      </c>
      <c r="AU286" s="135" t="s">
        <v>77</v>
      </c>
      <c r="AY286" s="127" t="s">
        <v>137</v>
      </c>
      <c r="BK286" s="136">
        <f>SUM(BK287:BK318)</f>
        <v>0</v>
      </c>
    </row>
    <row r="287" spans="1:65" s="2" customFormat="1" ht="14.4" customHeight="1">
      <c r="A287" s="34"/>
      <c r="B287" s="139"/>
      <c r="C287" s="140" t="s">
        <v>515</v>
      </c>
      <c r="D287" s="140" t="s">
        <v>139</v>
      </c>
      <c r="E287" s="141" t="s">
        <v>516</v>
      </c>
      <c r="F287" s="142" t="s">
        <v>517</v>
      </c>
      <c r="G287" s="143" t="s">
        <v>162</v>
      </c>
      <c r="H287" s="144">
        <v>67.2</v>
      </c>
      <c r="I287" s="145"/>
      <c r="J287" s="146">
        <f>ROUND(I287*H287,2)</f>
        <v>0</v>
      </c>
      <c r="K287" s="142" t="s">
        <v>143</v>
      </c>
      <c r="L287" s="35"/>
      <c r="M287" s="147" t="s">
        <v>3</v>
      </c>
      <c r="N287" s="148" t="s">
        <v>43</v>
      </c>
      <c r="O287" s="55"/>
      <c r="P287" s="149">
        <f>O287*H287</f>
        <v>0</v>
      </c>
      <c r="Q287" s="149">
        <v>0</v>
      </c>
      <c r="R287" s="149">
        <f>Q287*H287</f>
        <v>0</v>
      </c>
      <c r="S287" s="149">
        <v>0.02465</v>
      </c>
      <c r="T287" s="150">
        <f>S287*H287</f>
        <v>1.65648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51" t="s">
        <v>229</v>
      </c>
      <c r="AT287" s="151" t="s">
        <v>139</v>
      </c>
      <c r="AU287" s="151" t="s">
        <v>81</v>
      </c>
      <c r="AY287" s="19" t="s">
        <v>137</v>
      </c>
      <c r="BE287" s="152">
        <f>IF(N287="základní",J287,0)</f>
        <v>0</v>
      </c>
      <c r="BF287" s="152">
        <f>IF(N287="snížená",J287,0)</f>
        <v>0</v>
      </c>
      <c r="BG287" s="152">
        <f>IF(N287="zákl. přenesená",J287,0)</f>
        <v>0</v>
      </c>
      <c r="BH287" s="152">
        <f>IF(N287="sníž. přenesená",J287,0)</f>
        <v>0</v>
      </c>
      <c r="BI287" s="152">
        <f>IF(N287="nulová",J287,0)</f>
        <v>0</v>
      </c>
      <c r="BJ287" s="19" t="s">
        <v>77</v>
      </c>
      <c r="BK287" s="152">
        <f>ROUND(I287*H287,2)</f>
        <v>0</v>
      </c>
      <c r="BL287" s="19" t="s">
        <v>229</v>
      </c>
      <c r="BM287" s="151" t="s">
        <v>518</v>
      </c>
    </row>
    <row r="288" spans="1:47" s="2" customFormat="1" ht="10.2">
      <c r="A288" s="34"/>
      <c r="B288" s="35"/>
      <c r="C288" s="34"/>
      <c r="D288" s="153" t="s">
        <v>145</v>
      </c>
      <c r="E288" s="34"/>
      <c r="F288" s="154" t="s">
        <v>519</v>
      </c>
      <c r="G288" s="34"/>
      <c r="H288" s="34"/>
      <c r="I288" s="155"/>
      <c r="J288" s="34"/>
      <c r="K288" s="34"/>
      <c r="L288" s="35"/>
      <c r="M288" s="156"/>
      <c r="N288" s="157"/>
      <c r="O288" s="55"/>
      <c r="P288" s="55"/>
      <c r="Q288" s="55"/>
      <c r="R288" s="55"/>
      <c r="S288" s="55"/>
      <c r="T288" s="56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9" t="s">
        <v>145</v>
      </c>
      <c r="AU288" s="19" t="s">
        <v>81</v>
      </c>
    </row>
    <row r="289" spans="2:51" s="15" customFormat="1" ht="10.2">
      <c r="B289" s="185"/>
      <c r="D289" s="159" t="s">
        <v>147</v>
      </c>
      <c r="E289" s="186" t="s">
        <v>3</v>
      </c>
      <c r="F289" s="187" t="s">
        <v>520</v>
      </c>
      <c r="H289" s="186" t="s">
        <v>3</v>
      </c>
      <c r="I289" s="188"/>
      <c r="L289" s="185"/>
      <c r="M289" s="189"/>
      <c r="N289" s="190"/>
      <c r="O289" s="190"/>
      <c r="P289" s="190"/>
      <c r="Q289" s="190"/>
      <c r="R289" s="190"/>
      <c r="S289" s="190"/>
      <c r="T289" s="191"/>
      <c r="AT289" s="186" t="s">
        <v>147</v>
      </c>
      <c r="AU289" s="186" t="s">
        <v>81</v>
      </c>
      <c r="AV289" s="15" t="s">
        <v>77</v>
      </c>
      <c r="AW289" s="15" t="s">
        <v>33</v>
      </c>
      <c r="AX289" s="15" t="s">
        <v>72</v>
      </c>
      <c r="AY289" s="186" t="s">
        <v>137</v>
      </c>
    </row>
    <row r="290" spans="2:51" s="13" customFormat="1" ht="10.2">
      <c r="B290" s="158"/>
      <c r="D290" s="159" t="s">
        <v>147</v>
      </c>
      <c r="E290" s="160" t="s">
        <v>3</v>
      </c>
      <c r="F290" s="161" t="s">
        <v>521</v>
      </c>
      <c r="H290" s="162">
        <v>12.6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147</v>
      </c>
      <c r="AU290" s="160" t="s">
        <v>81</v>
      </c>
      <c r="AV290" s="13" t="s">
        <v>81</v>
      </c>
      <c r="AW290" s="13" t="s">
        <v>33</v>
      </c>
      <c r="AX290" s="13" t="s">
        <v>72</v>
      </c>
      <c r="AY290" s="160" t="s">
        <v>137</v>
      </c>
    </row>
    <row r="291" spans="2:51" s="13" customFormat="1" ht="10.2">
      <c r="B291" s="158"/>
      <c r="D291" s="159" t="s">
        <v>147</v>
      </c>
      <c r="E291" s="160" t="s">
        <v>3</v>
      </c>
      <c r="F291" s="161" t="s">
        <v>522</v>
      </c>
      <c r="H291" s="162">
        <v>56.4</v>
      </c>
      <c r="I291" s="163"/>
      <c r="L291" s="158"/>
      <c r="M291" s="164"/>
      <c r="N291" s="165"/>
      <c r="O291" s="165"/>
      <c r="P291" s="165"/>
      <c r="Q291" s="165"/>
      <c r="R291" s="165"/>
      <c r="S291" s="165"/>
      <c r="T291" s="166"/>
      <c r="AT291" s="160" t="s">
        <v>147</v>
      </c>
      <c r="AU291" s="160" t="s">
        <v>81</v>
      </c>
      <c r="AV291" s="13" t="s">
        <v>81</v>
      </c>
      <c r="AW291" s="13" t="s">
        <v>33</v>
      </c>
      <c r="AX291" s="13" t="s">
        <v>72</v>
      </c>
      <c r="AY291" s="160" t="s">
        <v>137</v>
      </c>
    </row>
    <row r="292" spans="2:51" s="13" customFormat="1" ht="10.2">
      <c r="B292" s="158"/>
      <c r="D292" s="159" t="s">
        <v>147</v>
      </c>
      <c r="E292" s="160" t="s">
        <v>3</v>
      </c>
      <c r="F292" s="161" t="s">
        <v>523</v>
      </c>
      <c r="H292" s="162">
        <v>-1.8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147</v>
      </c>
      <c r="AU292" s="160" t="s">
        <v>81</v>
      </c>
      <c r="AV292" s="13" t="s">
        <v>81</v>
      </c>
      <c r="AW292" s="13" t="s">
        <v>33</v>
      </c>
      <c r="AX292" s="13" t="s">
        <v>72</v>
      </c>
      <c r="AY292" s="160" t="s">
        <v>137</v>
      </c>
    </row>
    <row r="293" spans="2:51" s="14" customFormat="1" ht="10.2">
      <c r="B293" s="177"/>
      <c r="D293" s="159" t="s">
        <v>147</v>
      </c>
      <c r="E293" s="178" t="s">
        <v>3</v>
      </c>
      <c r="F293" s="179" t="s">
        <v>328</v>
      </c>
      <c r="H293" s="180">
        <v>67.2</v>
      </c>
      <c r="I293" s="181"/>
      <c r="L293" s="177"/>
      <c r="M293" s="182"/>
      <c r="N293" s="183"/>
      <c r="O293" s="183"/>
      <c r="P293" s="183"/>
      <c r="Q293" s="183"/>
      <c r="R293" s="183"/>
      <c r="S293" s="183"/>
      <c r="T293" s="184"/>
      <c r="AT293" s="178" t="s">
        <v>147</v>
      </c>
      <c r="AU293" s="178" t="s">
        <v>81</v>
      </c>
      <c r="AV293" s="14" t="s">
        <v>87</v>
      </c>
      <c r="AW293" s="14" t="s">
        <v>33</v>
      </c>
      <c r="AX293" s="14" t="s">
        <v>77</v>
      </c>
      <c r="AY293" s="178" t="s">
        <v>137</v>
      </c>
    </row>
    <row r="294" spans="1:65" s="2" customFormat="1" ht="14.4" customHeight="1">
      <c r="A294" s="34"/>
      <c r="B294" s="139"/>
      <c r="C294" s="140" t="s">
        <v>524</v>
      </c>
      <c r="D294" s="140" t="s">
        <v>139</v>
      </c>
      <c r="E294" s="141" t="s">
        <v>525</v>
      </c>
      <c r="F294" s="142" t="s">
        <v>526</v>
      </c>
      <c r="G294" s="143" t="s">
        <v>162</v>
      </c>
      <c r="H294" s="144">
        <v>67.2</v>
      </c>
      <c r="I294" s="145"/>
      <c r="J294" s="146">
        <f>ROUND(I294*H294,2)</f>
        <v>0</v>
      </c>
      <c r="K294" s="142" t="s">
        <v>143</v>
      </c>
      <c r="L294" s="35"/>
      <c r="M294" s="147" t="s">
        <v>3</v>
      </c>
      <c r="N294" s="148" t="s">
        <v>43</v>
      </c>
      <c r="O294" s="55"/>
      <c r="P294" s="149">
        <f>O294*H294</f>
        <v>0</v>
      </c>
      <c r="Q294" s="149">
        <v>0</v>
      </c>
      <c r="R294" s="149">
        <f>Q294*H294</f>
        <v>0</v>
      </c>
      <c r="S294" s="149">
        <v>0.008</v>
      </c>
      <c r="T294" s="150">
        <f>S294*H294</f>
        <v>0.5376000000000001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1" t="s">
        <v>229</v>
      </c>
      <c r="AT294" s="151" t="s">
        <v>139</v>
      </c>
      <c r="AU294" s="151" t="s">
        <v>81</v>
      </c>
      <c r="AY294" s="19" t="s">
        <v>137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9" t="s">
        <v>77</v>
      </c>
      <c r="BK294" s="152">
        <f>ROUND(I294*H294,2)</f>
        <v>0</v>
      </c>
      <c r="BL294" s="19" t="s">
        <v>229</v>
      </c>
      <c r="BM294" s="151" t="s">
        <v>527</v>
      </c>
    </row>
    <row r="295" spans="1:47" s="2" customFormat="1" ht="10.2">
      <c r="A295" s="34"/>
      <c r="B295" s="35"/>
      <c r="C295" s="34"/>
      <c r="D295" s="153" t="s">
        <v>145</v>
      </c>
      <c r="E295" s="34"/>
      <c r="F295" s="154" t="s">
        <v>528</v>
      </c>
      <c r="G295" s="34"/>
      <c r="H295" s="34"/>
      <c r="I295" s="155"/>
      <c r="J295" s="34"/>
      <c r="K295" s="34"/>
      <c r="L295" s="35"/>
      <c r="M295" s="156"/>
      <c r="N295" s="157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145</v>
      </c>
      <c r="AU295" s="19" t="s">
        <v>81</v>
      </c>
    </row>
    <row r="296" spans="1:65" s="2" customFormat="1" ht="14.4" customHeight="1">
      <c r="A296" s="34"/>
      <c r="B296" s="139"/>
      <c r="C296" s="140" t="s">
        <v>529</v>
      </c>
      <c r="D296" s="140" t="s">
        <v>139</v>
      </c>
      <c r="E296" s="141" t="s">
        <v>530</v>
      </c>
      <c r="F296" s="142" t="s">
        <v>531</v>
      </c>
      <c r="G296" s="143" t="s">
        <v>142</v>
      </c>
      <c r="H296" s="144">
        <v>12</v>
      </c>
      <c r="I296" s="145"/>
      <c r="J296" s="146">
        <f>ROUND(I296*H296,2)</f>
        <v>0</v>
      </c>
      <c r="K296" s="142" t="s">
        <v>143</v>
      </c>
      <c r="L296" s="35"/>
      <c r="M296" s="147" t="s">
        <v>3</v>
      </c>
      <c r="N296" s="148" t="s">
        <v>43</v>
      </c>
      <c r="O296" s="55"/>
      <c r="P296" s="149">
        <f>O296*H296</f>
        <v>0</v>
      </c>
      <c r="Q296" s="149">
        <v>0</v>
      </c>
      <c r="R296" s="149">
        <f>Q296*H296</f>
        <v>0</v>
      </c>
      <c r="S296" s="149">
        <v>0.024</v>
      </c>
      <c r="T296" s="150">
        <f>S296*H296</f>
        <v>0.28800000000000003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1" t="s">
        <v>229</v>
      </c>
      <c r="AT296" s="151" t="s">
        <v>139</v>
      </c>
      <c r="AU296" s="151" t="s">
        <v>81</v>
      </c>
      <c r="AY296" s="19" t="s">
        <v>137</v>
      </c>
      <c r="BE296" s="152">
        <f>IF(N296="základní",J296,0)</f>
        <v>0</v>
      </c>
      <c r="BF296" s="152">
        <f>IF(N296="snížená",J296,0)</f>
        <v>0</v>
      </c>
      <c r="BG296" s="152">
        <f>IF(N296="zákl. přenesená",J296,0)</f>
        <v>0</v>
      </c>
      <c r="BH296" s="152">
        <f>IF(N296="sníž. přenesená",J296,0)</f>
        <v>0</v>
      </c>
      <c r="BI296" s="152">
        <f>IF(N296="nulová",J296,0)</f>
        <v>0</v>
      </c>
      <c r="BJ296" s="19" t="s">
        <v>77</v>
      </c>
      <c r="BK296" s="152">
        <f>ROUND(I296*H296,2)</f>
        <v>0</v>
      </c>
      <c r="BL296" s="19" t="s">
        <v>229</v>
      </c>
      <c r="BM296" s="151" t="s">
        <v>532</v>
      </c>
    </row>
    <row r="297" spans="1:47" s="2" customFormat="1" ht="10.2">
      <c r="A297" s="34"/>
      <c r="B297" s="35"/>
      <c r="C297" s="34"/>
      <c r="D297" s="153" t="s">
        <v>145</v>
      </c>
      <c r="E297" s="34"/>
      <c r="F297" s="154" t="s">
        <v>533</v>
      </c>
      <c r="G297" s="34"/>
      <c r="H297" s="34"/>
      <c r="I297" s="155"/>
      <c r="J297" s="34"/>
      <c r="K297" s="34"/>
      <c r="L297" s="35"/>
      <c r="M297" s="156"/>
      <c r="N297" s="157"/>
      <c r="O297" s="55"/>
      <c r="P297" s="55"/>
      <c r="Q297" s="55"/>
      <c r="R297" s="55"/>
      <c r="S297" s="55"/>
      <c r="T297" s="56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9" t="s">
        <v>145</v>
      </c>
      <c r="AU297" s="19" t="s">
        <v>81</v>
      </c>
    </row>
    <row r="298" spans="2:51" s="13" customFormat="1" ht="10.2">
      <c r="B298" s="158"/>
      <c r="D298" s="159" t="s">
        <v>147</v>
      </c>
      <c r="E298" s="160" t="s">
        <v>3</v>
      </c>
      <c r="F298" s="161" t="s">
        <v>534</v>
      </c>
      <c r="H298" s="162">
        <v>12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147</v>
      </c>
      <c r="AU298" s="160" t="s">
        <v>81</v>
      </c>
      <c r="AV298" s="13" t="s">
        <v>81</v>
      </c>
      <c r="AW298" s="13" t="s">
        <v>33</v>
      </c>
      <c r="AX298" s="13" t="s">
        <v>77</v>
      </c>
      <c r="AY298" s="160" t="s">
        <v>137</v>
      </c>
    </row>
    <row r="299" spans="1:65" s="2" customFormat="1" ht="19.8" customHeight="1">
      <c r="A299" s="34"/>
      <c r="B299" s="139"/>
      <c r="C299" s="140" t="s">
        <v>535</v>
      </c>
      <c r="D299" s="140" t="s">
        <v>139</v>
      </c>
      <c r="E299" s="141" t="s">
        <v>536</v>
      </c>
      <c r="F299" s="142" t="s">
        <v>537</v>
      </c>
      <c r="G299" s="143" t="s">
        <v>173</v>
      </c>
      <c r="H299" s="144">
        <v>4.55</v>
      </c>
      <c r="I299" s="145"/>
      <c r="J299" s="146">
        <f>ROUND(I299*H299,2)</f>
        <v>0</v>
      </c>
      <c r="K299" s="142" t="s">
        <v>143</v>
      </c>
      <c r="L299" s="35"/>
      <c r="M299" s="147" t="s">
        <v>3</v>
      </c>
      <c r="N299" s="148" t="s">
        <v>43</v>
      </c>
      <c r="O299" s="55"/>
      <c r="P299" s="149">
        <f>O299*H299</f>
        <v>0</v>
      </c>
      <c r="Q299" s="149">
        <v>0</v>
      </c>
      <c r="R299" s="149">
        <f>Q299*H299</f>
        <v>0</v>
      </c>
      <c r="S299" s="149">
        <v>0</v>
      </c>
      <c r="T299" s="150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1" t="s">
        <v>229</v>
      </c>
      <c r="AT299" s="151" t="s">
        <v>139</v>
      </c>
      <c r="AU299" s="151" t="s">
        <v>81</v>
      </c>
      <c r="AY299" s="19" t="s">
        <v>137</v>
      </c>
      <c r="BE299" s="152">
        <f>IF(N299="základní",J299,0)</f>
        <v>0</v>
      </c>
      <c r="BF299" s="152">
        <f>IF(N299="snížená",J299,0)</f>
        <v>0</v>
      </c>
      <c r="BG299" s="152">
        <f>IF(N299="zákl. přenesená",J299,0)</f>
        <v>0</v>
      </c>
      <c r="BH299" s="152">
        <f>IF(N299="sníž. přenesená",J299,0)</f>
        <v>0</v>
      </c>
      <c r="BI299" s="152">
        <f>IF(N299="nulová",J299,0)</f>
        <v>0</v>
      </c>
      <c r="BJ299" s="19" t="s">
        <v>77</v>
      </c>
      <c r="BK299" s="152">
        <f>ROUND(I299*H299,2)</f>
        <v>0</v>
      </c>
      <c r="BL299" s="19" t="s">
        <v>229</v>
      </c>
      <c r="BM299" s="151" t="s">
        <v>538</v>
      </c>
    </row>
    <row r="300" spans="1:47" s="2" customFormat="1" ht="10.2">
      <c r="A300" s="34"/>
      <c r="B300" s="35"/>
      <c r="C300" s="34"/>
      <c r="D300" s="153" t="s">
        <v>145</v>
      </c>
      <c r="E300" s="34"/>
      <c r="F300" s="154" t="s">
        <v>539</v>
      </c>
      <c r="G300" s="34"/>
      <c r="H300" s="34"/>
      <c r="I300" s="155"/>
      <c r="J300" s="34"/>
      <c r="K300" s="34"/>
      <c r="L300" s="35"/>
      <c r="M300" s="156"/>
      <c r="N300" s="157"/>
      <c r="O300" s="55"/>
      <c r="P300" s="55"/>
      <c r="Q300" s="55"/>
      <c r="R300" s="55"/>
      <c r="S300" s="55"/>
      <c r="T300" s="56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9" t="s">
        <v>145</v>
      </c>
      <c r="AU300" s="19" t="s">
        <v>81</v>
      </c>
    </row>
    <row r="301" spans="2:51" s="13" customFormat="1" ht="10.2">
      <c r="B301" s="158"/>
      <c r="D301" s="159" t="s">
        <v>147</v>
      </c>
      <c r="E301" s="160" t="s">
        <v>3</v>
      </c>
      <c r="F301" s="161" t="s">
        <v>540</v>
      </c>
      <c r="H301" s="162">
        <v>4.55</v>
      </c>
      <c r="I301" s="163"/>
      <c r="L301" s="158"/>
      <c r="M301" s="164"/>
      <c r="N301" s="165"/>
      <c r="O301" s="165"/>
      <c r="P301" s="165"/>
      <c r="Q301" s="165"/>
      <c r="R301" s="165"/>
      <c r="S301" s="165"/>
      <c r="T301" s="166"/>
      <c r="AT301" s="160" t="s">
        <v>147</v>
      </c>
      <c r="AU301" s="160" t="s">
        <v>81</v>
      </c>
      <c r="AV301" s="13" t="s">
        <v>81</v>
      </c>
      <c r="AW301" s="13" t="s">
        <v>33</v>
      </c>
      <c r="AX301" s="13" t="s">
        <v>77</v>
      </c>
      <c r="AY301" s="160" t="s">
        <v>137</v>
      </c>
    </row>
    <row r="302" spans="1:65" s="2" customFormat="1" ht="14.4" customHeight="1">
      <c r="A302" s="34"/>
      <c r="B302" s="139"/>
      <c r="C302" s="167" t="s">
        <v>541</v>
      </c>
      <c r="D302" s="167" t="s">
        <v>247</v>
      </c>
      <c r="E302" s="168" t="s">
        <v>542</v>
      </c>
      <c r="F302" s="169" t="s">
        <v>543</v>
      </c>
      <c r="G302" s="170" t="s">
        <v>173</v>
      </c>
      <c r="H302" s="171">
        <v>4.55</v>
      </c>
      <c r="I302" s="172"/>
      <c r="J302" s="173">
        <f>ROUND(I302*H302,2)</f>
        <v>0</v>
      </c>
      <c r="K302" s="169" t="s">
        <v>143</v>
      </c>
      <c r="L302" s="174"/>
      <c r="M302" s="175" t="s">
        <v>3</v>
      </c>
      <c r="N302" s="176" t="s">
        <v>43</v>
      </c>
      <c r="O302" s="55"/>
      <c r="P302" s="149">
        <f>O302*H302</f>
        <v>0</v>
      </c>
      <c r="Q302" s="149">
        <v>0.001</v>
      </c>
      <c r="R302" s="149">
        <f>Q302*H302</f>
        <v>0.00455</v>
      </c>
      <c r="S302" s="149">
        <v>0</v>
      </c>
      <c r="T302" s="150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1" t="s">
        <v>314</v>
      </c>
      <c r="AT302" s="151" t="s">
        <v>247</v>
      </c>
      <c r="AU302" s="151" t="s">
        <v>81</v>
      </c>
      <c r="AY302" s="19" t="s">
        <v>137</v>
      </c>
      <c r="BE302" s="152">
        <f>IF(N302="základní",J302,0)</f>
        <v>0</v>
      </c>
      <c r="BF302" s="152">
        <f>IF(N302="snížená",J302,0)</f>
        <v>0</v>
      </c>
      <c r="BG302" s="152">
        <f>IF(N302="zákl. přenesená",J302,0)</f>
        <v>0</v>
      </c>
      <c r="BH302" s="152">
        <f>IF(N302="sníž. přenesená",J302,0)</f>
        <v>0</v>
      </c>
      <c r="BI302" s="152">
        <f>IF(N302="nulová",J302,0)</f>
        <v>0</v>
      </c>
      <c r="BJ302" s="19" t="s">
        <v>77</v>
      </c>
      <c r="BK302" s="152">
        <f>ROUND(I302*H302,2)</f>
        <v>0</v>
      </c>
      <c r="BL302" s="19" t="s">
        <v>229</v>
      </c>
      <c r="BM302" s="151" t="s">
        <v>544</v>
      </c>
    </row>
    <row r="303" spans="1:65" s="2" customFormat="1" ht="14.4" customHeight="1">
      <c r="A303" s="34"/>
      <c r="B303" s="139"/>
      <c r="C303" s="140" t="s">
        <v>545</v>
      </c>
      <c r="D303" s="140" t="s">
        <v>139</v>
      </c>
      <c r="E303" s="141" t="s">
        <v>546</v>
      </c>
      <c r="F303" s="142" t="s">
        <v>547</v>
      </c>
      <c r="G303" s="143" t="s">
        <v>142</v>
      </c>
      <c r="H303" s="144">
        <v>6</v>
      </c>
      <c r="I303" s="145"/>
      <c r="J303" s="146">
        <f>ROUND(I303*H303,2)</f>
        <v>0</v>
      </c>
      <c r="K303" s="142" t="s">
        <v>143</v>
      </c>
      <c r="L303" s="35"/>
      <c r="M303" s="147" t="s">
        <v>3</v>
      </c>
      <c r="N303" s="148" t="s">
        <v>43</v>
      </c>
      <c r="O303" s="55"/>
      <c r="P303" s="149">
        <f>O303*H303</f>
        <v>0</v>
      </c>
      <c r="Q303" s="149">
        <v>0</v>
      </c>
      <c r="R303" s="149">
        <f>Q303*H303</f>
        <v>0</v>
      </c>
      <c r="S303" s="149">
        <v>0.0881</v>
      </c>
      <c r="T303" s="150">
        <f>S303*H303</f>
        <v>0.5286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51" t="s">
        <v>229</v>
      </c>
      <c r="AT303" s="151" t="s">
        <v>139</v>
      </c>
      <c r="AU303" s="151" t="s">
        <v>81</v>
      </c>
      <c r="AY303" s="19" t="s">
        <v>137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9" t="s">
        <v>77</v>
      </c>
      <c r="BK303" s="152">
        <f>ROUND(I303*H303,2)</f>
        <v>0</v>
      </c>
      <c r="BL303" s="19" t="s">
        <v>229</v>
      </c>
      <c r="BM303" s="151" t="s">
        <v>548</v>
      </c>
    </row>
    <row r="304" spans="1:47" s="2" customFormat="1" ht="10.2">
      <c r="A304" s="34"/>
      <c r="B304" s="35"/>
      <c r="C304" s="34"/>
      <c r="D304" s="153" t="s">
        <v>145</v>
      </c>
      <c r="E304" s="34"/>
      <c r="F304" s="154" t="s">
        <v>549</v>
      </c>
      <c r="G304" s="34"/>
      <c r="H304" s="34"/>
      <c r="I304" s="155"/>
      <c r="J304" s="34"/>
      <c r="K304" s="34"/>
      <c r="L304" s="35"/>
      <c r="M304" s="156"/>
      <c r="N304" s="157"/>
      <c r="O304" s="55"/>
      <c r="P304" s="55"/>
      <c r="Q304" s="55"/>
      <c r="R304" s="55"/>
      <c r="S304" s="55"/>
      <c r="T304" s="56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9" t="s">
        <v>145</v>
      </c>
      <c r="AU304" s="19" t="s">
        <v>81</v>
      </c>
    </row>
    <row r="305" spans="2:51" s="13" customFormat="1" ht="10.2">
      <c r="B305" s="158"/>
      <c r="D305" s="159" t="s">
        <v>147</v>
      </c>
      <c r="E305" s="160" t="s">
        <v>3</v>
      </c>
      <c r="F305" s="161" t="s">
        <v>550</v>
      </c>
      <c r="H305" s="162">
        <v>6</v>
      </c>
      <c r="I305" s="163"/>
      <c r="L305" s="158"/>
      <c r="M305" s="164"/>
      <c r="N305" s="165"/>
      <c r="O305" s="165"/>
      <c r="P305" s="165"/>
      <c r="Q305" s="165"/>
      <c r="R305" s="165"/>
      <c r="S305" s="165"/>
      <c r="T305" s="166"/>
      <c r="AT305" s="160" t="s">
        <v>147</v>
      </c>
      <c r="AU305" s="160" t="s">
        <v>81</v>
      </c>
      <c r="AV305" s="13" t="s">
        <v>81</v>
      </c>
      <c r="AW305" s="13" t="s">
        <v>33</v>
      </c>
      <c r="AX305" s="13" t="s">
        <v>77</v>
      </c>
      <c r="AY305" s="160" t="s">
        <v>137</v>
      </c>
    </row>
    <row r="306" spans="1:65" s="2" customFormat="1" ht="14.4" customHeight="1">
      <c r="A306" s="34"/>
      <c r="B306" s="139"/>
      <c r="C306" s="140" t="s">
        <v>551</v>
      </c>
      <c r="D306" s="140" t="s">
        <v>139</v>
      </c>
      <c r="E306" s="141" t="s">
        <v>552</v>
      </c>
      <c r="F306" s="142" t="s">
        <v>553</v>
      </c>
      <c r="G306" s="143" t="s">
        <v>142</v>
      </c>
      <c r="H306" s="144">
        <v>3</v>
      </c>
      <c r="I306" s="145"/>
      <c r="J306" s="146">
        <f>ROUND(I306*H306,2)</f>
        <v>0</v>
      </c>
      <c r="K306" s="142" t="s">
        <v>143</v>
      </c>
      <c r="L306" s="35"/>
      <c r="M306" s="147" t="s">
        <v>3</v>
      </c>
      <c r="N306" s="148" t="s">
        <v>43</v>
      </c>
      <c r="O306" s="55"/>
      <c r="P306" s="149">
        <f>O306*H306</f>
        <v>0</v>
      </c>
      <c r="Q306" s="149">
        <v>0</v>
      </c>
      <c r="R306" s="149">
        <f>Q306*H306</f>
        <v>0</v>
      </c>
      <c r="S306" s="149">
        <v>0.1104</v>
      </c>
      <c r="T306" s="150">
        <f>S306*H306</f>
        <v>0.3312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51" t="s">
        <v>229</v>
      </c>
      <c r="AT306" s="151" t="s">
        <v>139</v>
      </c>
      <c r="AU306" s="151" t="s">
        <v>81</v>
      </c>
      <c r="AY306" s="19" t="s">
        <v>137</v>
      </c>
      <c r="BE306" s="152">
        <f>IF(N306="základní",J306,0)</f>
        <v>0</v>
      </c>
      <c r="BF306" s="152">
        <f>IF(N306="snížená",J306,0)</f>
        <v>0</v>
      </c>
      <c r="BG306" s="152">
        <f>IF(N306="zákl. přenesená",J306,0)</f>
        <v>0</v>
      </c>
      <c r="BH306" s="152">
        <f>IF(N306="sníž. přenesená",J306,0)</f>
        <v>0</v>
      </c>
      <c r="BI306" s="152">
        <f>IF(N306="nulová",J306,0)</f>
        <v>0</v>
      </c>
      <c r="BJ306" s="19" t="s">
        <v>77</v>
      </c>
      <c r="BK306" s="152">
        <f>ROUND(I306*H306,2)</f>
        <v>0</v>
      </c>
      <c r="BL306" s="19" t="s">
        <v>229</v>
      </c>
      <c r="BM306" s="151" t="s">
        <v>554</v>
      </c>
    </row>
    <row r="307" spans="1:47" s="2" customFormat="1" ht="10.2">
      <c r="A307" s="34"/>
      <c r="B307" s="35"/>
      <c r="C307" s="34"/>
      <c r="D307" s="153" t="s">
        <v>145</v>
      </c>
      <c r="E307" s="34"/>
      <c r="F307" s="154" t="s">
        <v>555</v>
      </c>
      <c r="G307" s="34"/>
      <c r="H307" s="34"/>
      <c r="I307" s="155"/>
      <c r="J307" s="34"/>
      <c r="K307" s="34"/>
      <c r="L307" s="35"/>
      <c r="M307" s="156"/>
      <c r="N307" s="157"/>
      <c r="O307" s="55"/>
      <c r="P307" s="55"/>
      <c r="Q307" s="55"/>
      <c r="R307" s="55"/>
      <c r="S307" s="55"/>
      <c r="T307" s="56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9" t="s">
        <v>145</v>
      </c>
      <c r="AU307" s="19" t="s">
        <v>81</v>
      </c>
    </row>
    <row r="308" spans="2:51" s="13" customFormat="1" ht="10.2">
      <c r="B308" s="158"/>
      <c r="D308" s="159" t="s">
        <v>147</v>
      </c>
      <c r="E308" s="160" t="s">
        <v>3</v>
      </c>
      <c r="F308" s="161" t="s">
        <v>556</v>
      </c>
      <c r="H308" s="162">
        <v>3</v>
      </c>
      <c r="I308" s="163"/>
      <c r="L308" s="158"/>
      <c r="M308" s="164"/>
      <c r="N308" s="165"/>
      <c r="O308" s="165"/>
      <c r="P308" s="165"/>
      <c r="Q308" s="165"/>
      <c r="R308" s="165"/>
      <c r="S308" s="165"/>
      <c r="T308" s="166"/>
      <c r="AT308" s="160" t="s">
        <v>147</v>
      </c>
      <c r="AU308" s="160" t="s">
        <v>81</v>
      </c>
      <c r="AV308" s="13" t="s">
        <v>81</v>
      </c>
      <c r="AW308" s="13" t="s">
        <v>33</v>
      </c>
      <c r="AX308" s="13" t="s">
        <v>77</v>
      </c>
      <c r="AY308" s="160" t="s">
        <v>137</v>
      </c>
    </row>
    <row r="309" spans="1:65" s="2" customFormat="1" ht="14.4" customHeight="1">
      <c r="A309" s="34"/>
      <c r="B309" s="139"/>
      <c r="C309" s="140" t="s">
        <v>557</v>
      </c>
      <c r="D309" s="140" t="s">
        <v>139</v>
      </c>
      <c r="E309" s="141" t="s">
        <v>558</v>
      </c>
      <c r="F309" s="142" t="s">
        <v>559</v>
      </c>
      <c r="G309" s="143" t="s">
        <v>142</v>
      </c>
      <c r="H309" s="144">
        <v>1</v>
      </c>
      <c r="I309" s="145"/>
      <c r="J309" s="146">
        <f aca="true" t="shared" si="0" ref="J309:J317">ROUND(I309*H309,2)</f>
        <v>0</v>
      </c>
      <c r="K309" s="142" t="s">
        <v>3</v>
      </c>
      <c r="L309" s="35"/>
      <c r="M309" s="147" t="s">
        <v>3</v>
      </c>
      <c r="N309" s="148" t="s">
        <v>43</v>
      </c>
      <c r="O309" s="55"/>
      <c r="P309" s="149">
        <f aca="true" t="shared" si="1" ref="P309:P317">O309*H309</f>
        <v>0</v>
      </c>
      <c r="Q309" s="149">
        <v>0</v>
      </c>
      <c r="R309" s="149">
        <f aca="true" t="shared" si="2" ref="R309:R317">Q309*H309</f>
        <v>0</v>
      </c>
      <c r="S309" s="149">
        <v>0</v>
      </c>
      <c r="T309" s="150">
        <f aca="true" t="shared" si="3" ref="T309:T317"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1" t="s">
        <v>229</v>
      </c>
      <c r="AT309" s="151" t="s">
        <v>139</v>
      </c>
      <c r="AU309" s="151" t="s">
        <v>81</v>
      </c>
      <c r="AY309" s="19" t="s">
        <v>137</v>
      </c>
      <c r="BE309" s="152">
        <f aca="true" t="shared" si="4" ref="BE309:BE317">IF(N309="základní",J309,0)</f>
        <v>0</v>
      </c>
      <c r="BF309" s="152">
        <f aca="true" t="shared" si="5" ref="BF309:BF317">IF(N309="snížená",J309,0)</f>
        <v>0</v>
      </c>
      <c r="BG309" s="152">
        <f aca="true" t="shared" si="6" ref="BG309:BG317">IF(N309="zákl. přenesená",J309,0)</f>
        <v>0</v>
      </c>
      <c r="BH309" s="152">
        <f aca="true" t="shared" si="7" ref="BH309:BH317">IF(N309="sníž. přenesená",J309,0)</f>
        <v>0</v>
      </c>
      <c r="BI309" s="152">
        <f aca="true" t="shared" si="8" ref="BI309:BI317">IF(N309="nulová",J309,0)</f>
        <v>0</v>
      </c>
      <c r="BJ309" s="19" t="s">
        <v>77</v>
      </c>
      <c r="BK309" s="152">
        <f aca="true" t="shared" si="9" ref="BK309:BK317">ROUND(I309*H309,2)</f>
        <v>0</v>
      </c>
      <c r="BL309" s="19" t="s">
        <v>229</v>
      </c>
      <c r="BM309" s="151" t="s">
        <v>560</v>
      </c>
    </row>
    <row r="310" spans="1:65" s="2" customFormat="1" ht="14.4" customHeight="1">
      <c r="A310" s="34"/>
      <c r="B310" s="139"/>
      <c r="C310" s="140" t="s">
        <v>561</v>
      </c>
      <c r="D310" s="140" t="s">
        <v>139</v>
      </c>
      <c r="E310" s="141" t="s">
        <v>562</v>
      </c>
      <c r="F310" s="142" t="s">
        <v>563</v>
      </c>
      <c r="G310" s="143" t="s">
        <v>142</v>
      </c>
      <c r="H310" s="144">
        <v>3</v>
      </c>
      <c r="I310" s="145"/>
      <c r="J310" s="146">
        <f t="shared" si="0"/>
        <v>0</v>
      </c>
      <c r="K310" s="142" t="s">
        <v>3</v>
      </c>
      <c r="L310" s="35"/>
      <c r="M310" s="147" t="s">
        <v>3</v>
      </c>
      <c r="N310" s="148" t="s">
        <v>43</v>
      </c>
      <c r="O310" s="55"/>
      <c r="P310" s="149">
        <f t="shared" si="1"/>
        <v>0</v>
      </c>
      <c r="Q310" s="149">
        <v>0</v>
      </c>
      <c r="R310" s="149">
        <f t="shared" si="2"/>
        <v>0</v>
      </c>
      <c r="S310" s="149">
        <v>0</v>
      </c>
      <c r="T310" s="150">
        <f t="shared" si="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51" t="s">
        <v>229</v>
      </c>
      <c r="AT310" s="151" t="s">
        <v>139</v>
      </c>
      <c r="AU310" s="151" t="s">
        <v>81</v>
      </c>
      <c r="AY310" s="19" t="s">
        <v>137</v>
      </c>
      <c r="BE310" s="152">
        <f t="shared" si="4"/>
        <v>0</v>
      </c>
      <c r="BF310" s="152">
        <f t="shared" si="5"/>
        <v>0</v>
      </c>
      <c r="BG310" s="152">
        <f t="shared" si="6"/>
        <v>0</v>
      </c>
      <c r="BH310" s="152">
        <f t="shared" si="7"/>
        <v>0</v>
      </c>
      <c r="BI310" s="152">
        <f t="shared" si="8"/>
        <v>0</v>
      </c>
      <c r="BJ310" s="19" t="s">
        <v>77</v>
      </c>
      <c r="BK310" s="152">
        <f t="shared" si="9"/>
        <v>0</v>
      </c>
      <c r="BL310" s="19" t="s">
        <v>229</v>
      </c>
      <c r="BM310" s="151" t="s">
        <v>564</v>
      </c>
    </row>
    <row r="311" spans="1:65" s="2" customFormat="1" ht="14.4" customHeight="1">
      <c r="A311" s="34"/>
      <c r="B311" s="139"/>
      <c r="C311" s="140" t="s">
        <v>565</v>
      </c>
      <c r="D311" s="140" t="s">
        <v>139</v>
      </c>
      <c r="E311" s="141" t="s">
        <v>566</v>
      </c>
      <c r="F311" s="142" t="s">
        <v>563</v>
      </c>
      <c r="G311" s="143" t="s">
        <v>142</v>
      </c>
      <c r="H311" s="144">
        <v>1</v>
      </c>
      <c r="I311" s="145"/>
      <c r="J311" s="146">
        <f t="shared" si="0"/>
        <v>0</v>
      </c>
      <c r="K311" s="142" t="s">
        <v>3</v>
      </c>
      <c r="L311" s="35"/>
      <c r="M311" s="147" t="s">
        <v>3</v>
      </c>
      <c r="N311" s="148" t="s">
        <v>43</v>
      </c>
      <c r="O311" s="55"/>
      <c r="P311" s="149">
        <f t="shared" si="1"/>
        <v>0</v>
      </c>
      <c r="Q311" s="149">
        <v>0</v>
      </c>
      <c r="R311" s="149">
        <f t="shared" si="2"/>
        <v>0</v>
      </c>
      <c r="S311" s="149">
        <v>0</v>
      </c>
      <c r="T311" s="150">
        <f t="shared" si="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1" t="s">
        <v>229</v>
      </c>
      <c r="AT311" s="151" t="s">
        <v>139</v>
      </c>
      <c r="AU311" s="151" t="s">
        <v>81</v>
      </c>
      <c r="AY311" s="19" t="s">
        <v>137</v>
      </c>
      <c r="BE311" s="152">
        <f t="shared" si="4"/>
        <v>0</v>
      </c>
      <c r="BF311" s="152">
        <f t="shared" si="5"/>
        <v>0</v>
      </c>
      <c r="BG311" s="152">
        <f t="shared" si="6"/>
        <v>0</v>
      </c>
      <c r="BH311" s="152">
        <f t="shared" si="7"/>
        <v>0</v>
      </c>
      <c r="BI311" s="152">
        <f t="shared" si="8"/>
        <v>0</v>
      </c>
      <c r="BJ311" s="19" t="s">
        <v>77</v>
      </c>
      <c r="BK311" s="152">
        <f t="shared" si="9"/>
        <v>0</v>
      </c>
      <c r="BL311" s="19" t="s">
        <v>229</v>
      </c>
      <c r="BM311" s="151" t="s">
        <v>567</v>
      </c>
    </row>
    <row r="312" spans="1:65" s="2" customFormat="1" ht="14.4" customHeight="1">
      <c r="A312" s="34"/>
      <c r="B312" s="139"/>
      <c r="C312" s="140" t="s">
        <v>568</v>
      </c>
      <c r="D312" s="140" t="s">
        <v>139</v>
      </c>
      <c r="E312" s="141" t="s">
        <v>569</v>
      </c>
      <c r="F312" s="142" t="s">
        <v>563</v>
      </c>
      <c r="G312" s="143" t="s">
        <v>142</v>
      </c>
      <c r="H312" s="144">
        <v>1</v>
      </c>
      <c r="I312" s="145"/>
      <c r="J312" s="146">
        <f t="shared" si="0"/>
        <v>0</v>
      </c>
      <c r="K312" s="142" t="s">
        <v>3</v>
      </c>
      <c r="L312" s="35"/>
      <c r="M312" s="147" t="s">
        <v>3</v>
      </c>
      <c r="N312" s="148" t="s">
        <v>43</v>
      </c>
      <c r="O312" s="55"/>
      <c r="P312" s="149">
        <f t="shared" si="1"/>
        <v>0</v>
      </c>
      <c r="Q312" s="149">
        <v>0</v>
      </c>
      <c r="R312" s="149">
        <f t="shared" si="2"/>
        <v>0</v>
      </c>
      <c r="S312" s="149">
        <v>0</v>
      </c>
      <c r="T312" s="150">
        <f t="shared" si="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1" t="s">
        <v>229</v>
      </c>
      <c r="AT312" s="151" t="s">
        <v>139</v>
      </c>
      <c r="AU312" s="151" t="s">
        <v>81</v>
      </c>
      <c r="AY312" s="19" t="s">
        <v>137</v>
      </c>
      <c r="BE312" s="152">
        <f t="shared" si="4"/>
        <v>0</v>
      </c>
      <c r="BF312" s="152">
        <f t="shared" si="5"/>
        <v>0</v>
      </c>
      <c r="BG312" s="152">
        <f t="shared" si="6"/>
        <v>0</v>
      </c>
      <c r="BH312" s="152">
        <f t="shared" si="7"/>
        <v>0</v>
      </c>
      <c r="BI312" s="152">
        <f t="shared" si="8"/>
        <v>0</v>
      </c>
      <c r="BJ312" s="19" t="s">
        <v>77</v>
      </c>
      <c r="BK312" s="152">
        <f t="shared" si="9"/>
        <v>0</v>
      </c>
      <c r="BL312" s="19" t="s">
        <v>229</v>
      </c>
      <c r="BM312" s="151" t="s">
        <v>570</v>
      </c>
    </row>
    <row r="313" spans="1:65" s="2" customFormat="1" ht="19.8" customHeight="1">
      <c r="A313" s="34"/>
      <c r="B313" s="139"/>
      <c r="C313" s="140" t="s">
        <v>571</v>
      </c>
      <c r="D313" s="140" t="s">
        <v>139</v>
      </c>
      <c r="E313" s="141" t="s">
        <v>572</v>
      </c>
      <c r="F313" s="142" t="s">
        <v>573</v>
      </c>
      <c r="G313" s="143" t="s">
        <v>142</v>
      </c>
      <c r="H313" s="144">
        <v>1</v>
      </c>
      <c r="I313" s="145"/>
      <c r="J313" s="146">
        <f t="shared" si="0"/>
        <v>0</v>
      </c>
      <c r="K313" s="142" t="s">
        <v>3</v>
      </c>
      <c r="L313" s="35"/>
      <c r="M313" s="147" t="s">
        <v>3</v>
      </c>
      <c r="N313" s="148" t="s">
        <v>43</v>
      </c>
      <c r="O313" s="55"/>
      <c r="P313" s="149">
        <f t="shared" si="1"/>
        <v>0</v>
      </c>
      <c r="Q313" s="149">
        <v>0</v>
      </c>
      <c r="R313" s="149">
        <f t="shared" si="2"/>
        <v>0</v>
      </c>
      <c r="S313" s="149">
        <v>0</v>
      </c>
      <c r="T313" s="150">
        <f t="shared" si="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1" t="s">
        <v>229</v>
      </c>
      <c r="AT313" s="151" t="s">
        <v>139</v>
      </c>
      <c r="AU313" s="151" t="s">
        <v>81</v>
      </c>
      <c r="AY313" s="19" t="s">
        <v>137</v>
      </c>
      <c r="BE313" s="152">
        <f t="shared" si="4"/>
        <v>0</v>
      </c>
      <c r="BF313" s="152">
        <f t="shared" si="5"/>
        <v>0</v>
      </c>
      <c r="BG313" s="152">
        <f t="shared" si="6"/>
        <v>0</v>
      </c>
      <c r="BH313" s="152">
        <f t="shared" si="7"/>
        <v>0</v>
      </c>
      <c r="BI313" s="152">
        <f t="shared" si="8"/>
        <v>0</v>
      </c>
      <c r="BJ313" s="19" t="s">
        <v>77</v>
      </c>
      <c r="BK313" s="152">
        <f t="shared" si="9"/>
        <v>0</v>
      </c>
      <c r="BL313" s="19" t="s">
        <v>229</v>
      </c>
      <c r="BM313" s="151" t="s">
        <v>574</v>
      </c>
    </row>
    <row r="314" spans="1:65" s="2" customFormat="1" ht="19.8" customHeight="1">
      <c r="A314" s="34"/>
      <c r="B314" s="139"/>
      <c r="C314" s="140" t="s">
        <v>575</v>
      </c>
      <c r="D314" s="140" t="s">
        <v>139</v>
      </c>
      <c r="E314" s="141" t="s">
        <v>576</v>
      </c>
      <c r="F314" s="142" t="s">
        <v>573</v>
      </c>
      <c r="G314" s="143" t="s">
        <v>142</v>
      </c>
      <c r="H314" s="144">
        <v>4</v>
      </c>
      <c r="I314" s="145"/>
      <c r="J314" s="146">
        <f t="shared" si="0"/>
        <v>0</v>
      </c>
      <c r="K314" s="142" t="s">
        <v>3</v>
      </c>
      <c r="L314" s="35"/>
      <c r="M314" s="147" t="s">
        <v>3</v>
      </c>
      <c r="N314" s="148" t="s">
        <v>43</v>
      </c>
      <c r="O314" s="55"/>
      <c r="P314" s="149">
        <f t="shared" si="1"/>
        <v>0</v>
      </c>
      <c r="Q314" s="149">
        <v>0</v>
      </c>
      <c r="R314" s="149">
        <f t="shared" si="2"/>
        <v>0</v>
      </c>
      <c r="S314" s="149">
        <v>0</v>
      </c>
      <c r="T314" s="150">
        <f t="shared" si="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1" t="s">
        <v>229</v>
      </c>
      <c r="AT314" s="151" t="s">
        <v>139</v>
      </c>
      <c r="AU314" s="151" t="s">
        <v>81</v>
      </c>
      <c r="AY314" s="19" t="s">
        <v>137</v>
      </c>
      <c r="BE314" s="152">
        <f t="shared" si="4"/>
        <v>0</v>
      </c>
      <c r="BF314" s="152">
        <f t="shared" si="5"/>
        <v>0</v>
      </c>
      <c r="BG314" s="152">
        <f t="shared" si="6"/>
        <v>0</v>
      </c>
      <c r="BH314" s="152">
        <f t="shared" si="7"/>
        <v>0</v>
      </c>
      <c r="BI314" s="152">
        <f t="shared" si="8"/>
        <v>0</v>
      </c>
      <c r="BJ314" s="19" t="s">
        <v>77</v>
      </c>
      <c r="BK314" s="152">
        <f t="shared" si="9"/>
        <v>0</v>
      </c>
      <c r="BL314" s="19" t="s">
        <v>229</v>
      </c>
      <c r="BM314" s="151" t="s">
        <v>577</v>
      </c>
    </row>
    <row r="315" spans="1:65" s="2" customFormat="1" ht="14.4" customHeight="1">
      <c r="A315" s="34"/>
      <c r="B315" s="139"/>
      <c r="C315" s="140" t="s">
        <v>578</v>
      </c>
      <c r="D315" s="140" t="s">
        <v>139</v>
      </c>
      <c r="E315" s="141" t="s">
        <v>579</v>
      </c>
      <c r="F315" s="142" t="s">
        <v>580</v>
      </c>
      <c r="G315" s="143" t="s">
        <v>142</v>
      </c>
      <c r="H315" s="144">
        <v>1</v>
      </c>
      <c r="I315" s="145"/>
      <c r="J315" s="146">
        <f t="shared" si="0"/>
        <v>0</v>
      </c>
      <c r="K315" s="142" t="s">
        <v>3</v>
      </c>
      <c r="L315" s="35"/>
      <c r="M315" s="147" t="s">
        <v>3</v>
      </c>
      <c r="N315" s="148" t="s">
        <v>43</v>
      </c>
      <c r="O315" s="55"/>
      <c r="P315" s="149">
        <f t="shared" si="1"/>
        <v>0</v>
      </c>
      <c r="Q315" s="149">
        <v>0</v>
      </c>
      <c r="R315" s="149">
        <f t="shared" si="2"/>
        <v>0</v>
      </c>
      <c r="S315" s="149">
        <v>0</v>
      </c>
      <c r="T315" s="150">
        <f t="shared" si="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51" t="s">
        <v>229</v>
      </c>
      <c r="AT315" s="151" t="s">
        <v>139</v>
      </c>
      <c r="AU315" s="151" t="s">
        <v>81</v>
      </c>
      <c r="AY315" s="19" t="s">
        <v>137</v>
      </c>
      <c r="BE315" s="152">
        <f t="shared" si="4"/>
        <v>0</v>
      </c>
      <c r="BF315" s="152">
        <f t="shared" si="5"/>
        <v>0</v>
      </c>
      <c r="BG315" s="152">
        <f t="shared" si="6"/>
        <v>0</v>
      </c>
      <c r="BH315" s="152">
        <f t="shared" si="7"/>
        <v>0</v>
      </c>
      <c r="BI315" s="152">
        <f t="shared" si="8"/>
        <v>0</v>
      </c>
      <c r="BJ315" s="19" t="s">
        <v>77</v>
      </c>
      <c r="BK315" s="152">
        <f t="shared" si="9"/>
        <v>0</v>
      </c>
      <c r="BL315" s="19" t="s">
        <v>229</v>
      </c>
      <c r="BM315" s="151" t="s">
        <v>581</v>
      </c>
    </row>
    <row r="316" spans="1:65" s="2" customFormat="1" ht="14.4" customHeight="1">
      <c r="A316" s="34"/>
      <c r="B316" s="139"/>
      <c r="C316" s="140" t="s">
        <v>582</v>
      </c>
      <c r="D316" s="140" t="s">
        <v>139</v>
      </c>
      <c r="E316" s="141" t="s">
        <v>583</v>
      </c>
      <c r="F316" s="142" t="s">
        <v>580</v>
      </c>
      <c r="G316" s="143" t="s">
        <v>142</v>
      </c>
      <c r="H316" s="144">
        <v>1</v>
      </c>
      <c r="I316" s="145"/>
      <c r="J316" s="146">
        <f t="shared" si="0"/>
        <v>0</v>
      </c>
      <c r="K316" s="142" t="s">
        <v>3</v>
      </c>
      <c r="L316" s="35"/>
      <c r="M316" s="147" t="s">
        <v>3</v>
      </c>
      <c r="N316" s="148" t="s">
        <v>43</v>
      </c>
      <c r="O316" s="55"/>
      <c r="P316" s="149">
        <f t="shared" si="1"/>
        <v>0</v>
      </c>
      <c r="Q316" s="149">
        <v>0</v>
      </c>
      <c r="R316" s="149">
        <f t="shared" si="2"/>
        <v>0</v>
      </c>
      <c r="S316" s="149">
        <v>0</v>
      </c>
      <c r="T316" s="150">
        <f t="shared" si="3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51" t="s">
        <v>229</v>
      </c>
      <c r="AT316" s="151" t="s">
        <v>139</v>
      </c>
      <c r="AU316" s="151" t="s">
        <v>81</v>
      </c>
      <c r="AY316" s="19" t="s">
        <v>137</v>
      </c>
      <c r="BE316" s="152">
        <f t="shared" si="4"/>
        <v>0</v>
      </c>
      <c r="BF316" s="152">
        <f t="shared" si="5"/>
        <v>0</v>
      </c>
      <c r="BG316" s="152">
        <f t="shared" si="6"/>
        <v>0</v>
      </c>
      <c r="BH316" s="152">
        <f t="shared" si="7"/>
        <v>0</v>
      </c>
      <c r="BI316" s="152">
        <f t="shared" si="8"/>
        <v>0</v>
      </c>
      <c r="BJ316" s="19" t="s">
        <v>77</v>
      </c>
      <c r="BK316" s="152">
        <f t="shared" si="9"/>
        <v>0</v>
      </c>
      <c r="BL316" s="19" t="s">
        <v>229</v>
      </c>
      <c r="BM316" s="151" t="s">
        <v>584</v>
      </c>
    </row>
    <row r="317" spans="1:65" s="2" customFormat="1" ht="22.2" customHeight="1">
      <c r="A317" s="34"/>
      <c r="B317" s="139"/>
      <c r="C317" s="140" t="s">
        <v>585</v>
      </c>
      <c r="D317" s="140" t="s">
        <v>139</v>
      </c>
      <c r="E317" s="141" t="s">
        <v>586</v>
      </c>
      <c r="F317" s="142" t="s">
        <v>587</v>
      </c>
      <c r="G317" s="143" t="s">
        <v>487</v>
      </c>
      <c r="H317" s="192"/>
      <c r="I317" s="145"/>
      <c r="J317" s="146">
        <f t="shared" si="0"/>
        <v>0</v>
      </c>
      <c r="K317" s="142" t="s">
        <v>143</v>
      </c>
      <c r="L317" s="35"/>
      <c r="M317" s="147" t="s">
        <v>3</v>
      </c>
      <c r="N317" s="148" t="s">
        <v>43</v>
      </c>
      <c r="O317" s="55"/>
      <c r="P317" s="149">
        <f t="shared" si="1"/>
        <v>0</v>
      </c>
      <c r="Q317" s="149">
        <v>0</v>
      </c>
      <c r="R317" s="149">
        <f t="shared" si="2"/>
        <v>0</v>
      </c>
      <c r="S317" s="149">
        <v>0</v>
      </c>
      <c r="T317" s="150">
        <f t="shared" si="3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1" t="s">
        <v>229</v>
      </c>
      <c r="AT317" s="151" t="s">
        <v>139</v>
      </c>
      <c r="AU317" s="151" t="s">
        <v>81</v>
      </c>
      <c r="AY317" s="19" t="s">
        <v>137</v>
      </c>
      <c r="BE317" s="152">
        <f t="shared" si="4"/>
        <v>0</v>
      </c>
      <c r="BF317" s="152">
        <f t="shared" si="5"/>
        <v>0</v>
      </c>
      <c r="BG317" s="152">
        <f t="shared" si="6"/>
        <v>0</v>
      </c>
      <c r="BH317" s="152">
        <f t="shared" si="7"/>
        <v>0</v>
      </c>
      <c r="BI317" s="152">
        <f t="shared" si="8"/>
        <v>0</v>
      </c>
      <c r="BJ317" s="19" t="s">
        <v>77</v>
      </c>
      <c r="BK317" s="152">
        <f t="shared" si="9"/>
        <v>0</v>
      </c>
      <c r="BL317" s="19" t="s">
        <v>229</v>
      </c>
      <c r="BM317" s="151" t="s">
        <v>588</v>
      </c>
    </row>
    <row r="318" spans="1:47" s="2" customFormat="1" ht="10.2">
      <c r="A318" s="34"/>
      <c r="B318" s="35"/>
      <c r="C318" s="34"/>
      <c r="D318" s="153" t="s">
        <v>145</v>
      </c>
      <c r="E318" s="34"/>
      <c r="F318" s="154" t="s">
        <v>589</v>
      </c>
      <c r="G318" s="34"/>
      <c r="H318" s="34"/>
      <c r="I318" s="155"/>
      <c r="J318" s="34"/>
      <c r="K318" s="34"/>
      <c r="L318" s="35"/>
      <c r="M318" s="156"/>
      <c r="N318" s="157"/>
      <c r="O318" s="55"/>
      <c r="P318" s="55"/>
      <c r="Q318" s="55"/>
      <c r="R318" s="55"/>
      <c r="S318" s="55"/>
      <c r="T318" s="56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145</v>
      </c>
      <c r="AU318" s="19" t="s">
        <v>81</v>
      </c>
    </row>
    <row r="319" spans="2:63" s="12" customFormat="1" ht="22.8" customHeight="1">
      <c r="B319" s="126"/>
      <c r="D319" s="127" t="s">
        <v>71</v>
      </c>
      <c r="E319" s="137" t="s">
        <v>590</v>
      </c>
      <c r="F319" s="137" t="s">
        <v>591</v>
      </c>
      <c r="I319" s="129"/>
      <c r="J319" s="138">
        <f>BK319</f>
        <v>0</v>
      </c>
      <c r="L319" s="126"/>
      <c r="M319" s="131"/>
      <c r="N319" s="132"/>
      <c r="O319" s="132"/>
      <c r="P319" s="133">
        <f>SUM(P320:P340)</f>
        <v>0</v>
      </c>
      <c r="Q319" s="132"/>
      <c r="R319" s="133">
        <f>SUM(R320:R340)</f>
        <v>0</v>
      </c>
      <c r="S319" s="132"/>
      <c r="T319" s="134">
        <f>SUM(T320:T340)</f>
        <v>0.6322460000000001</v>
      </c>
      <c r="AR319" s="127" t="s">
        <v>81</v>
      </c>
      <c r="AT319" s="135" t="s">
        <v>71</v>
      </c>
      <c r="AU319" s="135" t="s">
        <v>77</v>
      </c>
      <c r="AY319" s="127" t="s">
        <v>137</v>
      </c>
      <c r="BK319" s="136">
        <f>SUM(BK320:BK340)</f>
        <v>0</v>
      </c>
    </row>
    <row r="320" spans="1:65" s="2" customFormat="1" ht="14.4" customHeight="1">
      <c r="A320" s="34"/>
      <c r="B320" s="139"/>
      <c r="C320" s="140" t="s">
        <v>592</v>
      </c>
      <c r="D320" s="140" t="s">
        <v>139</v>
      </c>
      <c r="E320" s="141" t="s">
        <v>593</v>
      </c>
      <c r="F320" s="142" t="s">
        <v>594</v>
      </c>
      <c r="G320" s="143" t="s">
        <v>162</v>
      </c>
      <c r="H320" s="144">
        <v>85.178</v>
      </c>
      <c r="I320" s="145"/>
      <c r="J320" s="146">
        <f>ROUND(I320*H320,2)</f>
        <v>0</v>
      </c>
      <c r="K320" s="142" t="s">
        <v>143</v>
      </c>
      <c r="L320" s="35"/>
      <c r="M320" s="147" t="s">
        <v>3</v>
      </c>
      <c r="N320" s="148" t="s">
        <v>43</v>
      </c>
      <c r="O320" s="55"/>
      <c r="P320" s="149">
        <f>O320*H320</f>
        <v>0</v>
      </c>
      <c r="Q320" s="149">
        <v>0</v>
      </c>
      <c r="R320" s="149">
        <f>Q320*H320</f>
        <v>0</v>
      </c>
      <c r="S320" s="149">
        <v>0.005</v>
      </c>
      <c r="T320" s="150">
        <f>S320*H320</f>
        <v>0.42589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1" t="s">
        <v>229</v>
      </c>
      <c r="AT320" s="151" t="s">
        <v>139</v>
      </c>
      <c r="AU320" s="151" t="s">
        <v>81</v>
      </c>
      <c r="AY320" s="19" t="s">
        <v>137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9" t="s">
        <v>77</v>
      </c>
      <c r="BK320" s="152">
        <f>ROUND(I320*H320,2)</f>
        <v>0</v>
      </c>
      <c r="BL320" s="19" t="s">
        <v>229</v>
      </c>
      <c r="BM320" s="151" t="s">
        <v>595</v>
      </c>
    </row>
    <row r="321" spans="1:47" s="2" customFormat="1" ht="10.2">
      <c r="A321" s="34"/>
      <c r="B321" s="35"/>
      <c r="C321" s="34"/>
      <c r="D321" s="153" t="s">
        <v>145</v>
      </c>
      <c r="E321" s="34"/>
      <c r="F321" s="154" t="s">
        <v>596</v>
      </c>
      <c r="G321" s="34"/>
      <c r="H321" s="34"/>
      <c r="I321" s="155"/>
      <c r="J321" s="34"/>
      <c r="K321" s="34"/>
      <c r="L321" s="35"/>
      <c r="M321" s="156"/>
      <c r="N321" s="157"/>
      <c r="O321" s="55"/>
      <c r="P321" s="55"/>
      <c r="Q321" s="55"/>
      <c r="R321" s="55"/>
      <c r="S321" s="55"/>
      <c r="T321" s="56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145</v>
      </c>
      <c r="AU321" s="19" t="s">
        <v>81</v>
      </c>
    </row>
    <row r="322" spans="2:51" s="13" customFormat="1" ht="10.2">
      <c r="B322" s="158"/>
      <c r="D322" s="159" t="s">
        <v>147</v>
      </c>
      <c r="E322" s="160" t="s">
        <v>3</v>
      </c>
      <c r="F322" s="161" t="s">
        <v>597</v>
      </c>
      <c r="H322" s="162">
        <v>85.178</v>
      </c>
      <c r="I322" s="163"/>
      <c r="L322" s="158"/>
      <c r="M322" s="164"/>
      <c r="N322" s="165"/>
      <c r="O322" s="165"/>
      <c r="P322" s="165"/>
      <c r="Q322" s="165"/>
      <c r="R322" s="165"/>
      <c r="S322" s="165"/>
      <c r="T322" s="166"/>
      <c r="AT322" s="160" t="s">
        <v>147</v>
      </c>
      <c r="AU322" s="160" t="s">
        <v>81</v>
      </c>
      <c r="AV322" s="13" t="s">
        <v>81</v>
      </c>
      <c r="AW322" s="13" t="s">
        <v>33</v>
      </c>
      <c r="AX322" s="13" t="s">
        <v>77</v>
      </c>
      <c r="AY322" s="160" t="s">
        <v>137</v>
      </c>
    </row>
    <row r="323" spans="1:65" s="2" customFormat="1" ht="14.4" customHeight="1">
      <c r="A323" s="34"/>
      <c r="B323" s="139"/>
      <c r="C323" s="140" t="s">
        <v>598</v>
      </c>
      <c r="D323" s="140" t="s">
        <v>139</v>
      </c>
      <c r="E323" s="141" t="s">
        <v>599</v>
      </c>
      <c r="F323" s="142" t="s">
        <v>600</v>
      </c>
      <c r="G323" s="143" t="s">
        <v>162</v>
      </c>
      <c r="H323" s="144">
        <v>85.178</v>
      </c>
      <c r="I323" s="145"/>
      <c r="J323" s="146">
        <f>ROUND(I323*H323,2)</f>
        <v>0</v>
      </c>
      <c r="K323" s="142" t="s">
        <v>143</v>
      </c>
      <c r="L323" s="35"/>
      <c r="M323" s="147" t="s">
        <v>3</v>
      </c>
      <c r="N323" s="148" t="s">
        <v>43</v>
      </c>
      <c r="O323" s="55"/>
      <c r="P323" s="149">
        <f>O323*H323</f>
        <v>0</v>
      </c>
      <c r="Q323" s="149">
        <v>0</v>
      </c>
      <c r="R323" s="149">
        <f>Q323*H323</f>
        <v>0</v>
      </c>
      <c r="S323" s="149">
        <v>0.002</v>
      </c>
      <c r="T323" s="150">
        <f>S323*H323</f>
        <v>0.170356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51" t="s">
        <v>229</v>
      </c>
      <c r="AT323" s="151" t="s">
        <v>139</v>
      </c>
      <c r="AU323" s="151" t="s">
        <v>81</v>
      </c>
      <c r="AY323" s="19" t="s">
        <v>137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9" t="s">
        <v>77</v>
      </c>
      <c r="BK323" s="152">
        <f>ROUND(I323*H323,2)</f>
        <v>0</v>
      </c>
      <c r="BL323" s="19" t="s">
        <v>229</v>
      </c>
      <c r="BM323" s="151" t="s">
        <v>601</v>
      </c>
    </row>
    <row r="324" spans="1:47" s="2" customFormat="1" ht="10.2">
      <c r="A324" s="34"/>
      <c r="B324" s="35"/>
      <c r="C324" s="34"/>
      <c r="D324" s="153" t="s">
        <v>145</v>
      </c>
      <c r="E324" s="34"/>
      <c r="F324" s="154" t="s">
        <v>602</v>
      </c>
      <c r="G324" s="34"/>
      <c r="H324" s="34"/>
      <c r="I324" s="155"/>
      <c r="J324" s="34"/>
      <c r="K324" s="34"/>
      <c r="L324" s="35"/>
      <c r="M324" s="156"/>
      <c r="N324" s="157"/>
      <c r="O324" s="55"/>
      <c r="P324" s="55"/>
      <c r="Q324" s="55"/>
      <c r="R324" s="55"/>
      <c r="S324" s="55"/>
      <c r="T324" s="56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9" t="s">
        <v>145</v>
      </c>
      <c r="AU324" s="19" t="s">
        <v>81</v>
      </c>
    </row>
    <row r="325" spans="1:65" s="2" customFormat="1" ht="14.4" customHeight="1">
      <c r="A325" s="34"/>
      <c r="B325" s="139"/>
      <c r="C325" s="140" t="s">
        <v>603</v>
      </c>
      <c r="D325" s="140" t="s">
        <v>139</v>
      </c>
      <c r="E325" s="141" t="s">
        <v>604</v>
      </c>
      <c r="F325" s="142" t="s">
        <v>605</v>
      </c>
      <c r="G325" s="143" t="s">
        <v>162</v>
      </c>
      <c r="H325" s="144">
        <v>1.8</v>
      </c>
      <c r="I325" s="145"/>
      <c r="J325" s="146">
        <f>ROUND(I325*H325,2)</f>
        <v>0</v>
      </c>
      <c r="K325" s="142" t="s">
        <v>143</v>
      </c>
      <c r="L325" s="35"/>
      <c r="M325" s="147" t="s">
        <v>3</v>
      </c>
      <c r="N325" s="148" t="s">
        <v>43</v>
      </c>
      <c r="O325" s="55"/>
      <c r="P325" s="149">
        <f>O325*H325</f>
        <v>0</v>
      </c>
      <c r="Q325" s="149">
        <v>0</v>
      </c>
      <c r="R325" s="149">
        <f>Q325*H325</f>
        <v>0</v>
      </c>
      <c r="S325" s="149">
        <v>0.02</v>
      </c>
      <c r="T325" s="150">
        <f>S325*H325</f>
        <v>0.036000000000000004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51" t="s">
        <v>229</v>
      </c>
      <c r="AT325" s="151" t="s">
        <v>139</v>
      </c>
      <c r="AU325" s="151" t="s">
        <v>81</v>
      </c>
      <c r="AY325" s="19" t="s">
        <v>137</v>
      </c>
      <c r="BE325" s="152">
        <f>IF(N325="základní",J325,0)</f>
        <v>0</v>
      </c>
      <c r="BF325" s="152">
        <f>IF(N325="snížená",J325,0)</f>
        <v>0</v>
      </c>
      <c r="BG325" s="152">
        <f>IF(N325="zákl. přenesená",J325,0)</f>
        <v>0</v>
      </c>
      <c r="BH325" s="152">
        <f>IF(N325="sníž. přenesená",J325,0)</f>
        <v>0</v>
      </c>
      <c r="BI325" s="152">
        <f>IF(N325="nulová",J325,0)</f>
        <v>0</v>
      </c>
      <c r="BJ325" s="19" t="s">
        <v>77</v>
      </c>
      <c r="BK325" s="152">
        <f>ROUND(I325*H325,2)</f>
        <v>0</v>
      </c>
      <c r="BL325" s="19" t="s">
        <v>229</v>
      </c>
      <c r="BM325" s="151" t="s">
        <v>606</v>
      </c>
    </row>
    <row r="326" spans="1:47" s="2" customFormat="1" ht="10.2">
      <c r="A326" s="34"/>
      <c r="B326" s="35"/>
      <c r="C326" s="34"/>
      <c r="D326" s="153" t="s">
        <v>145</v>
      </c>
      <c r="E326" s="34"/>
      <c r="F326" s="154" t="s">
        <v>607</v>
      </c>
      <c r="G326" s="34"/>
      <c r="H326" s="34"/>
      <c r="I326" s="155"/>
      <c r="J326" s="34"/>
      <c r="K326" s="34"/>
      <c r="L326" s="35"/>
      <c r="M326" s="156"/>
      <c r="N326" s="157"/>
      <c r="O326" s="55"/>
      <c r="P326" s="55"/>
      <c r="Q326" s="55"/>
      <c r="R326" s="55"/>
      <c r="S326" s="55"/>
      <c r="T326" s="56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9" t="s">
        <v>145</v>
      </c>
      <c r="AU326" s="19" t="s">
        <v>81</v>
      </c>
    </row>
    <row r="327" spans="2:51" s="13" customFormat="1" ht="10.2">
      <c r="B327" s="158"/>
      <c r="D327" s="159" t="s">
        <v>147</v>
      </c>
      <c r="E327" s="160" t="s">
        <v>3</v>
      </c>
      <c r="F327" s="161" t="s">
        <v>608</v>
      </c>
      <c r="H327" s="162">
        <v>1.8</v>
      </c>
      <c r="I327" s="163"/>
      <c r="L327" s="158"/>
      <c r="M327" s="164"/>
      <c r="N327" s="165"/>
      <c r="O327" s="165"/>
      <c r="P327" s="165"/>
      <c r="Q327" s="165"/>
      <c r="R327" s="165"/>
      <c r="S327" s="165"/>
      <c r="T327" s="166"/>
      <c r="AT327" s="160" t="s">
        <v>147</v>
      </c>
      <c r="AU327" s="160" t="s">
        <v>81</v>
      </c>
      <c r="AV327" s="13" t="s">
        <v>81</v>
      </c>
      <c r="AW327" s="13" t="s">
        <v>33</v>
      </c>
      <c r="AX327" s="13" t="s">
        <v>77</v>
      </c>
      <c r="AY327" s="160" t="s">
        <v>137</v>
      </c>
    </row>
    <row r="328" spans="1:65" s="2" customFormat="1" ht="14.4" customHeight="1">
      <c r="A328" s="34"/>
      <c r="B328" s="139"/>
      <c r="C328" s="140" t="s">
        <v>609</v>
      </c>
      <c r="D328" s="140" t="s">
        <v>139</v>
      </c>
      <c r="E328" s="141" t="s">
        <v>610</v>
      </c>
      <c r="F328" s="142" t="s">
        <v>611</v>
      </c>
      <c r="G328" s="143" t="s">
        <v>260</v>
      </c>
      <c r="H328" s="144">
        <v>1</v>
      </c>
      <c r="I328" s="145"/>
      <c r="J328" s="146">
        <f aca="true" t="shared" si="10" ref="J328:J339">ROUND(I328*H328,2)</f>
        <v>0</v>
      </c>
      <c r="K328" s="142" t="s">
        <v>3</v>
      </c>
      <c r="L328" s="35"/>
      <c r="M328" s="147" t="s">
        <v>3</v>
      </c>
      <c r="N328" s="148" t="s">
        <v>43</v>
      </c>
      <c r="O328" s="55"/>
      <c r="P328" s="149">
        <f aca="true" t="shared" si="11" ref="P328:P339">O328*H328</f>
        <v>0</v>
      </c>
      <c r="Q328" s="149">
        <v>0</v>
      </c>
      <c r="R328" s="149">
        <f aca="true" t="shared" si="12" ref="R328:R339">Q328*H328</f>
        <v>0</v>
      </c>
      <c r="S328" s="149">
        <v>0</v>
      </c>
      <c r="T328" s="150">
        <f aca="true" t="shared" si="13" ref="T328:T339"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51" t="s">
        <v>229</v>
      </c>
      <c r="AT328" s="151" t="s">
        <v>139</v>
      </c>
      <c r="AU328" s="151" t="s">
        <v>81</v>
      </c>
      <c r="AY328" s="19" t="s">
        <v>137</v>
      </c>
      <c r="BE328" s="152">
        <f aca="true" t="shared" si="14" ref="BE328:BE339">IF(N328="základní",J328,0)</f>
        <v>0</v>
      </c>
      <c r="BF328" s="152">
        <f aca="true" t="shared" si="15" ref="BF328:BF339">IF(N328="snížená",J328,0)</f>
        <v>0</v>
      </c>
      <c r="BG328" s="152">
        <f aca="true" t="shared" si="16" ref="BG328:BG339">IF(N328="zákl. přenesená",J328,0)</f>
        <v>0</v>
      </c>
      <c r="BH328" s="152">
        <f aca="true" t="shared" si="17" ref="BH328:BH339">IF(N328="sníž. přenesená",J328,0)</f>
        <v>0</v>
      </c>
      <c r="BI328" s="152">
        <f aca="true" t="shared" si="18" ref="BI328:BI339">IF(N328="nulová",J328,0)</f>
        <v>0</v>
      </c>
      <c r="BJ328" s="19" t="s">
        <v>77</v>
      </c>
      <c r="BK328" s="152">
        <f aca="true" t="shared" si="19" ref="BK328:BK339">ROUND(I328*H328,2)</f>
        <v>0</v>
      </c>
      <c r="BL328" s="19" t="s">
        <v>229</v>
      </c>
      <c r="BM328" s="151" t="s">
        <v>612</v>
      </c>
    </row>
    <row r="329" spans="1:65" s="2" customFormat="1" ht="14.4" customHeight="1">
      <c r="A329" s="34"/>
      <c r="B329" s="139"/>
      <c r="C329" s="140" t="s">
        <v>613</v>
      </c>
      <c r="D329" s="140" t="s">
        <v>139</v>
      </c>
      <c r="E329" s="141" t="s">
        <v>614</v>
      </c>
      <c r="F329" s="142" t="s">
        <v>615</v>
      </c>
      <c r="G329" s="143" t="s">
        <v>260</v>
      </c>
      <c r="H329" s="144">
        <v>1</v>
      </c>
      <c r="I329" s="145"/>
      <c r="J329" s="146">
        <f t="shared" si="10"/>
        <v>0</v>
      </c>
      <c r="K329" s="142" t="s">
        <v>3</v>
      </c>
      <c r="L329" s="35"/>
      <c r="M329" s="147" t="s">
        <v>3</v>
      </c>
      <c r="N329" s="148" t="s">
        <v>43</v>
      </c>
      <c r="O329" s="55"/>
      <c r="P329" s="149">
        <f t="shared" si="11"/>
        <v>0</v>
      </c>
      <c r="Q329" s="149">
        <v>0</v>
      </c>
      <c r="R329" s="149">
        <f t="shared" si="12"/>
        <v>0</v>
      </c>
      <c r="S329" s="149">
        <v>0</v>
      </c>
      <c r="T329" s="150">
        <f t="shared" si="13"/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1" t="s">
        <v>229</v>
      </c>
      <c r="AT329" s="151" t="s">
        <v>139</v>
      </c>
      <c r="AU329" s="151" t="s">
        <v>81</v>
      </c>
      <c r="AY329" s="19" t="s">
        <v>137</v>
      </c>
      <c r="BE329" s="152">
        <f t="shared" si="14"/>
        <v>0</v>
      </c>
      <c r="BF329" s="152">
        <f t="shared" si="15"/>
        <v>0</v>
      </c>
      <c r="BG329" s="152">
        <f t="shared" si="16"/>
        <v>0</v>
      </c>
      <c r="BH329" s="152">
        <f t="shared" si="17"/>
        <v>0</v>
      </c>
      <c r="BI329" s="152">
        <f t="shared" si="18"/>
        <v>0</v>
      </c>
      <c r="BJ329" s="19" t="s">
        <v>77</v>
      </c>
      <c r="BK329" s="152">
        <f t="shared" si="19"/>
        <v>0</v>
      </c>
      <c r="BL329" s="19" t="s">
        <v>229</v>
      </c>
      <c r="BM329" s="151" t="s">
        <v>616</v>
      </c>
    </row>
    <row r="330" spans="1:65" s="2" customFormat="1" ht="14.4" customHeight="1">
      <c r="A330" s="34"/>
      <c r="B330" s="139"/>
      <c r="C330" s="140" t="s">
        <v>617</v>
      </c>
      <c r="D330" s="140" t="s">
        <v>139</v>
      </c>
      <c r="E330" s="141" t="s">
        <v>618</v>
      </c>
      <c r="F330" s="142" t="s">
        <v>619</v>
      </c>
      <c r="G330" s="143" t="s">
        <v>142</v>
      </c>
      <c r="H330" s="144">
        <v>2</v>
      </c>
      <c r="I330" s="145"/>
      <c r="J330" s="146">
        <f t="shared" si="10"/>
        <v>0</v>
      </c>
      <c r="K330" s="142" t="s">
        <v>3</v>
      </c>
      <c r="L330" s="35"/>
      <c r="M330" s="147" t="s">
        <v>3</v>
      </c>
      <c r="N330" s="148" t="s">
        <v>43</v>
      </c>
      <c r="O330" s="55"/>
      <c r="P330" s="149">
        <f t="shared" si="11"/>
        <v>0</v>
      </c>
      <c r="Q330" s="149">
        <v>0</v>
      </c>
      <c r="R330" s="149">
        <f t="shared" si="12"/>
        <v>0</v>
      </c>
      <c r="S330" s="149">
        <v>0</v>
      </c>
      <c r="T330" s="150">
        <f t="shared" si="13"/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1" t="s">
        <v>229</v>
      </c>
      <c r="AT330" s="151" t="s">
        <v>139</v>
      </c>
      <c r="AU330" s="151" t="s">
        <v>81</v>
      </c>
      <c r="AY330" s="19" t="s">
        <v>137</v>
      </c>
      <c r="BE330" s="152">
        <f t="shared" si="14"/>
        <v>0</v>
      </c>
      <c r="BF330" s="152">
        <f t="shared" si="15"/>
        <v>0</v>
      </c>
      <c r="BG330" s="152">
        <f t="shared" si="16"/>
        <v>0</v>
      </c>
      <c r="BH330" s="152">
        <f t="shared" si="17"/>
        <v>0</v>
      </c>
      <c r="BI330" s="152">
        <f t="shared" si="18"/>
        <v>0</v>
      </c>
      <c r="BJ330" s="19" t="s">
        <v>77</v>
      </c>
      <c r="BK330" s="152">
        <f t="shared" si="19"/>
        <v>0</v>
      </c>
      <c r="BL330" s="19" t="s">
        <v>229</v>
      </c>
      <c r="BM330" s="151" t="s">
        <v>620</v>
      </c>
    </row>
    <row r="331" spans="1:65" s="2" customFormat="1" ht="14.4" customHeight="1">
      <c r="A331" s="34"/>
      <c r="B331" s="139"/>
      <c r="C331" s="140" t="s">
        <v>621</v>
      </c>
      <c r="D331" s="140" t="s">
        <v>139</v>
      </c>
      <c r="E331" s="141" t="s">
        <v>622</v>
      </c>
      <c r="F331" s="142" t="s">
        <v>623</v>
      </c>
      <c r="G331" s="143" t="s">
        <v>142</v>
      </c>
      <c r="H331" s="144">
        <v>1</v>
      </c>
      <c r="I331" s="145"/>
      <c r="J331" s="146">
        <f t="shared" si="10"/>
        <v>0</v>
      </c>
      <c r="K331" s="142" t="s">
        <v>3</v>
      </c>
      <c r="L331" s="35"/>
      <c r="M331" s="147" t="s">
        <v>3</v>
      </c>
      <c r="N331" s="148" t="s">
        <v>43</v>
      </c>
      <c r="O331" s="55"/>
      <c r="P331" s="149">
        <f t="shared" si="11"/>
        <v>0</v>
      </c>
      <c r="Q331" s="149">
        <v>0</v>
      </c>
      <c r="R331" s="149">
        <f t="shared" si="12"/>
        <v>0</v>
      </c>
      <c r="S331" s="149">
        <v>0</v>
      </c>
      <c r="T331" s="150">
        <f t="shared" si="13"/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1" t="s">
        <v>229</v>
      </c>
      <c r="AT331" s="151" t="s">
        <v>139</v>
      </c>
      <c r="AU331" s="151" t="s">
        <v>81</v>
      </c>
      <c r="AY331" s="19" t="s">
        <v>137</v>
      </c>
      <c r="BE331" s="152">
        <f t="shared" si="14"/>
        <v>0</v>
      </c>
      <c r="BF331" s="152">
        <f t="shared" si="15"/>
        <v>0</v>
      </c>
      <c r="BG331" s="152">
        <f t="shared" si="16"/>
        <v>0</v>
      </c>
      <c r="BH331" s="152">
        <f t="shared" si="17"/>
        <v>0</v>
      </c>
      <c r="BI331" s="152">
        <f t="shared" si="18"/>
        <v>0</v>
      </c>
      <c r="BJ331" s="19" t="s">
        <v>77</v>
      </c>
      <c r="BK331" s="152">
        <f t="shared" si="19"/>
        <v>0</v>
      </c>
      <c r="BL331" s="19" t="s">
        <v>229</v>
      </c>
      <c r="BM331" s="151" t="s">
        <v>624</v>
      </c>
    </row>
    <row r="332" spans="1:65" s="2" customFormat="1" ht="14.4" customHeight="1">
      <c r="A332" s="34"/>
      <c r="B332" s="139"/>
      <c r="C332" s="140" t="s">
        <v>625</v>
      </c>
      <c r="D332" s="140" t="s">
        <v>139</v>
      </c>
      <c r="E332" s="141" t="s">
        <v>626</v>
      </c>
      <c r="F332" s="142" t="s">
        <v>627</v>
      </c>
      <c r="G332" s="143" t="s">
        <v>142</v>
      </c>
      <c r="H332" s="144">
        <v>4</v>
      </c>
      <c r="I332" s="145"/>
      <c r="J332" s="146">
        <f t="shared" si="10"/>
        <v>0</v>
      </c>
      <c r="K332" s="142" t="s">
        <v>3</v>
      </c>
      <c r="L332" s="35"/>
      <c r="M332" s="147" t="s">
        <v>3</v>
      </c>
      <c r="N332" s="148" t="s">
        <v>43</v>
      </c>
      <c r="O332" s="55"/>
      <c r="P332" s="149">
        <f t="shared" si="11"/>
        <v>0</v>
      </c>
      <c r="Q332" s="149">
        <v>0</v>
      </c>
      <c r="R332" s="149">
        <f t="shared" si="12"/>
        <v>0</v>
      </c>
      <c r="S332" s="149">
        <v>0</v>
      </c>
      <c r="T332" s="150">
        <f t="shared" si="13"/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1" t="s">
        <v>229</v>
      </c>
      <c r="AT332" s="151" t="s">
        <v>139</v>
      </c>
      <c r="AU332" s="151" t="s">
        <v>81</v>
      </c>
      <c r="AY332" s="19" t="s">
        <v>137</v>
      </c>
      <c r="BE332" s="152">
        <f t="shared" si="14"/>
        <v>0</v>
      </c>
      <c r="BF332" s="152">
        <f t="shared" si="15"/>
        <v>0</v>
      </c>
      <c r="BG332" s="152">
        <f t="shared" si="16"/>
        <v>0</v>
      </c>
      <c r="BH332" s="152">
        <f t="shared" si="17"/>
        <v>0</v>
      </c>
      <c r="BI332" s="152">
        <f t="shared" si="18"/>
        <v>0</v>
      </c>
      <c r="BJ332" s="19" t="s">
        <v>77</v>
      </c>
      <c r="BK332" s="152">
        <f t="shared" si="19"/>
        <v>0</v>
      </c>
      <c r="BL332" s="19" t="s">
        <v>229</v>
      </c>
      <c r="BM332" s="151" t="s">
        <v>628</v>
      </c>
    </row>
    <row r="333" spans="1:65" s="2" customFormat="1" ht="14.4" customHeight="1">
      <c r="A333" s="34"/>
      <c r="B333" s="139"/>
      <c r="C333" s="140" t="s">
        <v>629</v>
      </c>
      <c r="D333" s="140" t="s">
        <v>139</v>
      </c>
      <c r="E333" s="141" t="s">
        <v>630</v>
      </c>
      <c r="F333" s="142" t="s">
        <v>631</v>
      </c>
      <c r="G333" s="143" t="s">
        <v>142</v>
      </c>
      <c r="H333" s="144">
        <v>1</v>
      </c>
      <c r="I333" s="145"/>
      <c r="J333" s="146">
        <f t="shared" si="10"/>
        <v>0</v>
      </c>
      <c r="K333" s="142" t="s">
        <v>3</v>
      </c>
      <c r="L333" s="35"/>
      <c r="M333" s="147" t="s">
        <v>3</v>
      </c>
      <c r="N333" s="148" t="s">
        <v>43</v>
      </c>
      <c r="O333" s="55"/>
      <c r="P333" s="149">
        <f t="shared" si="11"/>
        <v>0</v>
      </c>
      <c r="Q333" s="149">
        <v>0</v>
      </c>
      <c r="R333" s="149">
        <f t="shared" si="12"/>
        <v>0</v>
      </c>
      <c r="S333" s="149">
        <v>0</v>
      </c>
      <c r="T333" s="150">
        <f t="shared" si="13"/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1" t="s">
        <v>229</v>
      </c>
      <c r="AT333" s="151" t="s">
        <v>139</v>
      </c>
      <c r="AU333" s="151" t="s">
        <v>81</v>
      </c>
      <c r="AY333" s="19" t="s">
        <v>137</v>
      </c>
      <c r="BE333" s="152">
        <f t="shared" si="14"/>
        <v>0</v>
      </c>
      <c r="BF333" s="152">
        <f t="shared" si="15"/>
        <v>0</v>
      </c>
      <c r="BG333" s="152">
        <f t="shared" si="16"/>
        <v>0</v>
      </c>
      <c r="BH333" s="152">
        <f t="shared" si="17"/>
        <v>0</v>
      </c>
      <c r="BI333" s="152">
        <f t="shared" si="18"/>
        <v>0</v>
      </c>
      <c r="BJ333" s="19" t="s">
        <v>77</v>
      </c>
      <c r="BK333" s="152">
        <f t="shared" si="19"/>
        <v>0</v>
      </c>
      <c r="BL333" s="19" t="s">
        <v>229</v>
      </c>
      <c r="BM333" s="151" t="s">
        <v>632</v>
      </c>
    </row>
    <row r="334" spans="1:65" s="2" customFormat="1" ht="14.4" customHeight="1">
      <c r="A334" s="34"/>
      <c r="B334" s="139"/>
      <c r="C334" s="140" t="s">
        <v>633</v>
      </c>
      <c r="D334" s="140" t="s">
        <v>139</v>
      </c>
      <c r="E334" s="141" t="s">
        <v>634</v>
      </c>
      <c r="F334" s="142" t="s">
        <v>635</v>
      </c>
      <c r="G334" s="143" t="s">
        <v>173</v>
      </c>
      <c r="H334" s="144">
        <v>4.18</v>
      </c>
      <c r="I334" s="145"/>
      <c r="J334" s="146">
        <f t="shared" si="10"/>
        <v>0</v>
      </c>
      <c r="K334" s="142" t="s">
        <v>3</v>
      </c>
      <c r="L334" s="35"/>
      <c r="M334" s="147" t="s">
        <v>3</v>
      </c>
      <c r="N334" s="148" t="s">
        <v>43</v>
      </c>
      <c r="O334" s="55"/>
      <c r="P334" s="149">
        <f t="shared" si="11"/>
        <v>0</v>
      </c>
      <c r="Q334" s="149">
        <v>0</v>
      </c>
      <c r="R334" s="149">
        <f t="shared" si="12"/>
        <v>0</v>
      </c>
      <c r="S334" s="149">
        <v>0</v>
      </c>
      <c r="T334" s="150">
        <f t="shared" si="13"/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51" t="s">
        <v>229</v>
      </c>
      <c r="AT334" s="151" t="s">
        <v>139</v>
      </c>
      <c r="AU334" s="151" t="s">
        <v>81</v>
      </c>
      <c r="AY334" s="19" t="s">
        <v>137</v>
      </c>
      <c r="BE334" s="152">
        <f t="shared" si="14"/>
        <v>0</v>
      </c>
      <c r="BF334" s="152">
        <f t="shared" si="15"/>
        <v>0</v>
      </c>
      <c r="BG334" s="152">
        <f t="shared" si="16"/>
        <v>0</v>
      </c>
      <c r="BH334" s="152">
        <f t="shared" si="17"/>
        <v>0</v>
      </c>
      <c r="BI334" s="152">
        <f t="shared" si="18"/>
        <v>0</v>
      </c>
      <c r="BJ334" s="19" t="s">
        <v>77</v>
      </c>
      <c r="BK334" s="152">
        <f t="shared" si="19"/>
        <v>0</v>
      </c>
      <c r="BL334" s="19" t="s">
        <v>229</v>
      </c>
      <c r="BM334" s="151" t="s">
        <v>636</v>
      </c>
    </row>
    <row r="335" spans="1:65" s="2" customFormat="1" ht="22.2" customHeight="1">
      <c r="A335" s="34"/>
      <c r="B335" s="139"/>
      <c r="C335" s="140" t="s">
        <v>637</v>
      </c>
      <c r="D335" s="140" t="s">
        <v>139</v>
      </c>
      <c r="E335" s="141" t="s">
        <v>638</v>
      </c>
      <c r="F335" s="142" t="s">
        <v>639</v>
      </c>
      <c r="G335" s="143" t="s">
        <v>142</v>
      </c>
      <c r="H335" s="144">
        <v>6</v>
      </c>
      <c r="I335" s="145"/>
      <c r="J335" s="146">
        <f t="shared" si="10"/>
        <v>0</v>
      </c>
      <c r="K335" s="142" t="s">
        <v>3</v>
      </c>
      <c r="L335" s="35"/>
      <c r="M335" s="147" t="s">
        <v>3</v>
      </c>
      <c r="N335" s="148" t="s">
        <v>43</v>
      </c>
      <c r="O335" s="55"/>
      <c r="P335" s="149">
        <f t="shared" si="11"/>
        <v>0</v>
      </c>
      <c r="Q335" s="149">
        <v>0</v>
      </c>
      <c r="R335" s="149">
        <f t="shared" si="12"/>
        <v>0</v>
      </c>
      <c r="S335" s="149">
        <v>0</v>
      </c>
      <c r="T335" s="150">
        <f t="shared" si="13"/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1" t="s">
        <v>229</v>
      </c>
      <c r="AT335" s="151" t="s">
        <v>139</v>
      </c>
      <c r="AU335" s="151" t="s">
        <v>81</v>
      </c>
      <c r="AY335" s="19" t="s">
        <v>137</v>
      </c>
      <c r="BE335" s="152">
        <f t="shared" si="14"/>
        <v>0</v>
      </c>
      <c r="BF335" s="152">
        <f t="shared" si="15"/>
        <v>0</v>
      </c>
      <c r="BG335" s="152">
        <f t="shared" si="16"/>
        <v>0</v>
      </c>
      <c r="BH335" s="152">
        <f t="shared" si="17"/>
        <v>0</v>
      </c>
      <c r="BI335" s="152">
        <f t="shared" si="18"/>
        <v>0</v>
      </c>
      <c r="BJ335" s="19" t="s">
        <v>77</v>
      </c>
      <c r="BK335" s="152">
        <f t="shared" si="19"/>
        <v>0</v>
      </c>
      <c r="BL335" s="19" t="s">
        <v>229</v>
      </c>
      <c r="BM335" s="151" t="s">
        <v>640</v>
      </c>
    </row>
    <row r="336" spans="1:65" s="2" customFormat="1" ht="14.4" customHeight="1">
      <c r="A336" s="34"/>
      <c r="B336" s="139"/>
      <c r="C336" s="140" t="s">
        <v>641</v>
      </c>
      <c r="D336" s="140" t="s">
        <v>139</v>
      </c>
      <c r="E336" s="141" t="s">
        <v>642</v>
      </c>
      <c r="F336" s="142" t="s">
        <v>643</v>
      </c>
      <c r="G336" s="143" t="s">
        <v>260</v>
      </c>
      <c r="H336" s="144">
        <v>1</v>
      </c>
      <c r="I336" s="145"/>
      <c r="J336" s="146">
        <f t="shared" si="10"/>
        <v>0</v>
      </c>
      <c r="K336" s="142" t="s">
        <v>3</v>
      </c>
      <c r="L336" s="35"/>
      <c r="M336" s="147" t="s">
        <v>3</v>
      </c>
      <c r="N336" s="148" t="s">
        <v>43</v>
      </c>
      <c r="O336" s="55"/>
      <c r="P336" s="149">
        <f t="shared" si="11"/>
        <v>0</v>
      </c>
      <c r="Q336" s="149">
        <v>0</v>
      </c>
      <c r="R336" s="149">
        <f t="shared" si="12"/>
        <v>0</v>
      </c>
      <c r="S336" s="149">
        <v>0</v>
      </c>
      <c r="T336" s="150">
        <f t="shared" si="13"/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1" t="s">
        <v>229</v>
      </c>
      <c r="AT336" s="151" t="s">
        <v>139</v>
      </c>
      <c r="AU336" s="151" t="s">
        <v>81</v>
      </c>
      <c r="AY336" s="19" t="s">
        <v>137</v>
      </c>
      <c r="BE336" s="152">
        <f t="shared" si="14"/>
        <v>0</v>
      </c>
      <c r="BF336" s="152">
        <f t="shared" si="15"/>
        <v>0</v>
      </c>
      <c r="BG336" s="152">
        <f t="shared" si="16"/>
        <v>0</v>
      </c>
      <c r="BH336" s="152">
        <f t="shared" si="17"/>
        <v>0</v>
      </c>
      <c r="BI336" s="152">
        <f t="shared" si="18"/>
        <v>0</v>
      </c>
      <c r="BJ336" s="19" t="s">
        <v>77</v>
      </c>
      <c r="BK336" s="152">
        <f t="shared" si="19"/>
        <v>0</v>
      </c>
      <c r="BL336" s="19" t="s">
        <v>229</v>
      </c>
      <c r="BM336" s="151" t="s">
        <v>644</v>
      </c>
    </row>
    <row r="337" spans="1:65" s="2" customFormat="1" ht="14.4" customHeight="1">
      <c r="A337" s="34"/>
      <c r="B337" s="139"/>
      <c r="C337" s="140" t="s">
        <v>645</v>
      </c>
      <c r="D337" s="140" t="s">
        <v>139</v>
      </c>
      <c r="E337" s="141" t="s">
        <v>646</v>
      </c>
      <c r="F337" s="142" t="s">
        <v>647</v>
      </c>
      <c r="G337" s="143" t="s">
        <v>142</v>
      </c>
      <c r="H337" s="144">
        <v>4</v>
      </c>
      <c r="I337" s="145"/>
      <c r="J337" s="146">
        <f t="shared" si="10"/>
        <v>0</v>
      </c>
      <c r="K337" s="142" t="s">
        <v>3</v>
      </c>
      <c r="L337" s="35"/>
      <c r="M337" s="147" t="s">
        <v>3</v>
      </c>
      <c r="N337" s="148" t="s">
        <v>43</v>
      </c>
      <c r="O337" s="55"/>
      <c r="P337" s="149">
        <f t="shared" si="11"/>
        <v>0</v>
      </c>
      <c r="Q337" s="149">
        <v>0</v>
      </c>
      <c r="R337" s="149">
        <f t="shared" si="12"/>
        <v>0</v>
      </c>
      <c r="S337" s="149">
        <v>0</v>
      </c>
      <c r="T337" s="150">
        <f t="shared" si="13"/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1" t="s">
        <v>229</v>
      </c>
      <c r="AT337" s="151" t="s">
        <v>139</v>
      </c>
      <c r="AU337" s="151" t="s">
        <v>81</v>
      </c>
      <c r="AY337" s="19" t="s">
        <v>137</v>
      </c>
      <c r="BE337" s="152">
        <f t="shared" si="14"/>
        <v>0</v>
      </c>
      <c r="BF337" s="152">
        <f t="shared" si="15"/>
        <v>0</v>
      </c>
      <c r="BG337" s="152">
        <f t="shared" si="16"/>
        <v>0</v>
      </c>
      <c r="BH337" s="152">
        <f t="shared" si="17"/>
        <v>0</v>
      </c>
      <c r="BI337" s="152">
        <f t="shared" si="18"/>
        <v>0</v>
      </c>
      <c r="BJ337" s="19" t="s">
        <v>77</v>
      </c>
      <c r="BK337" s="152">
        <f t="shared" si="19"/>
        <v>0</v>
      </c>
      <c r="BL337" s="19" t="s">
        <v>229</v>
      </c>
      <c r="BM337" s="151" t="s">
        <v>648</v>
      </c>
    </row>
    <row r="338" spans="1:65" s="2" customFormat="1" ht="14.4" customHeight="1">
      <c r="A338" s="34"/>
      <c r="B338" s="139"/>
      <c r="C338" s="140" t="s">
        <v>649</v>
      </c>
      <c r="D338" s="140" t="s">
        <v>139</v>
      </c>
      <c r="E338" s="141" t="s">
        <v>650</v>
      </c>
      <c r="F338" s="142" t="s">
        <v>651</v>
      </c>
      <c r="G338" s="143" t="s">
        <v>142</v>
      </c>
      <c r="H338" s="144">
        <v>1</v>
      </c>
      <c r="I338" s="145"/>
      <c r="J338" s="146">
        <f t="shared" si="10"/>
        <v>0</v>
      </c>
      <c r="K338" s="142" t="s">
        <v>3</v>
      </c>
      <c r="L338" s="35"/>
      <c r="M338" s="147" t="s">
        <v>3</v>
      </c>
      <c r="N338" s="148" t="s">
        <v>43</v>
      </c>
      <c r="O338" s="55"/>
      <c r="P338" s="149">
        <f t="shared" si="11"/>
        <v>0</v>
      </c>
      <c r="Q338" s="149">
        <v>0</v>
      </c>
      <c r="R338" s="149">
        <f t="shared" si="12"/>
        <v>0</v>
      </c>
      <c r="S338" s="149">
        <v>0</v>
      </c>
      <c r="T338" s="150">
        <f t="shared" si="13"/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51" t="s">
        <v>229</v>
      </c>
      <c r="AT338" s="151" t="s">
        <v>139</v>
      </c>
      <c r="AU338" s="151" t="s">
        <v>81</v>
      </c>
      <c r="AY338" s="19" t="s">
        <v>137</v>
      </c>
      <c r="BE338" s="152">
        <f t="shared" si="14"/>
        <v>0</v>
      </c>
      <c r="BF338" s="152">
        <f t="shared" si="15"/>
        <v>0</v>
      </c>
      <c r="BG338" s="152">
        <f t="shared" si="16"/>
        <v>0</v>
      </c>
      <c r="BH338" s="152">
        <f t="shared" si="17"/>
        <v>0</v>
      </c>
      <c r="BI338" s="152">
        <f t="shared" si="18"/>
        <v>0</v>
      </c>
      <c r="BJ338" s="19" t="s">
        <v>77</v>
      </c>
      <c r="BK338" s="152">
        <f t="shared" si="19"/>
        <v>0</v>
      </c>
      <c r="BL338" s="19" t="s">
        <v>229</v>
      </c>
      <c r="BM338" s="151" t="s">
        <v>652</v>
      </c>
    </row>
    <row r="339" spans="1:65" s="2" customFormat="1" ht="22.2" customHeight="1">
      <c r="A339" s="34"/>
      <c r="B339" s="139"/>
      <c r="C339" s="140" t="s">
        <v>653</v>
      </c>
      <c r="D339" s="140" t="s">
        <v>139</v>
      </c>
      <c r="E339" s="141" t="s">
        <v>654</v>
      </c>
      <c r="F339" s="142" t="s">
        <v>655</v>
      </c>
      <c r="G339" s="143" t="s">
        <v>487</v>
      </c>
      <c r="H339" s="192"/>
      <c r="I339" s="145"/>
      <c r="J339" s="146">
        <f t="shared" si="10"/>
        <v>0</v>
      </c>
      <c r="K339" s="142" t="s">
        <v>143</v>
      </c>
      <c r="L339" s="35"/>
      <c r="M339" s="147" t="s">
        <v>3</v>
      </c>
      <c r="N339" s="148" t="s">
        <v>43</v>
      </c>
      <c r="O339" s="55"/>
      <c r="P339" s="149">
        <f t="shared" si="11"/>
        <v>0</v>
      </c>
      <c r="Q339" s="149">
        <v>0</v>
      </c>
      <c r="R339" s="149">
        <f t="shared" si="12"/>
        <v>0</v>
      </c>
      <c r="S339" s="149">
        <v>0</v>
      </c>
      <c r="T339" s="150">
        <f t="shared" si="13"/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51" t="s">
        <v>229</v>
      </c>
      <c r="AT339" s="151" t="s">
        <v>139</v>
      </c>
      <c r="AU339" s="151" t="s">
        <v>81</v>
      </c>
      <c r="AY339" s="19" t="s">
        <v>137</v>
      </c>
      <c r="BE339" s="152">
        <f t="shared" si="14"/>
        <v>0</v>
      </c>
      <c r="BF339" s="152">
        <f t="shared" si="15"/>
        <v>0</v>
      </c>
      <c r="BG339" s="152">
        <f t="shared" si="16"/>
        <v>0</v>
      </c>
      <c r="BH339" s="152">
        <f t="shared" si="17"/>
        <v>0</v>
      </c>
      <c r="BI339" s="152">
        <f t="shared" si="18"/>
        <v>0</v>
      </c>
      <c r="BJ339" s="19" t="s">
        <v>77</v>
      </c>
      <c r="BK339" s="152">
        <f t="shared" si="19"/>
        <v>0</v>
      </c>
      <c r="BL339" s="19" t="s">
        <v>229</v>
      </c>
      <c r="BM339" s="151" t="s">
        <v>656</v>
      </c>
    </row>
    <row r="340" spans="1:47" s="2" customFormat="1" ht="10.2">
      <c r="A340" s="34"/>
      <c r="B340" s="35"/>
      <c r="C340" s="34"/>
      <c r="D340" s="153" t="s">
        <v>145</v>
      </c>
      <c r="E340" s="34"/>
      <c r="F340" s="154" t="s">
        <v>657</v>
      </c>
      <c r="G340" s="34"/>
      <c r="H340" s="34"/>
      <c r="I340" s="155"/>
      <c r="J340" s="34"/>
      <c r="K340" s="34"/>
      <c r="L340" s="35"/>
      <c r="M340" s="156"/>
      <c r="N340" s="157"/>
      <c r="O340" s="55"/>
      <c r="P340" s="55"/>
      <c r="Q340" s="55"/>
      <c r="R340" s="55"/>
      <c r="S340" s="55"/>
      <c r="T340" s="56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9" t="s">
        <v>145</v>
      </c>
      <c r="AU340" s="19" t="s">
        <v>81</v>
      </c>
    </row>
    <row r="341" spans="2:63" s="12" customFormat="1" ht="22.8" customHeight="1">
      <c r="B341" s="126"/>
      <c r="D341" s="127" t="s">
        <v>71</v>
      </c>
      <c r="E341" s="137" t="s">
        <v>658</v>
      </c>
      <c r="F341" s="137" t="s">
        <v>659</v>
      </c>
      <c r="I341" s="129"/>
      <c r="J341" s="138">
        <f>BK341</f>
        <v>0</v>
      </c>
      <c r="L341" s="126"/>
      <c r="M341" s="131"/>
      <c r="N341" s="132"/>
      <c r="O341" s="132"/>
      <c r="P341" s="133">
        <f>SUM(P342:P375)</f>
        <v>0</v>
      </c>
      <c r="Q341" s="132"/>
      <c r="R341" s="133">
        <f>SUM(R342:R375)</f>
        <v>1.4104862</v>
      </c>
      <c r="S341" s="132"/>
      <c r="T341" s="134">
        <f>SUM(T342:T375)</f>
        <v>0.204625</v>
      </c>
      <c r="AR341" s="127" t="s">
        <v>81</v>
      </c>
      <c r="AT341" s="135" t="s">
        <v>71</v>
      </c>
      <c r="AU341" s="135" t="s">
        <v>77</v>
      </c>
      <c r="AY341" s="127" t="s">
        <v>137</v>
      </c>
      <c r="BK341" s="136">
        <f>SUM(BK342:BK375)</f>
        <v>0</v>
      </c>
    </row>
    <row r="342" spans="1:65" s="2" customFormat="1" ht="14.4" customHeight="1">
      <c r="A342" s="34"/>
      <c r="B342" s="139"/>
      <c r="C342" s="140" t="s">
        <v>660</v>
      </c>
      <c r="D342" s="140" t="s">
        <v>139</v>
      </c>
      <c r="E342" s="141" t="s">
        <v>661</v>
      </c>
      <c r="F342" s="142" t="s">
        <v>662</v>
      </c>
      <c r="G342" s="143" t="s">
        <v>162</v>
      </c>
      <c r="H342" s="144">
        <v>151.46</v>
      </c>
      <c r="I342" s="145"/>
      <c r="J342" s="146">
        <f>ROUND(I342*H342,2)</f>
        <v>0</v>
      </c>
      <c r="K342" s="142" t="s">
        <v>143</v>
      </c>
      <c r="L342" s="35"/>
      <c r="M342" s="147" t="s">
        <v>3</v>
      </c>
      <c r="N342" s="148" t="s">
        <v>43</v>
      </c>
      <c r="O342" s="55"/>
      <c r="P342" s="149">
        <f>O342*H342</f>
        <v>0</v>
      </c>
      <c r="Q342" s="149">
        <v>0</v>
      </c>
      <c r="R342" s="149">
        <f>Q342*H342</f>
        <v>0</v>
      </c>
      <c r="S342" s="149">
        <v>0</v>
      </c>
      <c r="T342" s="150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51" t="s">
        <v>229</v>
      </c>
      <c r="AT342" s="151" t="s">
        <v>139</v>
      </c>
      <c r="AU342" s="151" t="s">
        <v>81</v>
      </c>
      <c r="AY342" s="19" t="s">
        <v>137</v>
      </c>
      <c r="BE342" s="152">
        <f>IF(N342="základní",J342,0)</f>
        <v>0</v>
      </c>
      <c r="BF342" s="152">
        <f>IF(N342="snížená",J342,0)</f>
        <v>0</v>
      </c>
      <c r="BG342" s="152">
        <f>IF(N342="zákl. přenesená",J342,0)</f>
        <v>0</v>
      </c>
      <c r="BH342" s="152">
        <f>IF(N342="sníž. přenesená",J342,0)</f>
        <v>0</v>
      </c>
      <c r="BI342" s="152">
        <f>IF(N342="nulová",J342,0)</f>
        <v>0</v>
      </c>
      <c r="BJ342" s="19" t="s">
        <v>77</v>
      </c>
      <c r="BK342" s="152">
        <f>ROUND(I342*H342,2)</f>
        <v>0</v>
      </c>
      <c r="BL342" s="19" t="s">
        <v>229</v>
      </c>
      <c r="BM342" s="151" t="s">
        <v>663</v>
      </c>
    </row>
    <row r="343" spans="1:47" s="2" customFormat="1" ht="10.2">
      <c r="A343" s="34"/>
      <c r="B343" s="35"/>
      <c r="C343" s="34"/>
      <c r="D343" s="153" t="s">
        <v>145</v>
      </c>
      <c r="E343" s="34"/>
      <c r="F343" s="154" t="s">
        <v>664</v>
      </c>
      <c r="G343" s="34"/>
      <c r="H343" s="34"/>
      <c r="I343" s="155"/>
      <c r="J343" s="34"/>
      <c r="K343" s="34"/>
      <c r="L343" s="35"/>
      <c r="M343" s="156"/>
      <c r="N343" s="157"/>
      <c r="O343" s="55"/>
      <c r="P343" s="55"/>
      <c r="Q343" s="55"/>
      <c r="R343" s="55"/>
      <c r="S343" s="55"/>
      <c r="T343" s="56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9" t="s">
        <v>145</v>
      </c>
      <c r="AU343" s="19" t="s">
        <v>81</v>
      </c>
    </row>
    <row r="344" spans="2:51" s="13" customFormat="1" ht="10.2">
      <c r="B344" s="158"/>
      <c r="D344" s="159" t="s">
        <v>147</v>
      </c>
      <c r="E344" s="160" t="s">
        <v>3</v>
      </c>
      <c r="F344" s="161" t="s">
        <v>665</v>
      </c>
      <c r="H344" s="162">
        <v>27.72</v>
      </c>
      <c r="I344" s="163"/>
      <c r="L344" s="158"/>
      <c r="M344" s="164"/>
      <c r="N344" s="165"/>
      <c r="O344" s="165"/>
      <c r="P344" s="165"/>
      <c r="Q344" s="165"/>
      <c r="R344" s="165"/>
      <c r="S344" s="165"/>
      <c r="T344" s="166"/>
      <c r="AT344" s="160" t="s">
        <v>147</v>
      </c>
      <c r="AU344" s="160" t="s">
        <v>81</v>
      </c>
      <c r="AV344" s="13" t="s">
        <v>81</v>
      </c>
      <c r="AW344" s="13" t="s">
        <v>33</v>
      </c>
      <c r="AX344" s="13" t="s">
        <v>72</v>
      </c>
      <c r="AY344" s="160" t="s">
        <v>137</v>
      </c>
    </row>
    <row r="345" spans="2:51" s="13" customFormat="1" ht="10.2">
      <c r="B345" s="158"/>
      <c r="D345" s="159" t="s">
        <v>147</v>
      </c>
      <c r="E345" s="160" t="s">
        <v>3</v>
      </c>
      <c r="F345" s="161" t="s">
        <v>666</v>
      </c>
      <c r="H345" s="162">
        <v>123.74</v>
      </c>
      <c r="I345" s="163"/>
      <c r="L345" s="158"/>
      <c r="M345" s="164"/>
      <c r="N345" s="165"/>
      <c r="O345" s="165"/>
      <c r="P345" s="165"/>
      <c r="Q345" s="165"/>
      <c r="R345" s="165"/>
      <c r="S345" s="165"/>
      <c r="T345" s="166"/>
      <c r="AT345" s="160" t="s">
        <v>147</v>
      </c>
      <c r="AU345" s="160" t="s">
        <v>81</v>
      </c>
      <c r="AV345" s="13" t="s">
        <v>81</v>
      </c>
      <c r="AW345" s="13" t="s">
        <v>33</v>
      </c>
      <c r="AX345" s="13" t="s">
        <v>72</v>
      </c>
      <c r="AY345" s="160" t="s">
        <v>137</v>
      </c>
    </row>
    <row r="346" spans="2:51" s="14" customFormat="1" ht="10.2">
      <c r="B346" s="177"/>
      <c r="D346" s="159" t="s">
        <v>147</v>
      </c>
      <c r="E346" s="178" t="s">
        <v>3</v>
      </c>
      <c r="F346" s="179" t="s">
        <v>328</v>
      </c>
      <c r="H346" s="180">
        <v>151.46</v>
      </c>
      <c r="I346" s="181"/>
      <c r="L346" s="177"/>
      <c r="M346" s="182"/>
      <c r="N346" s="183"/>
      <c r="O346" s="183"/>
      <c r="P346" s="183"/>
      <c r="Q346" s="183"/>
      <c r="R346" s="183"/>
      <c r="S346" s="183"/>
      <c r="T346" s="184"/>
      <c r="AT346" s="178" t="s">
        <v>147</v>
      </c>
      <c r="AU346" s="178" t="s">
        <v>81</v>
      </c>
      <c r="AV346" s="14" t="s">
        <v>87</v>
      </c>
      <c r="AW346" s="14" t="s">
        <v>33</v>
      </c>
      <c r="AX346" s="14" t="s">
        <v>77</v>
      </c>
      <c r="AY346" s="178" t="s">
        <v>137</v>
      </c>
    </row>
    <row r="347" spans="1:65" s="2" customFormat="1" ht="14.4" customHeight="1">
      <c r="A347" s="34"/>
      <c r="B347" s="139"/>
      <c r="C347" s="140" t="s">
        <v>667</v>
      </c>
      <c r="D347" s="140" t="s">
        <v>139</v>
      </c>
      <c r="E347" s="141" t="s">
        <v>668</v>
      </c>
      <c r="F347" s="142" t="s">
        <v>669</v>
      </c>
      <c r="G347" s="143" t="s">
        <v>162</v>
      </c>
      <c r="H347" s="144">
        <v>81.85</v>
      </c>
      <c r="I347" s="145"/>
      <c r="J347" s="146">
        <f>ROUND(I347*H347,2)</f>
        <v>0</v>
      </c>
      <c r="K347" s="142" t="s">
        <v>143</v>
      </c>
      <c r="L347" s="35"/>
      <c r="M347" s="147" t="s">
        <v>3</v>
      </c>
      <c r="N347" s="148" t="s">
        <v>43</v>
      </c>
      <c r="O347" s="55"/>
      <c r="P347" s="149">
        <f>O347*H347</f>
        <v>0</v>
      </c>
      <c r="Q347" s="149">
        <v>0</v>
      </c>
      <c r="R347" s="149">
        <f>Q347*H347</f>
        <v>0</v>
      </c>
      <c r="S347" s="149">
        <v>0</v>
      </c>
      <c r="T347" s="150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1" t="s">
        <v>229</v>
      </c>
      <c r="AT347" s="151" t="s">
        <v>139</v>
      </c>
      <c r="AU347" s="151" t="s">
        <v>81</v>
      </c>
      <c r="AY347" s="19" t="s">
        <v>137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9" t="s">
        <v>77</v>
      </c>
      <c r="BK347" s="152">
        <f>ROUND(I347*H347,2)</f>
        <v>0</v>
      </c>
      <c r="BL347" s="19" t="s">
        <v>229</v>
      </c>
      <c r="BM347" s="151" t="s">
        <v>670</v>
      </c>
    </row>
    <row r="348" spans="1:47" s="2" customFormat="1" ht="10.2">
      <c r="A348" s="34"/>
      <c r="B348" s="35"/>
      <c r="C348" s="34"/>
      <c r="D348" s="153" t="s">
        <v>145</v>
      </c>
      <c r="E348" s="34"/>
      <c r="F348" s="154" t="s">
        <v>671</v>
      </c>
      <c r="G348" s="34"/>
      <c r="H348" s="34"/>
      <c r="I348" s="155"/>
      <c r="J348" s="34"/>
      <c r="K348" s="34"/>
      <c r="L348" s="35"/>
      <c r="M348" s="156"/>
      <c r="N348" s="157"/>
      <c r="O348" s="55"/>
      <c r="P348" s="55"/>
      <c r="Q348" s="55"/>
      <c r="R348" s="55"/>
      <c r="S348" s="55"/>
      <c r="T348" s="56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145</v>
      </c>
      <c r="AU348" s="19" t="s">
        <v>81</v>
      </c>
    </row>
    <row r="349" spans="2:51" s="13" customFormat="1" ht="10.2">
      <c r="B349" s="158"/>
      <c r="D349" s="159" t="s">
        <v>147</v>
      </c>
      <c r="E349" s="160" t="s">
        <v>3</v>
      </c>
      <c r="F349" s="161" t="s">
        <v>672</v>
      </c>
      <c r="H349" s="162">
        <v>81.85</v>
      </c>
      <c r="I349" s="163"/>
      <c r="L349" s="158"/>
      <c r="M349" s="164"/>
      <c r="N349" s="165"/>
      <c r="O349" s="165"/>
      <c r="P349" s="165"/>
      <c r="Q349" s="165"/>
      <c r="R349" s="165"/>
      <c r="S349" s="165"/>
      <c r="T349" s="166"/>
      <c r="AT349" s="160" t="s">
        <v>147</v>
      </c>
      <c r="AU349" s="160" t="s">
        <v>81</v>
      </c>
      <c r="AV349" s="13" t="s">
        <v>81</v>
      </c>
      <c r="AW349" s="13" t="s">
        <v>33</v>
      </c>
      <c r="AX349" s="13" t="s">
        <v>77</v>
      </c>
      <c r="AY349" s="160" t="s">
        <v>137</v>
      </c>
    </row>
    <row r="350" spans="1:65" s="2" customFormat="1" ht="19.8" customHeight="1">
      <c r="A350" s="34"/>
      <c r="B350" s="139"/>
      <c r="C350" s="140" t="s">
        <v>673</v>
      </c>
      <c r="D350" s="140" t="s">
        <v>139</v>
      </c>
      <c r="E350" s="141" t="s">
        <v>674</v>
      </c>
      <c r="F350" s="142" t="s">
        <v>675</v>
      </c>
      <c r="G350" s="143" t="s">
        <v>162</v>
      </c>
      <c r="H350" s="144">
        <v>0.6</v>
      </c>
      <c r="I350" s="145"/>
      <c r="J350" s="146">
        <f>ROUND(I350*H350,2)</f>
        <v>0</v>
      </c>
      <c r="K350" s="142" t="s">
        <v>143</v>
      </c>
      <c r="L350" s="35"/>
      <c r="M350" s="147" t="s">
        <v>3</v>
      </c>
      <c r="N350" s="148" t="s">
        <v>43</v>
      </c>
      <c r="O350" s="55"/>
      <c r="P350" s="149">
        <f>O350*H350</f>
        <v>0</v>
      </c>
      <c r="Q350" s="149">
        <v>0</v>
      </c>
      <c r="R350" s="149">
        <f>Q350*H350</f>
        <v>0</v>
      </c>
      <c r="S350" s="149">
        <v>0</v>
      </c>
      <c r="T350" s="150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51" t="s">
        <v>229</v>
      </c>
      <c r="AT350" s="151" t="s">
        <v>139</v>
      </c>
      <c r="AU350" s="151" t="s">
        <v>81</v>
      </c>
      <c r="AY350" s="19" t="s">
        <v>137</v>
      </c>
      <c r="BE350" s="152">
        <f>IF(N350="základní",J350,0)</f>
        <v>0</v>
      </c>
      <c r="BF350" s="152">
        <f>IF(N350="snížená",J350,0)</f>
        <v>0</v>
      </c>
      <c r="BG350" s="152">
        <f>IF(N350="zákl. přenesená",J350,0)</f>
        <v>0</v>
      </c>
      <c r="BH350" s="152">
        <f>IF(N350="sníž. přenesená",J350,0)</f>
        <v>0</v>
      </c>
      <c r="BI350" s="152">
        <f>IF(N350="nulová",J350,0)</f>
        <v>0</v>
      </c>
      <c r="BJ350" s="19" t="s">
        <v>77</v>
      </c>
      <c r="BK350" s="152">
        <f>ROUND(I350*H350,2)</f>
        <v>0</v>
      </c>
      <c r="BL350" s="19" t="s">
        <v>229</v>
      </c>
      <c r="BM350" s="151" t="s">
        <v>676</v>
      </c>
    </row>
    <row r="351" spans="1:47" s="2" customFormat="1" ht="10.2">
      <c r="A351" s="34"/>
      <c r="B351" s="35"/>
      <c r="C351" s="34"/>
      <c r="D351" s="153" t="s">
        <v>145</v>
      </c>
      <c r="E351" s="34"/>
      <c r="F351" s="154" t="s">
        <v>677</v>
      </c>
      <c r="G351" s="34"/>
      <c r="H351" s="34"/>
      <c r="I351" s="155"/>
      <c r="J351" s="34"/>
      <c r="K351" s="34"/>
      <c r="L351" s="35"/>
      <c r="M351" s="156"/>
      <c r="N351" s="157"/>
      <c r="O351" s="55"/>
      <c r="P351" s="55"/>
      <c r="Q351" s="55"/>
      <c r="R351" s="55"/>
      <c r="S351" s="55"/>
      <c r="T351" s="56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9" t="s">
        <v>145</v>
      </c>
      <c r="AU351" s="19" t="s">
        <v>81</v>
      </c>
    </row>
    <row r="352" spans="2:51" s="13" customFormat="1" ht="10.2">
      <c r="B352" s="158"/>
      <c r="D352" s="159" t="s">
        <v>147</v>
      </c>
      <c r="E352" s="160" t="s">
        <v>3</v>
      </c>
      <c r="F352" s="161" t="s">
        <v>678</v>
      </c>
      <c r="H352" s="162">
        <v>0.6</v>
      </c>
      <c r="I352" s="163"/>
      <c r="L352" s="158"/>
      <c r="M352" s="164"/>
      <c r="N352" s="165"/>
      <c r="O352" s="165"/>
      <c r="P352" s="165"/>
      <c r="Q352" s="165"/>
      <c r="R352" s="165"/>
      <c r="S352" s="165"/>
      <c r="T352" s="166"/>
      <c r="AT352" s="160" t="s">
        <v>147</v>
      </c>
      <c r="AU352" s="160" t="s">
        <v>81</v>
      </c>
      <c r="AV352" s="13" t="s">
        <v>81</v>
      </c>
      <c r="AW352" s="13" t="s">
        <v>33</v>
      </c>
      <c r="AX352" s="13" t="s">
        <v>77</v>
      </c>
      <c r="AY352" s="160" t="s">
        <v>137</v>
      </c>
    </row>
    <row r="353" spans="1:65" s="2" customFormat="1" ht="14.4" customHeight="1">
      <c r="A353" s="34"/>
      <c r="B353" s="139"/>
      <c r="C353" s="140" t="s">
        <v>679</v>
      </c>
      <c r="D353" s="140" t="s">
        <v>139</v>
      </c>
      <c r="E353" s="141" t="s">
        <v>680</v>
      </c>
      <c r="F353" s="142" t="s">
        <v>681</v>
      </c>
      <c r="G353" s="143" t="s">
        <v>162</v>
      </c>
      <c r="H353" s="144">
        <v>123.74</v>
      </c>
      <c r="I353" s="145"/>
      <c r="J353" s="146">
        <f>ROUND(I353*H353,2)</f>
        <v>0</v>
      </c>
      <c r="K353" s="142" t="s">
        <v>143</v>
      </c>
      <c r="L353" s="35"/>
      <c r="M353" s="147" t="s">
        <v>3</v>
      </c>
      <c r="N353" s="148" t="s">
        <v>43</v>
      </c>
      <c r="O353" s="55"/>
      <c r="P353" s="149">
        <f>O353*H353</f>
        <v>0</v>
      </c>
      <c r="Q353" s="149">
        <v>0.0002</v>
      </c>
      <c r="R353" s="149">
        <f>Q353*H353</f>
        <v>0.024748</v>
      </c>
      <c r="S353" s="149">
        <v>0</v>
      </c>
      <c r="T353" s="150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51" t="s">
        <v>229</v>
      </c>
      <c r="AT353" s="151" t="s">
        <v>139</v>
      </c>
      <c r="AU353" s="151" t="s">
        <v>81</v>
      </c>
      <c r="AY353" s="19" t="s">
        <v>137</v>
      </c>
      <c r="BE353" s="152">
        <f>IF(N353="základní",J353,0)</f>
        <v>0</v>
      </c>
      <c r="BF353" s="152">
        <f>IF(N353="snížená",J353,0)</f>
        <v>0</v>
      </c>
      <c r="BG353" s="152">
        <f>IF(N353="zákl. přenesená",J353,0)</f>
        <v>0</v>
      </c>
      <c r="BH353" s="152">
        <f>IF(N353="sníž. přenesená",J353,0)</f>
        <v>0</v>
      </c>
      <c r="BI353" s="152">
        <f>IF(N353="nulová",J353,0)</f>
        <v>0</v>
      </c>
      <c r="BJ353" s="19" t="s">
        <v>77</v>
      </c>
      <c r="BK353" s="152">
        <f>ROUND(I353*H353,2)</f>
        <v>0</v>
      </c>
      <c r="BL353" s="19" t="s">
        <v>229</v>
      </c>
      <c r="BM353" s="151" t="s">
        <v>682</v>
      </c>
    </row>
    <row r="354" spans="1:47" s="2" customFormat="1" ht="10.2">
      <c r="A354" s="34"/>
      <c r="B354" s="35"/>
      <c r="C354" s="34"/>
      <c r="D354" s="153" t="s">
        <v>145</v>
      </c>
      <c r="E354" s="34"/>
      <c r="F354" s="154" t="s">
        <v>683</v>
      </c>
      <c r="G354" s="34"/>
      <c r="H354" s="34"/>
      <c r="I354" s="155"/>
      <c r="J354" s="34"/>
      <c r="K354" s="34"/>
      <c r="L354" s="35"/>
      <c r="M354" s="156"/>
      <c r="N354" s="157"/>
      <c r="O354" s="55"/>
      <c r="P354" s="55"/>
      <c r="Q354" s="55"/>
      <c r="R354" s="55"/>
      <c r="S354" s="55"/>
      <c r="T354" s="56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9" t="s">
        <v>145</v>
      </c>
      <c r="AU354" s="19" t="s">
        <v>81</v>
      </c>
    </row>
    <row r="355" spans="2:51" s="13" customFormat="1" ht="10.2">
      <c r="B355" s="158"/>
      <c r="D355" s="159" t="s">
        <v>147</v>
      </c>
      <c r="E355" s="160" t="s">
        <v>3</v>
      </c>
      <c r="F355" s="161" t="s">
        <v>666</v>
      </c>
      <c r="H355" s="162">
        <v>123.74</v>
      </c>
      <c r="I355" s="163"/>
      <c r="L355" s="158"/>
      <c r="M355" s="164"/>
      <c r="N355" s="165"/>
      <c r="O355" s="165"/>
      <c r="P355" s="165"/>
      <c r="Q355" s="165"/>
      <c r="R355" s="165"/>
      <c r="S355" s="165"/>
      <c r="T355" s="166"/>
      <c r="AT355" s="160" t="s">
        <v>147</v>
      </c>
      <c r="AU355" s="160" t="s">
        <v>81</v>
      </c>
      <c r="AV355" s="13" t="s">
        <v>81</v>
      </c>
      <c r="AW355" s="13" t="s">
        <v>33</v>
      </c>
      <c r="AX355" s="13" t="s">
        <v>77</v>
      </c>
      <c r="AY355" s="160" t="s">
        <v>137</v>
      </c>
    </row>
    <row r="356" spans="1:65" s="2" customFormat="1" ht="19.8" customHeight="1">
      <c r="A356" s="34"/>
      <c r="B356" s="139"/>
      <c r="C356" s="140" t="s">
        <v>684</v>
      </c>
      <c r="D356" s="140" t="s">
        <v>139</v>
      </c>
      <c r="E356" s="141" t="s">
        <v>685</v>
      </c>
      <c r="F356" s="142" t="s">
        <v>686</v>
      </c>
      <c r="G356" s="143" t="s">
        <v>162</v>
      </c>
      <c r="H356" s="144">
        <v>123.74</v>
      </c>
      <c r="I356" s="145"/>
      <c r="J356" s="146">
        <f>ROUND(I356*H356,2)</f>
        <v>0</v>
      </c>
      <c r="K356" s="142" t="s">
        <v>143</v>
      </c>
      <c r="L356" s="35"/>
      <c r="M356" s="147" t="s">
        <v>3</v>
      </c>
      <c r="N356" s="148" t="s">
        <v>43</v>
      </c>
      <c r="O356" s="55"/>
      <c r="P356" s="149">
        <f>O356*H356</f>
        <v>0</v>
      </c>
      <c r="Q356" s="149">
        <v>0.0075</v>
      </c>
      <c r="R356" s="149">
        <f>Q356*H356</f>
        <v>0.9280499999999999</v>
      </c>
      <c r="S356" s="149">
        <v>0</v>
      </c>
      <c r="T356" s="150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1" t="s">
        <v>229</v>
      </c>
      <c r="AT356" s="151" t="s">
        <v>139</v>
      </c>
      <c r="AU356" s="151" t="s">
        <v>81</v>
      </c>
      <c r="AY356" s="19" t="s">
        <v>137</v>
      </c>
      <c r="BE356" s="152">
        <f>IF(N356="základní",J356,0)</f>
        <v>0</v>
      </c>
      <c r="BF356" s="152">
        <f>IF(N356="snížená",J356,0)</f>
        <v>0</v>
      </c>
      <c r="BG356" s="152">
        <f>IF(N356="zákl. přenesená",J356,0)</f>
        <v>0</v>
      </c>
      <c r="BH356" s="152">
        <f>IF(N356="sníž. přenesená",J356,0)</f>
        <v>0</v>
      </c>
      <c r="BI356" s="152">
        <f>IF(N356="nulová",J356,0)</f>
        <v>0</v>
      </c>
      <c r="BJ356" s="19" t="s">
        <v>77</v>
      </c>
      <c r="BK356" s="152">
        <f>ROUND(I356*H356,2)</f>
        <v>0</v>
      </c>
      <c r="BL356" s="19" t="s">
        <v>229</v>
      </c>
      <c r="BM356" s="151" t="s">
        <v>687</v>
      </c>
    </row>
    <row r="357" spans="1:47" s="2" customFormat="1" ht="10.2">
      <c r="A357" s="34"/>
      <c r="B357" s="35"/>
      <c r="C357" s="34"/>
      <c r="D357" s="153" t="s">
        <v>145</v>
      </c>
      <c r="E357" s="34"/>
      <c r="F357" s="154" t="s">
        <v>688</v>
      </c>
      <c r="G357" s="34"/>
      <c r="H357" s="34"/>
      <c r="I357" s="155"/>
      <c r="J357" s="34"/>
      <c r="K357" s="34"/>
      <c r="L357" s="35"/>
      <c r="M357" s="156"/>
      <c r="N357" s="157"/>
      <c r="O357" s="55"/>
      <c r="P357" s="55"/>
      <c r="Q357" s="55"/>
      <c r="R357" s="55"/>
      <c r="S357" s="55"/>
      <c r="T357" s="56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9" t="s">
        <v>145</v>
      </c>
      <c r="AU357" s="19" t="s">
        <v>81</v>
      </c>
    </row>
    <row r="358" spans="2:51" s="13" customFormat="1" ht="10.2">
      <c r="B358" s="158"/>
      <c r="D358" s="159" t="s">
        <v>147</v>
      </c>
      <c r="E358" s="160" t="s">
        <v>3</v>
      </c>
      <c r="F358" s="161" t="s">
        <v>666</v>
      </c>
      <c r="H358" s="162">
        <v>123.74</v>
      </c>
      <c r="I358" s="163"/>
      <c r="L358" s="158"/>
      <c r="M358" s="164"/>
      <c r="N358" s="165"/>
      <c r="O358" s="165"/>
      <c r="P358" s="165"/>
      <c r="Q358" s="165"/>
      <c r="R358" s="165"/>
      <c r="S358" s="165"/>
      <c r="T358" s="166"/>
      <c r="AT358" s="160" t="s">
        <v>147</v>
      </c>
      <c r="AU358" s="160" t="s">
        <v>81</v>
      </c>
      <c r="AV358" s="13" t="s">
        <v>81</v>
      </c>
      <c r="AW358" s="13" t="s">
        <v>33</v>
      </c>
      <c r="AX358" s="13" t="s">
        <v>77</v>
      </c>
      <c r="AY358" s="160" t="s">
        <v>137</v>
      </c>
    </row>
    <row r="359" spans="1:65" s="2" customFormat="1" ht="14.4" customHeight="1">
      <c r="A359" s="34"/>
      <c r="B359" s="139"/>
      <c r="C359" s="140" t="s">
        <v>689</v>
      </c>
      <c r="D359" s="140" t="s">
        <v>139</v>
      </c>
      <c r="E359" s="141" t="s">
        <v>690</v>
      </c>
      <c r="F359" s="142" t="s">
        <v>691</v>
      </c>
      <c r="G359" s="143" t="s">
        <v>162</v>
      </c>
      <c r="H359" s="144">
        <v>81.85</v>
      </c>
      <c r="I359" s="145"/>
      <c r="J359" s="146">
        <f>ROUND(I359*H359,2)</f>
        <v>0</v>
      </c>
      <c r="K359" s="142" t="s">
        <v>143</v>
      </c>
      <c r="L359" s="35"/>
      <c r="M359" s="147" t="s">
        <v>3</v>
      </c>
      <c r="N359" s="148" t="s">
        <v>43</v>
      </c>
      <c r="O359" s="55"/>
      <c r="P359" s="149">
        <f>O359*H359</f>
        <v>0</v>
      </c>
      <c r="Q359" s="149">
        <v>0</v>
      </c>
      <c r="R359" s="149">
        <f>Q359*H359</f>
        <v>0</v>
      </c>
      <c r="S359" s="149">
        <v>0.0025</v>
      </c>
      <c r="T359" s="150">
        <f>S359*H359</f>
        <v>0.204625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51" t="s">
        <v>229</v>
      </c>
      <c r="AT359" s="151" t="s">
        <v>139</v>
      </c>
      <c r="AU359" s="151" t="s">
        <v>81</v>
      </c>
      <c r="AY359" s="19" t="s">
        <v>137</v>
      </c>
      <c r="BE359" s="152">
        <f>IF(N359="základní",J359,0)</f>
        <v>0</v>
      </c>
      <c r="BF359" s="152">
        <f>IF(N359="snížená",J359,0)</f>
        <v>0</v>
      </c>
      <c r="BG359" s="152">
        <f>IF(N359="zákl. přenesená",J359,0)</f>
        <v>0</v>
      </c>
      <c r="BH359" s="152">
        <f>IF(N359="sníž. přenesená",J359,0)</f>
        <v>0</v>
      </c>
      <c r="BI359" s="152">
        <f>IF(N359="nulová",J359,0)</f>
        <v>0</v>
      </c>
      <c r="BJ359" s="19" t="s">
        <v>77</v>
      </c>
      <c r="BK359" s="152">
        <f>ROUND(I359*H359,2)</f>
        <v>0</v>
      </c>
      <c r="BL359" s="19" t="s">
        <v>229</v>
      </c>
      <c r="BM359" s="151" t="s">
        <v>692</v>
      </c>
    </row>
    <row r="360" spans="1:47" s="2" customFormat="1" ht="10.2">
      <c r="A360" s="34"/>
      <c r="B360" s="35"/>
      <c r="C360" s="34"/>
      <c r="D360" s="153" t="s">
        <v>145</v>
      </c>
      <c r="E360" s="34"/>
      <c r="F360" s="154" t="s">
        <v>693</v>
      </c>
      <c r="G360" s="34"/>
      <c r="H360" s="34"/>
      <c r="I360" s="155"/>
      <c r="J360" s="34"/>
      <c r="K360" s="34"/>
      <c r="L360" s="35"/>
      <c r="M360" s="156"/>
      <c r="N360" s="157"/>
      <c r="O360" s="55"/>
      <c r="P360" s="55"/>
      <c r="Q360" s="55"/>
      <c r="R360" s="55"/>
      <c r="S360" s="55"/>
      <c r="T360" s="56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9" t="s">
        <v>145</v>
      </c>
      <c r="AU360" s="19" t="s">
        <v>81</v>
      </c>
    </row>
    <row r="361" spans="2:51" s="13" customFormat="1" ht="10.2">
      <c r="B361" s="158"/>
      <c r="D361" s="159" t="s">
        <v>147</v>
      </c>
      <c r="E361" s="160" t="s">
        <v>3</v>
      </c>
      <c r="F361" s="161" t="s">
        <v>672</v>
      </c>
      <c r="H361" s="162">
        <v>81.85</v>
      </c>
      <c r="I361" s="163"/>
      <c r="L361" s="158"/>
      <c r="M361" s="164"/>
      <c r="N361" s="165"/>
      <c r="O361" s="165"/>
      <c r="P361" s="165"/>
      <c r="Q361" s="165"/>
      <c r="R361" s="165"/>
      <c r="S361" s="165"/>
      <c r="T361" s="166"/>
      <c r="AT361" s="160" t="s">
        <v>147</v>
      </c>
      <c r="AU361" s="160" t="s">
        <v>81</v>
      </c>
      <c r="AV361" s="13" t="s">
        <v>81</v>
      </c>
      <c r="AW361" s="13" t="s">
        <v>33</v>
      </c>
      <c r="AX361" s="13" t="s">
        <v>77</v>
      </c>
      <c r="AY361" s="160" t="s">
        <v>137</v>
      </c>
    </row>
    <row r="362" spans="1:65" s="2" customFormat="1" ht="14.4" customHeight="1">
      <c r="A362" s="34"/>
      <c r="B362" s="139"/>
      <c r="C362" s="140" t="s">
        <v>694</v>
      </c>
      <c r="D362" s="140" t="s">
        <v>139</v>
      </c>
      <c r="E362" s="141" t="s">
        <v>695</v>
      </c>
      <c r="F362" s="142" t="s">
        <v>696</v>
      </c>
      <c r="G362" s="143" t="s">
        <v>162</v>
      </c>
      <c r="H362" s="144">
        <v>123.74</v>
      </c>
      <c r="I362" s="145"/>
      <c r="J362" s="146">
        <f>ROUND(I362*H362,2)</f>
        <v>0</v>
      </c>
      <c r="K362" s="142" t="s">
        <v>143</v>
      </c>
      <c r="L362" s="35"/>
      <c r="M362" s="147" t="s">
        <v>3</v>
      </c>
      <c r="N362" s="148" t="s">
        <v>43</v>
      </c>
      <c r="O362" s="55"/>
      <c r="P362" s="149">
        <f>O362*H362</f>
        <v>0</v>
      </c>
      <c r="Q362" s="149">
        <v>0.0004</v>
      </c>
      <c r="R362" s="149">
        <f>Q362*H362</f>
        <v>0.049496</v>
      </c>
      <c r="S362" s="149">
        <v>0</v>
      </c>
      <c r="T362" s="150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51" t="s">
        <v>229</v>
      </c>
      <c r="AT362" s="151" t="s">
        <v>139</v>
      </c>
      <c r="AU362" s="151" t="s">
        <v>81</v>
      </c>
      <c r="AY362" s="19" t="s">
        <v>137</v>
      </c>
      <c r="BE362" s="152">
        <f>IF(N362="základní",J362,0)</f>
        <v>0</v>
      </c>
      <c r="BF362" s="152">
        <f>IF(N362="snížená",J362,0)</f>
        <v>0</v>
      </c>
      <c r="BG362" s="152">
        <f>IF(N362="zákl. přenesená",J362,0)</f>
        <v>0</v>
      </c>
      <c r="BH362" s="152">
        <f>IF(N362="sníž. přenesená",J362,0)</f>
        <v>0</v>
      </c>
      <c r="BI362" s="152">
        <f>IF(N362="nulová",J362,0)</f>
        <v>0</v>
      </c>
      <c r="BJ362" s="19" t="s">
        <v>77</v>
      </c>
      <c r="BK362" s="152">
        <f>ROUND(I362*H362,2)</f>
        <v>0</v>
      </c>
      <c r="BL362" s="19" t="s">
        <v>229</v>
      </c>
      <c r="BM362" s="151" t="s">
        <v>697</v>
      </c>
    </row>
    <row r="363" spans="1:47" s="2" customFormat="1" ht="10.2">
      <c r="A363" s="34"/>
      <c r="B363" s="35"/>
      <c r="C363" s="34"/>
      <c r="D363" s="153" t="s">
        <v>145</v>
      </c>
      <c r="E363" s="34"/>
      <c r="F363" s="154" t="s">
        <v>698</v>
      </c>
      <c r="G363" s="34"/>
      <c r="H363" s="34"/>
      <c r="I363" s="155"/>
      <c r="J363" s="34"/>
      <c r="K363" s="34"/>
      <c r="L363" s="35"/>
      <c r="M363" s="156"/>
      <c r="N363" s="157"/>
      <c r="O363" s="55"/>
      <c r="P363" s="55"/>
      <c r="Q363" s="55"/>
      <c r="R363" s="55"/>
      <c r="S363" s="55"/>
      <c r="T363" s="56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9" t="s">
        <v>145</v>
      </c>
      <c r="AU363" s="19" t="s">
        <v>81</v>
      </c>
    </row>
    <row r="364" spans="2:51" s="13" customFormat="1" ht="10.2">
      <c r="B364" s="158"/>
      <c r="D364" s="159" t="s">
        <v>147</v>
      </c>
      <c r="E364" s="160" t="s">
        <v>3</v>
      </c>
      <c r="F364" s="161" t="s">
        <v>666</v>
      </c>
      <c r="H364" s="162">
        <v>123.74</v>
      </c>
      <c r="I364" s="163"/>
      <c r="L364" s="158"/>
      <c r="M364" s="164"/>
      <c r="N364" s="165"/>
      <c r="O364" s="165"/>
      <c r="P364" s="165"/>
      <c r="Q364" s="165"/>
      <c r="R364" s="165"/>
      <c r="S364" s="165"/>
      <c r="T364" s="166"/>
      <c r="AT364" s="160" t="s">
        <v>147</v>
      </c>
      <c r="AU364" s="160" t="s">
        <v>81</v>
      </c>
      <c r="AV364" s="13" t="s">
        <v>81</v>
      </c>
      <c r="AW364" s="13" t="s">
        <v>33</v>
      </c>
      <c r="AX364" s="13" t="s">
        <v>77</v>
      </c>
      <c r="AY364" s="160" t="s">
        <v>137</v>
      </c>
    </row>
    <row r="365" spans="1:65" s="2" customFormat="1" ht="14.4" customHeight="1">
      <c r="A365" s="34"/>
      <c r="B365" s="139"/>
      <c r="C365" s="167" t="s">
        <v>699</v>
      </c>
      <c r="D365" s="167" t="s">
        <v>247</v>
      </c>
      <c r="E365" s="168" t="s">
        <v>700</v>
      </c>
      <c r="F365" s="169" t="s">
        <v>701</v>
      </c>
      <c r="G365" s="170" t="s">
        <v>162</v>
      </c>
      <c r="H365" s="171">
        <v>136.114</v>
      </c>
      <c r="I365" s="172"/>
      <c r="J365" s="173">
        <f>ROUND(I365*H365,2)</f>
        <v>0</v>
      </c>
      <c r="K365" s="169" t="s">
        <v>3</v>
      </c>
      <c r="L365" s="174"/>
      <c r="M365" s="175" t="s">
        <v>3</v>
      </c>
      <c r="N365" s="176" t="s">
        <v>43</v>
      </c>
      <c r="O365" s="55"/>
      <c r="P365" s="149">
        <f>O365*H365</f>
        <v>0</v>
      </c>
      <c r="Q365" s="149">
        <v>0.0029</v>
      </c>
      <c r="R365" s="149">
        <f>Q365*H365</f>
        <v>0.3947306</v>
      </c>
      <c r="S365" s="149">
        <v>0</v>
      </c>
      <c r="T365" s="150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51" t="s">
        <v>314</v>
      </c>
      <c r="AT365" s="151" t="s">
        <v>247</v>
      </c>
      <c r="AU365" s="151" t="s">
        <v>81</v>
      </c>
      <c r="AY365" s="19" t="s">
        <v>137</v>
      </c>
      <c r="BE365" s="152">
        <f>IF(N365="základní",J365,0)</f>
        <v>0</v>
      </c>
      <c r="BF365" s="152">
        <f>IF(N365="snížená",J365,0)</f>
        <v>0</v>
      </c>
      <c r="BG365" s="152">
        <f>IF(N365="zákl. přenesená",J365,0)</f>
        <v>0</v>
      </c>
      <c r="BH365" s="152">
        <f>IF(N365="sníž. přenesená",J365,0)</f>
        <v>0</v>
      </c>
      <c r="BI365" s="152">
        <f>IF(N365="nulová",J365,0)</f>
        <v>0</v>
      </c>
      <c r="BJ365" s="19" t="s">
        <v>77</v>
      </c>
      <c r="BK365" s="152">
        <f>ROUND(I365*H365,2)</f>
        <v>0</v>
      </c>
      <c r="BL365" s="19" t="s">
        <v>229</v>
      </c>
      <c r="BM365" s="151" t="s">
        <v>702</v>
      </c>
    </row>
    <row r="366" spans="2:51" s="13" customFormat="1" ht="10.2">
      <c r="B366" s="158"/>
      <c r="D366" s="159" t="s">
        <v>147</v>
      </c>
      <c r="F366" s="161" t="s">
        <v>703</v>
      </c>
      <c r="H366" s="162">
        <v>136.114</v>
      </c>
      <c r="I366" s="163"/>
      <c r="L366" s="158"/>
      <c r="M366" s="164"/>
      <c r="N366" s="165"/>
      <c r="O366" s="165"/>
      <c r="P366" s="165"/>
      <c r="Q366" s="165"/>
      <c r="R366" s="165"/>
      <c r="S366" s="165"/>
      <c r="T366" s="166"/>
      <c r="AT366" s="160" t="s">
        <v>147</v>
      </c>
      <c r="AU366" s="160" t="s">
        <v>81</v>
      </c>
      <c r="AV366" s="13" t="s">
        <v>81</v>
      </c>
      <c r="AW366" s="13" t="s">
        <v>4</v>
      </c>
      <c r="AX366" s="13" t="s">
        <v>77</v>
      </c>
      <c r="AY366" s="160" t="s">
        <v>137</v>
      </c>
    </row>
    <row r="367" spans="1:65" s="2" customFormat="1" ht="14.4" customHeight="1">
      <c r="A367" s="34"/>
      <c r="B367" s="139"/>
      <c r="C367" s="140" t="s">
        <v>704</v>
      </c>
      <c r="D367" s="140" t="s">
        <v>139</v>
      </c>
      <c r="E367" s="141" t="s">
        <v>705</v>
      </c>
      <c r="F367" s="142" t="s">
        <v>706</v>
      </c>
      <c r="G367" s="143" t="s">
        <v>173</v>
      </c>
      <c r="H367" s="144">
        <v>42.6</v>
      </c>
      <c r="I367" s="145"/>
      <c r="J367" s="146">
        <f>ROUND(I367*H367,2)</f>
        <v>0</v>
      </c>
      <c r="K367" s="142" t="s">
        <v>143</v>
      </c>
      <c r="L367" s="35"/>
      <c r="M367" s="147" t="s">
        <v>3</v>
      </c>
      <c r="N367" s="148" t="s">
        <v>43</v>
      </c>
      <c r="O367" s="55"/>
      <c r="P367" s="149">
        <f>O367*H367</f>
        <v>0</v>
      </c>
      <c r="Q367" s="149">
        <v>1E-05</v>
      </c>
      <c r="R367" s="149">
        <f>Q367*H367</f>
        <v>0.00042600000000000005</v>
      </c>
      <c r="S367" s="149">
        <v>0</v>
      </c>
      <c r="T367" s="150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51" t="s">
        <v>229</v>
      </c>
      <c r="AT367" s="151" t="s">
        <v>139</v>
      </c>
      <c r="AU367" s="151" t="s">
        <v>81</v>
      </c>
      <c r="AY367" s="19" t="s">
        <v>137</v>
      </c>
      <c r="BE367" s="152">
        <f>IF(N367="základní",J367,0)</f>
        <v>0</v>
      </c>
      <c r="BF367" s="152">
        <f>IF(N367="snížená",J367,0)</f>
        <v>0</v>
      </c>
      <c r="BG367" s="152">
        <f>IF(N367="zákl. přenesená",J367,0)</f>
        <v>0</v>
      </c>
      <c r="BH367" s="152">
        <f>IF(N367="sníž. přenesená",J367,0)</f>
        <v>0</v>
      </c>
      <c r="BI367" s="152">
        <f>IF(N367="nulová",J367,0)</f>
        <v>0</v>
      </c>
      <c r="BJ367" s="19" t="s">
        <v>77</v>
      </c>
      <c r="BK367" s="152">
        <f>ROUND(I367*H367,2)</f>
        <v>0</v>
      </c>
      <c r="BL367" s="19" t="s">
        <v>229</v>
      </c>
      <c r="BM367" s="151" t="s">
        <v>707</v>
      </c>
    </row>
    <row r="368" spans="1:47" s="2" customFormat="1" ht="10.2">
      <c r="A368" s="34"/>
      <c r="B368" s="35"/>
      <c r="C368" s="34"/>
      <c r="D368" s="153" t="s">
        <v>145</v>
      </c>
      <c r="E368" s="34"/>
      <c r="F368" s="154" t="s">
        <v>708</v>
      </c>
      <c r="G368" s="34"/>
      <c r="H368" s="34"/>
      <c r="I368" s="155"/>
      <c r="J368" s="34"/>
      <c r="K368" s="34"/>
      <c r="L368" s="35"/>
      <c r="M368" s="156"/>
      <c r="N368" s="157"/>
      <c r="O368" s="55"/>
      <c r="P368" s="55"/>
      <c r="Q368" s="55"/>
      <c r="R368" s="55"/>
      <c r="S368" s="55"/>
      <c r="T368" s="56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9" t="s">
        <v>145</v>
      </c>
      <c r="AU368" s="19" t="s">
        <v>81</v>
      </c>
    </row>
    <row r="369" spans="2:51" s="13" customFormat="1" ht="10.2">
      <c r="B369" s="158"/>
      <c r="D369" s="159" t="s">
        <v>147</v>
      </c>
      <c r="E369" s="160" t="s">
        <v>3</v>
      </c>
      <c r="F369" s="161" t="s">
        <v>709</v>
      </c>
      <c r="H369" s="162">
        <v>40.4</v>
      </c>
      <c r="I369" s="163"/>
      <c r="L369" s="158"/>
      <c r="M369" s="164"/>
      <c r="N369" s="165"/>
      <c r="O369" s="165"/>
      <c r="P369" s="165"/>
      <c r="Q369" s="165"/>
      <c r="R369" s="165"/>
      <c r="S369" s="165"/>
      <c r="T369" s="166"/>
      <c r="AT369" s="160" t="s">
        <v>147</v>
      </c>
      <c r="AU369" s="160" t="s">
        <v>81</v>
      </c>
      <c r="AV369" s="13" t="s">
        <v>81</v>
      </c>
      <c r="AW369" s="13" t="s">
        <v>33</v>
      </c>
      <c r="AX369" s="13" t="s">
        <v>72</v>
      </c>
      <c r="AY369" s="160" t="s">
        <v>137</v>
      </c>
    </row>
    <row r="370" spans="2:51" s="13" customFormat="1" ht="10.2">
      <c r="B370" s="158"/>
      <c r="D370" s="159" t="s">
        <v>147</v>
      </c>
      <c r="E370" s="160" t="s">
        <v>3</v>
      </c>
      <c r="F370" s="161" t="s">
        <v>710</v>
      </c>
      <c r="H370" s="162">
        <v>2.2</v>
      </c>
      <c r="I370" s="163"/>
      <c r="L370" s="158"/>
      <c r="M370" s="164"/>
      <c r="N370" s="165"/>
      <c r="O370" s="165"/>
      <c r="P370" s="165"/>
      <c r="Q370" s="165"/>
      <c r="R370" s="165"/>
      <c r="S370" s="165"/>
      <c r="T370" s="166"/>
      <c r="AT370" s="160" t="s">
        <v>147</v>
      </c>
      <c r="AU370" s="160" t="s">
        <v>81</v>
      </c>
      <c r="AV370" s="13" t="s">
        <v>81</v>
      </c>
      <c r="AW370" s="13" t="s">
        <v>33</v>
      </c>
      <c r="AX370" s="13" t="s">
        <v>72</v>
      </c>
      <c r="AY370" s="160" t="s">
        <v>137</v>
      </c>
    </row>
    <row r="371" spans="2:51" s="14" customFormat="1" ht="10.2">
      <c r="B371" s="177"/>
      <c r="D371" s="159" t="s">
        <v>147</v>
      </c>
      <c r="E371" s="178" t="s">
        <v>3</v>
      </c>
      <c r="F371" s="179" t="s">
        <v>328</v>
      </c>
      <c r="H371" s="180">
        <v>42.6</v>
      </c>
      <c r="I371" s="181"/>
      <c r="L371" s="177"/>
      <c r="M371" s="182"/>
      <c r="N371" s="183"/>
      <c r="O371" s="183"/>
      <c r="P371" s="183"/>
      <c r="Q371" s="183"/>
      <c r="R371" s="183"/>
      <c r="S371" s="183"/>
      <c r="T371" s="184"/>
      <c r="AT371" s="178" t="s">
        <v>147</v>
      </c>
      <c r="AU371" s="178" t="s">
        <v>81</v>
      </c>
      <c r="AV371" s="14" t="s">
        <v>87</v>
      </c>
      <c r="AW371" s="14" t="s">
        <v>33</v>
      </c>
      <c r="AX371" s="14" t="s">
        <v>77</v>
      </c>
      <c r="AY371" s="178" t="s">
        <v>137</v>
      </c>
    </row>
    <row r="372" spans="1:65" s="2" customFormat="1" ht="14.4" customHeight="1">
      <c r="A372" s="34"/>
      <c r="B372" s="139"/>
      <c r="C372" s="167" t="s">
        <v>711</v>
      </c>
      <c r="D372" s="167" t="s">
        <v>247</v>
      </c>
      <c r="E372" s="168" t="s">
        <v>712</v>
      </c>
      <c r="F372" s="169" t="s">
        <v>713</v>
      </c>
      <c r="G372" s="170" t="s">
        <v>173</v>
      </c>
      <c r="H372" s="171">
        <v>43.452</v>
      </c>
      <c r="I372" s="172"/>
      <c r="J372" s="173">
        <f>ROUND(I372*H372,2)</f>
        <v>0</v>
      </c>
      <c r="K372" s="169" t="s">
        <v>143</v>
      </c>
      <c r="L372" s="174"/>
      <c r="M372" s="175" t="s">
        <v>3</v>
      </c>
      <c r="N372" s="176" t="s">
        <v>43</v>
      </c>
      <c r="O372" s="55"/>
      <c r="P372" s="149">
        <f>O372*H372</f>
        <v>0</v>
      </c>
      <c r="Q372" s="149">
        <v>0.0003</v>
      </c>
      <c r="R372" s="149">
        <f>Q372*H372</f>
        <v>0.013035599999999998</v>
      </c>
      <c r="S372" s="149">
        <v>0</v>
      </c>
      <c r="T372" s="150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51" t="s">
        <v>314</v>
      </c>
      <c r="AT372" s="151" t="s">
        <v>247</v>
      </c>
      <c r="AU372" s="151" t="s">
        <v>81</v>
      </c>
      <c r="AY372" s="19" t="s">
        <v>137</v>
      </c>
      <c r="BE372" s="152">
        <f>IF(N372="základní",J372,0)</f>
        <v>0</v>
      </c>
      <c r="BF372" s="152">
        <f>IF(N372="snížená",J372,0)</f>
        <v>0</v>
      </c>
      <c r="BG372" s="152">
        <f>IF(N372="zákl. přenesená",J372,0)</f>
        <v>0</v>
      </c>
      <c r="BH372" s="152">
        <f>IF(N372="sníž. přenesená",J372,0)</f>
        <v>0</v>
      </c>
      <c r="BI372" s="152">
        <f>IF(N372="nulová",J372,0)</f>
        <v>0</v>
      </c>
      <c r="BJ372" s="19" t="s">
        <v>77</v>
      </c>
      <c r="BK372" s="152">
        <f>ROUND(I372*H372,2)</f>
        <v>0</v>
      </c>
      <c r="BL372" s="19" t="s">
        <v>229</v>
      </c>
      <c r="BM372" s="151" t="s">
        <v>714</v>
      </c>
    </row>
    <row r="373" spans="2:51" s="13" customFormat="1" ht="10.2">
      <c r="B373" s="158"/>
      <c r="D373" s="159" t="s">
        <v>147</v>
      </c>
      <c r="F373" s="161" t="s">
        <v>715</v>
      </c>
      <c r="H373" s="162">
        <v>43.452</v>
      </c>
      <c r="I373" s="163"/>
      <c r="L373" s="158"/>
      <c r="M373" s="164"/>
      <c r="N373" s="165"/>
      <c r="O373" s="165"/>
      <c r="P373" s="165"/>
      <c r="Q373" s="165"/>
      <c r="R373" s="165"/>
      <c r="S373" s="165"/>
      <c r="T373" s="166"/>
      <c r="AT373" s="160" t="s">
        <v>147</v>
      </c>
      <c r="AU373" s="160" t="s">
        <v>81</v>
      </c>
      <c r="AV373" s="13" t="s">
        <v>81</v>
      </c>
      <c r="AW373" s="13" t="s">
        <v>4</v>
      </c>
      <c r="AX373" s="13" t="s">
        <v>77</v>
      </c>
      <c r="AY373" s="160" t="s">
        <v>137</v>
      </c>
    </row>
    <row r="374" spans="1:65" s="2" customFormat="1" ht="22.2" customHeight="1">
      <c r="A374" s="34"/>
      <c r="B374" s="139"/>
      <c r="C374" s="140" t="s">
        <v>716</v>
      </c>
      <c r="D374" s="140" t="s">
        <v>139</v>
      </c>
      <c r="E374" s="141" t="s">
        <v>717</v>
      </c>
      <c r="F374" s="142" t="s">
        <v>718</v>
      </c>
      <c r="G374" s="143" t="s">
        <v>487</v>
      </c>
      <c r="H374" s="192"/>
      <c r="I374" s="145"/>
      <c r="J374" s="146">
        <f>ROUND(I374*H374,2)</f>
        <v>0</v>
      </c>
      <c r="K374" s="142" t="s">
        <v>143</v>
      </c>
      <c r="L374" s="35"/>
      <c r="M374" s="147" t="s">
        <v>3</v>
      </c>
      <c r="N374" s="148" t="s">
        <v>43</v>
      </c>
      <c r="O374" s="55"/>
      <c r="P374" s="149">
        <f>O374*H374</f>
        <v>0</v>
      </c>
      <c r="Q374" s="149">
        <v>0</v>
      </c>
      <c r="R374" s="149">
        <f>Q374*H374</f>
        <v>0</v>
      </c>
      <c r="S374" s="149">
        <v>0</v>
      </c>
      <c r="T374" s="150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51" t="s">
        <v>229</v>
      </c>
      <c r="AT374" s="151" t="s">
        <v>139</v>
      </c>
      <c r="AU374" s="151" t="s">
        <v>81</v>
      </c>
      <c r="AY374" s="19" t="s">
        <v>137</v>
      </c>
      <c r="BE374" s="152">
        <f>IF(N374="základní",J374,0)</f>
        <v>0</v>
      </c>
      <c r="BF374" s="152">
        <f>IF(N374="snížená",J374,0)</f>
        <v>0</v>
      </c>
      <c r="BG374" s="152">
        <f>IF(N374="zákl. přenesená",J374,0)</f>
        <v>0</v>
      </c>
      <c r="BH374" s="152">
        <f>IF(N374="sníž. přenesená",J374,0)</f>
        <v>0</v>
      </c>
      <c r="BI374" s="152">
        <f>IF(N374="nulová",J374,0)</f>
        <v>0</v>
      </c>
      <c r="BJ374" s="19" t="s">
        <v>77</v>
      </c>
      <c r="BK374" s="152">
        <f>ROUND(I374*H374,2)</f>
        <v>0</v>
      </c>
      <c r="BL374" s="19" t="s">
        <v>229</v>
      </c>
      <c r="BM374" s="151" t="s">
        <v>719</v>
      </c>
    </row>
    <row r="375" spans="1:47" s="2" customFormat="1" ht="10.2">
      <c r="A375" s="34"/>
      <c r="B375" s="35"/>
      <c r="C375" s="34"/>
      <c r="D375" s="153" t="s">
        <v>145</v>
      </c>
      <c r="E375" s="34"/>
      <c r="F375" s="154" t="s">
        <v>720</v>
      </c>
      <c r="G375" s="34"/>
      <c r="H375" s="34"/>
      <c r="I375" s="155"/>
      <c r="J375" s="34"/>
      <c r="K375" s="34"/>
      <c r="L375" s="35"/>
      <c r="M375" s="156"/>
      <c r="N375" s="157"/>
      <c r="O375" s="55"/>
      <c r="P375" s="55"/>
      <c r="Q375" s="55"/>
      <c r="R375" s="55"/>
      <c r="S375" s="55"/>
      <c r="T375" s="56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9" t="s">
        <v>145</v>
      </c>
      <c r="AU375" s="19" t="s">
        <v>81</v>
      </c>
    </row>
    <row r="376" spans="2:63" s="12" customFormat="1" ht="22.8" customHeight="1">
      <c r="B376" s="126"/>
      <c r="D376" s="127" t="s">
        <v>71</v>
      </c>
      <c r="E376" s="137" t="s">
        <v>721</v>
      </c>
      <c r="F376" s="137" t="s">
        <v>722</v>
      </c>
      <c r="I376" s="129"/>
      <c r="J376" s="138">
        <f>BK376</f>
        <v>0</v>
      </c>
      <c r="L376" s="126"/>
      <c r="M376" s="131"/>
      <c r="N376" s="132"/>
      <c r="O376" s="132"/>
      <c r="P376" s="133">
        <f>SUM(P377:P388)</f>
        <v>0</v>
      </c>
      <c r="Q376" s="132"/>
      <c r="R376" s="133">
        <f>SUM(R377:R388)</f>
        <v>0.13518120000000003</v>
      </c>
      <c r="S376" s="132"/>
      <c r="T376" s="134">
        <f>SUM(T377:T388)</f>
        <v>0</v>
      </c>
      <c r="AR376" s="127" t="s">
        <v>81</v>
      </c>
      <c r="AT376" s="135" t="s">
        <v>71</v>
      </c>
      <c r="AU376" s="135" t="s">
        <v>77</v>
      </c>
      <c r="AY376" s="127" t="s">
        <v>137</v>
      </c>
      <c r="BK376" s="136">
        <f>SUM(BK377:BK388)</f>
        <v>0</v>
      </c>
    </row>
    <row r="377" spans="1:65" s="2" customFormat="1" ht="14.4" customHeight="1">
      <c r="A377" s="34"/>
      <c r="B377" s="139"/>
      <c r="C377" s="140" t="s">
        <v>723</v>
      </c>
      <c r="D377" s="140" t="s">
        <v>139</v>
      </c>
      <c r="E377" s="141" t="s">
        <v>724</v>
      </c>
      <c r="F377" s="142" t="s">
        <v>725</v>
      </c>
      <c r="G377" s="143" t="s">
        <v>162</v>
      </c>
      <c r="H377" s="144">
        <v>33.88</v>
      </c>
      <c r="I377" s="145"/>
      <c r="J377" s="146">
        <f>ROUND(I377*H377,2)</f>
        <v>0</v>
      </c>
      <c r="K377" s="142" t="s">
        <v>143</v>
      </c>
      <c r="L377" s="35"/>
      <c r="M377" s="147" t="s">
        <v>3</v>
      </c>
      <c r="N377" s="148" t="s">
        <v>43</v>
      </c>
      <c r="O377" s="55"/>
      <c r="P377" s="149">
        <f>O377*H377</f>
        <v>0</v>
      </c>
      <c r="Q377" s="149">
        <v>0.00055</v>
      </c>
      <c r="R377" s="149">
        <f>Q377*H377</f>
        <v>0.018634</v>
      </c>
      <c r="S377" s="149">
        <v>0</v>
      </c>
      <c r="T377" s="150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1" t="s">
        <v>229</v>
      </c>
      <c r="AT377" s="151" t="s">
        <v>139</v>
      </c>
      <c r="AU377" s="151" t="s">
        <v>81</v>
      </c>
      <c r="AY377" s="19" t="s">
        <v>137</v>
      </c>
      <c r="BE377" s="152">
        <f>IF(N377="základní",J377,0)</f>
        <v>0</v>
      </c>
      <c r="BF377" s="152">
        <f>IF(N377="snížená",J377,0)</f>
        <v>0</v>
      </c>
      <c r="BG377" s="152">
        <f>IF(N377="zákl. přenesená",J377,0)</f>
        <v>0</v>
      </c>
      <c r="BH377" s="152">
        <f>IF(N377="sníž. přenesená",J377,0)</f>
        <v>0</v>
      </c>
      <c r="BI377" s="152">
        <f>IF(N377="nulová",J377,0)</f>
        <v>0</v>
      </c>
      <c r="BJ377" s="19" t="s">
        <v>77</v>
      </c>
      <c r="BK377" s="152">
        <f>ROUND(I377*H377,2)</f>
        <v>0</v>
      </c>
      <c r="BL377" s="19" t="s">
        <v>229</v>
      </c>
      <c r="BM377" s="151" t="s">
        <v>726</v>
      </c>
    </row>
    <row r="378" spans="1:47" s="2" customFormat="1" ht="10.2">
      <c r="A378" s="34"/>
      <c r="B378" s="35"/>
      <c r="C378" s="34"/>
      <c r="D378" s="153" t="s">
        <v>145</v>
      </c>
      <c r="E378" s="34"/>
      <c r="F378" s="154" t="s">
        <v>727</v>
      </c>
      <c r="G378" s="34"/>
      <c r="H378" s="34"/>
      <c r="I378" s="155"/>
      <c r="J378" s="34"/>
      <c r="K378" s="34"/>
      <c r="L378" s="35"/>
      <c r="M378" s="156"/>
      <c r="N378" s="157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145</v>
      </c>
      <c r="AU378" s="19" t="s">
        <v>81</v>
      </c>
    </row>
    <row r="379" spans="2:51" s="13" customFormat="1" ht="10.2">
      <c r="B379" s="158"/>
      <c r="D379" s="159" t="s">
        <v>147</v>
      </c>
      <c r="E379" s="160" t="s">
        <v>3</v>
      </c>
      <c r="F379" s="161" t="s">
        <v>665</v>
      </c>
      <c r="H379" s="162">
        <v>27.72</v>
      </c>
      <c r="I379" s="163"/>
      <c r="L379" s="158"/>
      <c r="M379" s="164"/>
      <c r="N379" s="165"/>
      <c r="O379" s="165"/>
      <c r="P379" s="165"/>
      <c r="Q379" s="165"/>
      <c r="R379" s="165"/>
      <c r="S379" s="165"/>
      <c r="T379" s="166"/>
      <c r="AT379" s="160" t="s">
        <v>147</v>
      </c>
      <c r="AU379" s="160" t="s">
        <v>81</v>
      </c>
      <c r="AV379" s="13" t="s">
        <v>81</v>
      </c>
      <c r="AW379" s="13" t="s">
        <v>33</v>
      </c>
      <c r="AX379" s="13" t="s">
        <v>72</v>
      </c>
      <c r="AY379" s="160" t="s">
        <v>137</v>
      </c>
    </row>
    <row r="380" spans="2:51" s="13" customFormat="1" ht="10.2">
      <c r="B380" s="158"/>
      <c r="D380" s="159" t="s">
        <v>147</v>
      </c>
      <c r="E380" s="160" t="s">
        <v>3</v>
      </c>
      <c r="F380" s="161" t="s">
        <v>728</v>
      </c>
      <c r="H380" s="162">
        <v>2.9</v>
      </c>
      <c r="I380" s="163"/>
      <c r="L380" s="158"/>
      <c r="M380" s="164"/>
      <c r="N380" s="165"/>
      <c r="O380" s="165"/>
      <c r="P380" s="165"/>
      <c r="Q380" s="165"/>
      <c r="R380" s="165"/>
      <c r="S380" s="165"/>
      <c r="T380" s="166"/>
      <c r="AT380" s="160" t="s">
        <v>147</v>
      </c>
      <c r="AU380" s="160" t="s">
        <v>81</v>
      </c>
      <c r="AV380" s="13" t="s">
        <v>81</v>
      </c>
      <c r="AW380" s="13" t="s">
        <v>33</v>
      </c>
      <c r="AX380" s="13" t="s">
        <v>72</v>
      </c>
      <c r="AY380" s="160" t="s">
        <v>137</v>
      </c>
    </row>
    <row r="381" spans="2:51" s="13" customFormat="1" ht="10.2">
      <c r="B381" s="158"/>
      <c r="D381" s="159" t="s">
        <v>147</v>
      </c>
      <c r="E381" s="160" t="s">
        <v>3</v>
      </c>
      <c r="F381" s="161" t="s">
        <v>729</v>
      </c>
      <c r="H381" s="162">
        <v>3.26</v>
      </c>
      <c r="I381" s="163"/>
      <c r="L381" s="158"/>
      <c r="M381" s="164"/>
      <c r="N381" s="165"/>
      <c r="O381" s="165"/>
      <c r="P381" s="165"/>
      <c r="Q381" s="165"/>
      <c r="R381" s="165"/>
      <c r="S381" s="165"/>
      <c r="T381" s="166"/>
      <c r="AT381" s="160" t="s">
        <v>147</v>
      </c>
      <c r="AU381" s="160" t="s">
        <v>81</v>
      </c>
      <c r="AV381" s="13" t="s">
        <v>81</v>
      </c>
      <c r="AW381" s="13" t="s">
        <v>33</v>
      </c>
      <c r="AX381" s="13" t="s">
        <v>72</v>
      </c>
      <c r="AY381" s="160" t="s">
        <v>137</v>
      </c>
    </row>
    <row r="382" spans="2:51" s="14" customFormat="1" ht="10.2">
      <c r="B382" s="177"/>
      <c r="D382" s="159" t="s">
        <v>147</v>
      </c>
      <c r="E382" s="178" t="s">
        <v>3</v>
      </c>
      <c r="F382" s="179" t="s">
        <v>328</v>
      </c>
      <c r="H382" s="180">
        <v>33.88</v>
      </c>
      <c r="I382" s="181"/>
      <c r="L382" s="177"/>
      <c r="M382" s="182"/>
      <c r="N382" s="183"/>
      <c r="O382" s="183"/>
      <c r="P382" s="183"/>
      <c r="Q382" s="183"/>
      <c r="R382" s="183"/>
      <c r="S382" s="183"/>
      <c r="T382" s="184"/>
      <c r="AT382" s="178" t="s">
        <v>147</v>
      </c>
      <c r="AU382" s="178" t="s">
        <v>81</v>
      </c>
      <c r="AV382" s="14" t="s">
        <v>87</v>
      </c>
      <c r="AW382" s="14" t="s">
        <v>33</v>
      </c>
      <c r="AX382" s="14" t="s">
        <v>77</v>
      </c>
      <c r="AY382" s="178" t="s">
        <v>137</v>
      </c>
    </row>
    <row r="383" spans="1:65" s="2" customFormat="1" ht="14.4" customHeight="1">
      <c r="A383" s="34"/>
      <c r="B383" s="139"/>
      <c r="C383" s="140" t="s">
        <v>730</v>
      </c>
      <c r="D383" s="140" t="s">
        <v>139</v>
      </c>
      <c r="E383" s="141" t="s">
        <v>731</v>
      </c>
      <c r="F383" s="142" t="s">
        <v>732</v>
      </c>
      <c r="G383" s="143" t="s">
        <v>162</v>
      </c>
      <c r="H383" s="144">
        <v>33.88</v>
      </c>
      <c r="I383" s="145"/>
      <c r="J383" s="146">
        <f>ROUND(I383*H383,2)</f>
        <v>0</v>
      </c>
      <c r="K383" s="142" t="s">
        <v>143</v>
      </c>
      <c r="L383" s="35"/>
      <c r="M383" s="147" t="s">
        <v>3</v>
      </c>
      <c r="N383" s="148" t="s">
        <v>43</v>
      </c>
      <c r="O383" s="55"/>
      <c r="P383" s="149">
        <f>O383*H383</f>
        <v>0</v>
      </c>
      <c r="Q383" s="149">
        <v>0.0032</v>
      </c>
      <c r="R383" s="149">
        <f>Q383*H383</f>
        <v>0.10841600000000001</v>
      </c>
      <c r="S383" s="149">
        <v>0</v>
      </c>
      <c r="T383" s="150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51" t="s">
        <v>229</v>
      </c>
      <c r="AT383" s="151" t="s">
        <v>139</v>
      </c>
      <c r="AU383" s="151" t="s">
        <v>81</v>
      </c>
      <c r="AY383" s="19" t="s">
        <v>137</v>
      </c>
      <c r="BE383" s="152">
        <f>IF(N383="základní",J383,0)</f>
        <v>0</v>
      </c>
      <c r="BF383" s="152">
        <f>IF(N383="snížená",J383,0)</f>
        <v>0</v>
      </c>
      <c r="BG383" s="152">
        <f>IF(N383="zákl. přenesená",J383,0)</f>
        <v>0</v>
      </c>
      <c r="BH383" s="152">
        <f>IF(N383="sníž. přenesená",J383,0)</f>
        <v>0</v>
      </c>
      <c r="BI383" s="152">
        <f>IF(N383="nulová",J383,0)</f>
        <v>0</v>
      </c>
      <c r="BJ383" s="19" t="s">
        <v>77</v>
      </c>
      <c r="BK383" s="152">
        <f>ROUND(I383*H383,2)</f>
        <v>0</v>
      </c>
      <c r="BL383" s="19" t="s">
        <v>229</v>
      </c>
      <c r="BM383" s="151" t="s">
        <v>733</v>
      </c>
    </row>
    <row r="384" spans="1:47" s="2" customFormat="1" ht="10.2">
      <c r="A384" s="34"/>
      <c r="B384" s="35"/>
      <c r="C384" s="34"/>
      <c r="D384" s="153" t="s">
        <v>145</v>
      </c>
      <c r="E384" s="34"/>
      <c r="F384" s="154" t="s">
        <v>734</v>
      </c>
      <c r="G384" s="34"/>
      <c r="H384" s="34"/>
      <c r="I384" s="155"/>
      <c r="J384" s="34"/>
      <c r="K384" s="34"/>
      <c r="L384" s="35"/>
      <c r="M384" s="156"/>
      <c r="N384" s="157"/>
      <c r="O384" s="55"/>
      <c r="P384" s="55"/>
      <c r="Q384" s="55"/>
      <c r="R384" s="55"/>
      <c r="S384" s="55"/>
      <c r="T384" s="56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9" t="s">
        <v>145</v>
      </c>
      <c r="AU384" s="19" t="s">
        <v>81</v>
      </c>
    </row>
    <row r="385" spans="1:65" s="2" customFormat="1" ht="14.4" customHeight="1">
      <c r="A385" s="34"/>
      <c r="B385" s="139"/>
      <c r="C385" s="140" t="s">
        <v>735</v>
      </c>
      <c r="D385" s="140" t="s">
        <v>139</v>
      </c>
      <c r="E385" s="141" t="s">
        <v>736</v>
      </c>
      <c r="F385" s="142" t="s">
        <v>737</v>
      </c>
      <c r="G385" s="143" t="s">
        <v>162</v>
      </c>
      <c r="H385" s="144">
        <v>33.88</v>
      </c>
      <c r="I385" s="145"/>
      <c r="J385" s="146">
        <f>ROUND(I385*H385,2)</f>
        <v>0</v>
      </c>
      <c r="K385" s="142" t="s">
        <v>143</v>
      </c>
      <c r="L385" s="35"/>
      <c r="M385" s="147" t="s">
        <v>3</v>
      </c>
      <c r="N385" s="148" t="s">
        <v>43</v>
      </c>
      <c r="O385" s="55"/>
      <c r="P385" s="149">
        <f>O385*H385</f>
        <v>0</v>
      </c>
      <c r="Q385" s="149">
        <v>0.00024</v>
      </c>
      <c r="R385" s="149">
        <f>Q385*H385</f>
        <v>0.008131200000000002</v>
      </c>
      <c r="S385" s="149">
        <v>0</v>
      </c>
      <c r="T385" s="150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51" t="s">
        <v>229</v>
      </c>
      <c r="AT385" s="151" t="s">
        <v>139</v>
      </c>
      <c r="AU385" s="151" t="s">
        <v>81</v>
      </c>
      <c r="AY385" s="19" t="s">
        <v>137</v>
      </c>
      <c r="BE385" s="152">
        <f>IF(N385="základní",J385,0)</f>
        <v>0</v>
      </c>
      <c r="BF385" s="152">
        <f>IF(N385="snížená",J385,0)</f>
        <v>0</v>
      </c>
      <c r="BG385" s="152">
        <f>IF(N385="zákl. přenesená",J385,0)</f>
        <v>0</v>
      </c>
      <c r="BH385" s="152">
        <f>IF(N385="sníž. přenesená",J385,0)</f>
        <v>0</v>
      </c>
      <c r="BI385" s="152">
        <f>IF(N385="nulová",J385,0)</f>
        <v>0</v>
      </c>
      <c r="BJ385" s="19" t="s">
        <v>77</v>
      </c>
      <c r="BK385" s="152">
        <f>ROUND(I385*H385,2)</f>
        <v>0</v>
      </c>
      <c r="BL385" s="19" t="s">
        <v>229</v>
      </c>
      <c r="BM385" s="151" t="s">
        <v>738</v>
      </c>
    </row>
    <row r="386" spans="1:47" s="2" customFormat="1" ht="10.2">
      <c r="A386" s="34"/>
      <c r="B386" s="35"/>
      <c r="C386" s="34"/>
      <c r="D386" s="153" t="s">
        <v>145</v>
      </c>
      <c r="E386" s="34"/>
      <c r="F386" s="154" t="s">
        <v>739</v>
      </c>
      <c r="G386" s="34"/>
      <c r="H386" s="34"/>
      <c r="I386" s="155"/>
      <c r="J386" s="34"/>
      <c r="K386" s="34"/>
      <c r="L386" s="35"/>
      <c r="M386" s="156"/>
      <c r="N386" s="157"/>
      <c r="O386" s="55"/>
      <c r="P386" s="55"/>
      <c r="Q386" s="55"/>
      <c r="R386" s="55"/>
      <c r="S386" s="55"/>
      <c r="T386" s="56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9" t="s">
        <v>145</v>
      </c>
      <c r="AU386" s="19" t="s">
        <v>81</v>
      </c>
    </row>
    <row r="387" spans="1:65" s="2" customFormat="1" ht="22.2" customHeight="1">
      <c r="A387" s="34"/>
      <c r="B387" s="139"/>
      <c r="C387" s="140" t="s">
        <v>740</v>
      </c>
      <c r="D387" s="140" t="s">
        <v>139</v>
      </c>
      <c r="E387" s="141" t="s">
        <v>741</v>
      </c>
      <c r="F387" s="142" t="s">
        <v>742</v>
      </c>
      <c r="G387" s="143" t="s">
        <v>487</v>
      </c>
      <c r="H387" s="192"/>
      <c r="I387" s="145"/>
      <c r="J387" s="146">
        <f>ROUND(I387*H387,2)</f>
        <v>0</v>
      </c>
      <c r="K387" s="142" t="s">
        <v>143</v>
      </c>
      <c r="L387" s="35"/>
      <c r="M387" s="147" t="s">
        <v>3</v>
      </c>
      <c r="N387" s="148" t="s">
        <v>43</v>
      </c>
      <c r="O387" s="55"/>
      <c r="P387" s="149">
        <f>O387*H387</f>
        <v>0</v>
      </c>
      <c r="Q387" s="149">
        <v>0</v>
      </c>
      <c r="R387" s="149">
        <f>Q387*H387</f>
        <v>0</v>
      </c>
      <c r="S387" s="149">
        <v>0</v>
      </c>
      <c r="T387" s="150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51" t="s">
        <v>229</v>
      </c>
      <c r="AT387" s="151" t="s">
        <v>139</v>
      </c>
      <c r="AU387" s="151" t="s">
        <v>81</v>
      </c>
      <c r="AY387" s="19" t="s">
        <v>137</v>
      </c>
      <c r="BE387" s="152">
        <f>IF(N387="základní",J387,0)</f>
        <v>0</v>
      </c>
      <c r="BF387" s="152">
        <f>IF(N387="snížená",J387,0)</f>
        <v>0</v>
      </c>
      <c r="BG387" s="152">
        <f>IF(N387="zákl. přenesená",J387,0)</f>
        <v>0</v>
      </c>
      <c r="BH387" s="152">
        <f>IF(N387="sníž. přenesená",J387,0)</f>
        <v>0</v>
      </c>
      <c r="BI387" s="152">
        <f>IF(N387="nulová",J387,0)</f>
        <v>0</v>
      </c>
      <c r="BJ387" s="19" t="s">
        <v>77</v>
      </c>
      <c r="BK387" s="152">
        <f>ROUND(I387*H387,2)</f>
        <v>0</v>
      </c>
      <c r="BL387" s="19" t="s">
        <v>229</v>
      </c>
      <c r="BM387" s="151" t="s">
        <v>743</v>
      </c>
    </row>
    <row r="388" spans="1:47" s="2" customFormat="1" ht="10.2">
      <c r="A388" s="34"/>
      <c r="B388" s="35"/>
      <c r="C388" s="34"/>
      <c r="D388" s="153" t="s">
        <v>145</v>
      </c>
      <c r="E388" s="34"/>
      <c r="F388" s="154" t="s">
        <v>744</v>
      </c>
      <c r="G388" s="34"/>
      <c r="H388" s="34"/>
      <c r="I388" s="155"/>
      <c r="J388" s="34"/>
      <c r="K388" s="34"/>
      <c r="L388" s="35"/>
      <c r="M388" s="156"/>
      <c r="N388" s="157"/>
      <c r="O388" s="55"/>
      <c r="P388" s="55"/>
      <c r="Q388" s="55"/>
      <c r="R388" s="55"/>
      <c r="S388" s="55"/>
      <c r="T388" s="56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9" t="s">
        <v>145</v>
      </c>
      <c r="AU388" s="19" t="s">
        <v>81</v>
      </c>
    </row>
    <row r="389" spans="2:63" s="12" customFormat="1" ht="22.8" customHeight="1">
      <c r="B389" s="126"/>
      <c r="D389" s="127" t="s">
        <v>71</v>
      </c>
      <c r="E389" s="137" t="s">
        <v>745</v>
      </c>
      <c r="F389" s="137" t="s">
        <v>746</v>
      </c>
      <c r="I389" s="129"/>
      <c r="J389" s="138">
        <f>BK389</f>
        <v>0</v>
      </c>
      <c r="L389" s="126"/>
      <c r="M389" s="131"/>
      <c r="N389" s="132"/>
      <c r="O389" s="132"/>
      <c r="P389" s="133">
        <f>SUM(P390:P408)</f>
        <v>0</v>
      </c>
      <c r="Q389" s="132"/>
      <c r="R389" s="133">
        <f>SUM(R390:R408)</f>
        <v>0.0988672</v>
      </c>
      <c r="S389" s="132"/>
      <c r="T389" s="134">
        <f>SUM(T390:T408)</f>
        <v>0</v>
      </c>
      <c r="AR389" s="127" t="s">
        <v>81</v>
      </c>
      <c r="AT389" s="135" t="s">
        <v>71</v>
      </c>
      <c r="AU389" s="135" t="s">
        <v>77</v>
      </c>
      <c r="AY389" s="127" t="s">
        <v>137</v>
      </c>
      <c r="BK389" s="136">
        <f>SUM(BK390:BK408)</f>
        <v>0</v>
      </c>
    </row>
    <row r="390" spans="1:65" s="2" customFormat="1" ht="14.4" customHeight="1">
      <c r="A390" s="34"/>
      <c r="B390" s="139"/>
      <c r="C390" s="140" t="s">
        <v>747</v>
      </c>
      <c r="D390" s="140" t="s">
        <v>139</v>
      </c>
      <c r="E390" s="141" t="s">
        <v>748</v>
      </c>
      <c r="F390" s="142" t="s">
        <v>749</v>
      </c>
      <c r="G390" s="143" t="s">
        <v>162</v>
      </c>
      <c r="H390" s="144">
        <v>4.8</v>
      </c>
      <c r="I390" s="145"/>
      <c r="J390" s="146">
        <f>ROUND(I390*H390,2)</f>
        <v>0</v>
      </c>
      <c r="K390" s="142" t="s">
        <v>143</v>
      </c>
      <c r="L390" s="35"/>
      <c r="M390" s="147" t="s">
        <v>3</v>
      </c>
      <c r="N390" s="148" t="s">
        <v>43</v>
      </c>
      <c r="O390" s="55"/>
      <c r="P390" s="149">
        <f>O390*H390</f>
        <v>0</v>
      </c>
      <c r="Q390" s="149">
        <v>0.0003</v>
      </c>
      <c r="R390" s="149">
        <f>Q390*H390</f>
        <v>0.0014399999999999999</v>
      </c>
      <c r="S390" s="149">
        <v>0</v>
      </c>
      <c r="T390" s="150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51" t="s">
        <v>229</v>
      </c>
      <c r="AT390" s="151" t="s">
        <v>139</v>
      </c>
      <c r="AU390" s="151" t="s">
        <v>81</v>
      </c>
      <c r="AY390" s="19" t="s">
        <v>137</v>
      </c>
      <c r="BE390" s="152">
        <f>IF(N390="základní",J390,0)</f>
        <v>0</v>
      </c>
      <c r="BF390" s="152">
        <f>IF(N390="snížená",J390,0)</f>
        <v>0</v>
      </c>
      <c r="BG390" s="152">
        <f>IF(N390="zákl. přenesená",J390,0)</f>
        <v>0</v>
      </c>
      <c r="BH390" s="152">
        <f>IF(N390="sníž. přenesená",J390,0)</f>
        <v>0</v>
      </c>
      <c r="BI390" s="152">
        <f>IF(N390="nulová",J390,0)</f>
        <v>0</v>
      </c>
      <c r="BJ390" s="19" t="s">
        <v>77</v>
      </c>
      <c r="BK390" s="152">
        <f>ROUND(I390*H390,2)</f>
        <v>0</v>
      </c>
      <c r="BL390" s="19" t="s">
        <v>229</v>
      </c>
      <c r="BM390" s="151" t="s">
        <v>750</v>
      </c>
    </row>
    <row r="391" spans="1:47" s="2" customFormat="1" ht="10.2">
      <c r="A391" s="34"/>
      <c r="B391" s="35"/>
      <c r="C391" s="34"/>
      <c r="D391" s="153" t="s">
        <v>145</v>
      </c>
      <c r="E391" s="34"/>
      <c r="F391" s="154" t="s">
        <v>751</v>
      </c>
      <c r="G391" s="34"/>
      <c r="H391" s="34"/>
      <c r="I391" s="155"/>
      <c r="J391" s="34"/>
      <c r="K391" s="34"/>
      <c r="L391" s="35"/>
      <c r="M391" s="156"/>
      <c r="N391" s="157"/>
      <c r="O391" s="55"/>
      <c r="P391" s="55"/>
      <c r="Q391" s="55"/>
      <c r="R391" s="55"/>
      <c r="S391" s="55"/>
      <c r="T391" s="56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9" t="s">
        <v>145</v>
      </c>
      <c r="AU391" s="19" t="s">
        <v>81</v>
      </c>
    </row>
    <row r="392" spans="2:51" s="13" customFormat="1" ht="10.2">
      <c r="B392" s="158"/>
      <c r="D392" s="159" t="s">
        <v>147</v>
      </c>
      <c r="E392" s="160" t="s">
        <v>3</v>
      </c>
      <c r="F392" s="161" t="s">
        <v>752</v>
      </c>
      <c r="H392" s="162">
        <v>4.8</v>
      </c>
      <c r="I392" s="163"/>
      <c r="L392" s="158"/>
      <c r="M392" s="164"/>
      <c r="N392" s="165"/>
      <c r="O392" s="165"/>
      <c r="P392" s="165"/>
      <c r="Q392" s="165"/>
      <c r="R392" s="165"/>
      <c r="S392" s="165"/>
      <c r="T392" s="166"/>
      <c r="AT392" s="160" t="s">
        <v>147</v>
      </c>
      <c r="AU392" s="160" t="s">
        <v>81</v>
      </c>
      <c r="AV392" s="13" t="s">
        <v>81</v>
      </c>
      <c r="AW392" s="13" t="s">
        <v>33</v>
      </c>
      <c r="AX392" s="13" t="s">
        <v>77</v>
      </c>
      <c r="AY392" s="160" t="s">
        <v>137</v>
      </c>
    </row>
    <row r="393" spans="1:65" s="2" customFormat="1" ht="22.2" customHeight="1">
      <c r="A393" s="34"/>
      <c r="B393" s="139"/>
      <c r="C393" s="140" t="s">
        <v>753</v>
      </c>
      <c r="D393" s="140" t="s">
        <v>139</v>
      </c>
      <c r="E393" s="141" t="s">
        <v>754</v>
      </c>
      <c r="F393" s="142" t="s">
        <v>755</v>
      </c>
      <c r="G393" s="143" t="s">
        <v>162</v>
      </c>
      <c r="H393" s="144">
        <v>4.8</v>
      </c>
      <c r="I393" s="145"/>
      <c r="J393" s="146">
        <f>ROUND(I393*H393,2)</f>
        <v>0</v>
      </c>
      <c r="K393" s="142" t="s">
        <v>143</v>
      </c>
      <c r="L393" s="35"/>
      <c r="M393" s="147" t="s">
        <v>3</v>
      </c>
      <c r="N393" s="148" t="s">
        <v>43</v>
      </c>
      <c r="O393" s="55"/>
      <c r="P393" s="149">
        <f>O393*H393</f>
        <v>0</v>
      </c>
      <c r="Q393" s="149">
        <v>0.00605</v>
      </c>
      <c r="R393" s="149">
        <f>Q393*H393</f>
        <v>0.029039999999999996</v>
      </c>
      <c r="S393" s="149">
        <v>0</v>
      </c>
      <c r="T393" s="150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51" t="s">
        <v>229</v>
      </c>
      <c r="AT393" s="151" t="s">
        <v>139</v>
      </c>
      <c r="AU393" s="151" t="s">
        <v>81</v>
      </c>
      <c r="AY393" s="19" t="s">
        <v>137</v>
      </c>
      <c r="BE393" s="152">
        <f>IF(N393="základní",J393,0)</f>
        <v>0</v>
      </c>
      <c r="BF393" s="152">
        <f>IF(N393="snížená",J393,0)</f>
        <v>0</v>
      </c>
      <c r="BG393" s="152">
        <f>IF(N393="zákl. přenesená",J393,0)</f>
        <v>0</v>
      </c>
      <c r="BH393" s="152">
        <f>IF(N393="sníž. přenesená",J393,0)</f>
        <v>0</v>
      </c>
      <c r="BI393" s="152">
        <f>IF(N393="nulová",J393,0)</f>
        <v>0</v>
      </c>
      <c r="BJ393" s="19" t="s">
        <v>77</v>
      </c>
      <c r="BK393" s="152">
        <f>ROUND(I393*H393,2)</f>
        <v>0</v>
      </c>
      <c r="BL393" s="19" t="s">
        <v>229</v>
      </c>
      <c r="BM393" s="151" t="s">
        <v>756</v>
      </c>
    </row>
    <row r="394" spans="1:47" s="2" customFormat="1" ht="10.2">
      <c r="A394" s="34"/>
      <c r="B394" s="35"/>
      <c r="C394" s="34"/>
      <c r="D394" s="153" t="s">
        <v>145</v>
      </c>
      <c r="E394" s="34"/>
      <c r="F394" s="154" t="s">
        <v>757</v>
      </c>
      <c r="G394" s="34"/>
      <c r="H394" s="34"/>
      <c r="I394" s="155"/>
      <c r="J394" s="34"/>
      <c r="K394" s="34"/>
      <c r="L394" s="35"/>
      <c r="M394" s="156"/>
      <c r="N394" s="157"/>
      <c r="O394" s="55"/>
      <c r="P394" s="55"/>
      <c r="Q394" s="55"/>
      <c r="R394" s="55"/>
      <c r="S394" s="55"/>
      <c r="T394" s="56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9" t="s">
        <v>145</v>
      </c>
      <c r="AU394" s="19" t="s">
        <v>81</v>
      </c>
    </row>
    <row r="395" spans="1:65" s="2" customFormat="1" ht="14.4" customHeight="1">
      <c r="A395" s="34"/>
      <c r="B395" s="139"/>
      <c r="C395" s="167" t="s">
        <v>758</v>
      </c>
      <c r="D395" s="167" t="s">
        <v>247</v>
      </c>
      <c r="E395" s="168" t="s">
        <v>759</v>
      </c>
      <c r="F395" s="169" t="s">
        <v>760</v>
      </c>
      <c r="G395" s="170" t="s">
        <v>162</v>
      </c>
      <c r="H395" s="171">
        <v>5.28</v>
      </c>
      <c r="I395" s="172"/>
      <c r="J395" s="173">
        <f>ROUND(I395*H395,2)</f>
        <v>0</v>
      </c>
      <c r="K395" s="169" t="s">
        <v>143</v>
      </c>
      <c r="L395" s="174"/>
      <c r="M395" s="175" t="s">
        <v>3</v>
      </c>
      <c r="N395" s="176" t="s">
        <v>43</v>
      </c>
      <c r="O395" s="55"/>
      <c r="P395" s="149">
        <f>O395*H395</f>
        <v>0</v>
      </c>
      <c r="Q395" s="149">
        <v>0.01232</v>
      </c>
      <c r="R395" s="149">
        <f>Q395*H395</f>
        <v>0.0650496</v>
      </c>
      <c r="S395" s="149">
        <v>0</v>
      </c>
      <c r="T395" s="150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51" t="s">
        <v>314</v>
      </c>
      <c r="AT395" s="151" t="s">
        <v>247</v>
      </c>
      <c r="AU395" s="151" t="s">
        <v>81</v>
      </c>
      <c r="AY395" s="19" t="s">
        <v>137</v>
      </c>
      <c r="BE395" s="152">
        <f>IF(N395="základní",J395,0)</f>
        <v>0</v>
      </c>
      <c r="BF395" s="152">
        <f>IF(N395="snížená",J395,0)</f>
        <v>0</v>
      </c>
      <c r="BG395" s="152">
        <f>IF(N395="zákl. přenesená",J395,0)</f>
        <v>0</v>
      </c>
      <c r="BH395" s="152">
        <f>IF(N395="sníž. přenesená",J395,0)</f>
        <v>0</v>
      </c>
      <c r="BI395" s="152">
        <f>IF(N395="nulová",J395,0)</f>
        <v>0</v>
      </c>
      <c r="BJ395" s="19" t="s">
        <v>77</v>
      </c>
      <c r="BK395" s="152">
        <f>ROUND(I395*H395,2)</f>
        <v>0</v>
      </c>
      <c r="BL395" s="19" t="s">
        <v>229</v>
      </c>
      <c r="BM395" s="151" t="s">
        <v>761</v>
      </c>
    </row>
    <row r="396" spans="2:51" s="13" customFormat="1" ht="10.2">
      <c r="B396" s="158"/>
      <c r="D396" s="159" t="s">
        <v>147</v>
      </c>
      <c r="F396" s="161" t="s">
        <v>762</v>
      </c>
      <c r="H396" s="162">
        <v>5.28</v>
      </c>
      <c r="I396" s="163"/>
      <c r="L396" s="158"/>
      <c r="M396" s="164"/>
      <c r="N396" s="165"/>
      <c r="O396" s="165"/>
      <c r="P396" s="165"/>
      <c r="Q396" s="165"/>
      <c r="R396" s="165"/>
      <c r="S396" s="165"/>
      <c r="T396" s="166"/>
      <c r="AT396" s="160" t="s">
        <v>147</v>
      </c>
      <c r="AU396" s="160" t="s">
        <v>81</v>
      </c>
      <c r="AV396" s="13" t="s">
        <v>81</v>
      </c>
      <c r="AW396" s="13" t="s">
        <v>4</v>
      </c>
      <c r="AX396" s="13" t="s">
        <v>77</v>
      </c>
      <c r="AY396" s="160" t="s">
        <v>137</v>
      </c>
    </row>
    <row r="397" spans="1:65" s="2" customFormat="1" ht="14.4" customHeight="1">
      <c r="A397" s="34"/>
      <c r="B397" s="139"/>
      <c r="C397" s="140" t="s">
        <v>763</v>
      </c>
      <c r="D397" s="140" t="s">
        <v>139</v>
      </c>
      <c r="E397" s="141" t="s">
        <v>764</v>
      </c>
      <c r="F397" s="142" t="s">
        <v>765</v>
      </c>
      <c r="G397" s="143" t="s">
        <v>173</v>
      </c>
      <c r="H397" s="144">
        <v>3.2</v>
      </c>
      <c r="I397" s="145"/>
      <c r="J397" s="146">
        <f>ROUND(I397*H397,2)</f>
        <v>0</v>
      </c>
      <c r="K397" s="142" t="s">
        <v>143</v>
      </c>
      <c r="L397" s="35"/>
      <c r="M397" s="147" t="s">
        <v>3</v>
      </c>
      <c r="N397" s="148" t="s">
        <v>43</v>
      </c>
      <c r="O397" s="55"/>
      <c r="P397" s="149">
        <f>O397*H397</f>
        <v>0</v>
      </c>
      <c r="Q397" s="149">
        <v>0.0002</v>
      </c>
      <c r="R397" s="149">
        <f>Q397*H397</f>
        <v>0.00064</v>
      </c>
      <c r="S397" s="149">
        <v>0</v>
      </c>
      <c r="T397" s="150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51" t="s">
        <v>229</v>
      </c>
      <c r="AT397" s="151" t="s">
        <v>139</v>
      </c>
      <c r="AU397" s="151" t="s">
        <v>81</v>
      </c>
      <c r="AY397" s="19" t="s">
        <v>137</v>
      </c>
      <c r="BE397" s="152">
        <f>IF(N397="základní",J397,0)</f>
        <v>0</v>
      </c>
      <c r="BF397" s="152">
        <f>IF(N397="snížená",J397,0)</f>
        <v>0</v>
      </c>
      <c r="BG397" s="152">
        <f>IF(N397="zákl. přenesená",J397,0)</f>
        <v>0</v>
      </c>
      <c r="BH397" s="152">
        <f>IF(N397="sníž. přenesená",J397,0)</f>
        <v>0</v>
      </c>
      <c r="BI397" s="152">
        <f>IF(N397="nulová",J397,0)</f>
        <v>0</v>
      </c>
      <c r="BJ397" s="19" t="s">
        <v>77</v>
      </c>
      <c r="BK397" s="152">
        <f>ROUND(I397*H397,2)</f>
        <v>0</v>
      </c>
      <c r="BL397" s="19" t="s">
        <v>229</v>
      </c>
      <c r="BM397" s="151" t="s">
        <v>766</v>
      </c>
    </row>
    <row r="398" spans="1:47" s="2" customFormat="1" ht="10.2">
      <c r="A398" s="34"/>
      <c r="B398" s="35"/>
      <c r="C398" s="34"/>
      <c r="D398" s="153" t="s">
        <v>145</v>
      </c>
      <c r="E398" s="34"/>
      <c r="F398" s="154" t="s">
        <v>767</v>
      </c>
      <c r="G398" s="34"/>
      <c r="H398" s="34"/>
      <c r="I398" s="155"/>
      <c r="J398" s="34"/>
      <c r="K398" s="34"/>
      <c r="L398" s="35"/>
      <c r="M398" s="156"/>
      <c r="N398" s="157"/>
      <c r="O398" s="55"/>
      <c r="P398" s="55"/>
      <c r="Q398" s="55"/>
      <c r="R398" s="55"/>
      <c r="S398" s="55"/>
      <c r="T398" s="56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9" t="s">
        <v>145</v>
      </c>
      <c r="AU398" s="19" t="s">
        <v>81</v>
      </c>
    </row>
    <row r="399" spans="2:51" s="13" customFormat="1" ht="10.2">
      <c r="B399" s="158"/>
      <c r="D399" s="159" t="s">
        <v>147</v>
      </c>
      <c r="E399" s="160" t="s">
        <v>3</v>
      </c>
      <c r="F399" s="161" t="s">
        <v>768</v>
      </c>
      <c r="H399" s="162">
        <v>3.2</v>
      </c>
      <c r="I399" s="163"/>
      <c r="L399" s="158"/>
      <c r="M399" s="164"/>
      <c r="N399" s="165"/>
      <c r="O399" s="165"/>
      <c r="P399" s="165"/>
      <c r="Q399" s="165"/>
      <c r="R399" s="165"/>
      <c r="S399" s="165"/>
      <c r="T399" s="166"/>
      <c r="AT399" s="160" t="s">
        <v>147</v>
      </c>
      <c r="AU399" s="160" t="s">
        <v>81</v>
      </c>
      <c r="AV399" s="13" t="s">
        <v>81</v>
      </c>
      <c r="AW399" s="13" t="s">
        <v>33</v>
      </c>
      <c r="AX399" s="13" t="s">
        <v>77</v>
      </c>
      <c r="AY399" s="160" t="s">
        <v>137</v>
      </c>
    </row>
    <row r="400" spans="1:65" s="2" customFormat="1" ht="14.4" customHeight="1">
      <c r="A400" s="34"/>
      <c r="B400" s="139"/>
      <c r="C400" s="167" t="s">
        <v>769</v>
      </c>
      <c r="D400" s="167" t="s">
        <v>247</v>
      </c>
      <c r="E400" s="168" t="s">
        <v>770</v>
      </c>
      <c r="F400" s="169" t="s">
        <v>771</v>
      </c>
      <c r="G400" s="170" t="s">
        <v>173</v>
      </c>
      <c r="H400" s="171">
        <v>3.36</v>
      </c>
      <c r="I400" s="172"/>
      <c r="J400" s="173">
        <f>ROUND(I400*H400,2)</f>
        <v>0</v>
      </c>
      <c r="K400" s="169" t="s">
        <v>143</v>
      </c>
      <c r="L400" s="174"/>
      <c r="M400" s="175" t="s">
        <v>3</v>
      </c>
      <c r="N400" s="176" t="s">
        <v>43</v>
      </c>
      <c r="O400" s="55"/>
      <c r="P400" s="149">
        <f>O400*H400</f>
        <v>0</v>
      </c>
      <c r="Q400" s="149">
        <v>8E-05</v>
      </c>
      <c r="R400" s="149">
        <f>Q400*H400</f>
        <v>0.00026880000000000003</v>
      </c>
      <c r="S400" s="149">
        <v>0</v>
      </c>
      <c r="T400" s="150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51" t="s">
        <v>314</v>
      </c>
      <c r="AT400" s="151" t="s">
        <v>247</v>
      </c>
      <c r="AU400" s="151" t="s">
        <v>81</v>
      </c>
      <c r="AY400" s="19" t="s">
        <v>137</v>
      </c>
      <c r="BE400" s="152">
        <f>IF(N400="základní",J400,0)</f>
        <v>0</v>
      </c>
      <c r="BF400" s="152">
        <f>IF(N400="snížená",J400,0)</f>
        <v>0</v>
      </c>
      <c r="BG400" s="152">
        <f>IF(N400="zákl. přenesená",J400,0)</f>
        <v>0</v>
      </c>
      <c r="BH400" s="152">
        <f>IF(N400="sníž. přenesená",J400,0)</f>
        <v>0</v>
      </c>
      <c r="BI400" s="152">
        <f>IF(N400="nulová",J400,0)</f>
        <v>0</v>
      </c>
      <c r="BJ400" s="19" t="s">
        <v>77</v>
      </c>
      <c r="BK400" s="152">
        <f>ROUND(I400*H400,2)</f>
        <v>0</v>
      </c>
      <c r="BL400" s="19" t="s">
        <v>229</v>
      </c>
      <c r="BM400" s="151" t="s">
        <v>772</v>
      </c>
    </row>
    <row r="401" spans="2:51" s="13" customFormat="1" ht="10.2">
      <c r="B401" s="158"/>
      <c r="D401" s="159" t="s">
        <v>147</v>
      </c>
      <c r="F401" s="161" t="s">
        <v>773</v>
      </c>
      <c r="H401" s="162">
        <v>3.36</v>
      </c>
      <c r="I401" s="163"/>
      <c r="L401" s="158"/>
      <c r="M401" s="164"/>
      <c r="N401" s="165"/>
      <c r="O401" s="165"/>
      <c r="P401" s="165"/>
      <c r="Q401" s="165"/>
      <c r="R401" s="165"/>
      <c r="S401" s="165"/>
      <c r="T401" s="166"/>
      <c r="AT401" s="160" t="s">
        <v>147</v>
      </c>
      <c r="AU401" s="160" t="s">
        <v>81</v>
      </c>
      <c r="AV401" s="13" t="s">
        <v>81</v>
      </c>
      <c r="AW401" s="13" t="s">
        <v>4</v>
      </c>
      <c r="AX401" s="13" t="s">
        <v>77</v>
      </c>
      <c r="AY401" s="160" t="s">
        <v>137</v>
      </c>
    </row>
    <row r="402" spans="1:65" s="2" customFormat="1" ht="14.4" customHeight="1">
      <c r="A402" s="34"/>
      <c r="B402" s="139"/>
      <c r="C402" s="140" t="s">
        <v>774</v>
      </c>
      <c r="D402" s="140" t="s">
        <v>139</v>
      </c>
      <c r="E402" s="141" t="s">
        <v>775</v>
      </c>
      <c r="F402" s="142" t="s">
        <v>776</v>
      </c>
      <c r="G402" s="143" t="s">
        <v>173</v>
      </c>
      <c r="H402" s="144">
        <v>9.2</v>
      </c>
      <c r="I402" s="145"/>
      <c r="J402" s="146">
        <f>ROUND(I402*H402,2)</f>
        <v>0</v>
      </c>
      <c r="K402" s="142" t="s">
        <v>143</v>
      </c>
      <c r="L402" s="35"/>
      <c r="M402" s="147" t="s">
        <v>3</v>
      </c>
      <c r="N402" s="148" t="s">
        <v>43</v>
      </c>
      <c r="O402" s="55"/>
      <c r="P402" s="149">
        <f>O402*H402</f>
        <v>0</v>
      </c>
      <c r="Q402" s="149">
        <v>0.00018</v>
      </c>
      <c r="R402" s="149">
        <f>Q402*H402</f>
        <v>0.001656</v>
      </c>
      <c r="S402" s="149">
        <v>0</v>
      </c>
      <c r="T402" s="150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51" t="s">
        <v>229</v>
      </c>
      <c r="AT402" s="151" t="s">
        <v>139</v>
      </c>
      <c r="AU402" s="151" t="s">
        <v>81</v>
      </c>
      <c r="AY402" s="19" t="s">
        <v>137</v>
      </c>
      <c r="BE402" s="152">
        <f>IF(N402="základní",J402,0)</f>
        <v>0</v>
      </c>
      <c r="BF402" s="152">
        <f>IF(N402="snížená",J402,0)</f>
        <v>0</v>
      </c>
      <c r="BG402" s="152">
        <f>IF(N402="zákl. přenesená",J402,0)</f>
        <v>0</v>
      </c>
      <c r="BH402" s="152">
        <f>IF(N402="sníž. přenesená",J402,0)</f>
        <v>0</v>
      </c>
      <c r="BI402" s="152">
        <f>IF(N402="nulová",J402,0)</f>
        <v>0</v>
      </c>
      <c r="BJ402" s="19" t="s">
        <v>77</v>
      </c>
      <c r="BK402" s="152">
        <f>ROUND(I402*H402,2)</f>
        <v>0</v>
      </c>
      <c r="BL402" s="19" t="s">
        <v>229</v>
      </c>
      <c r="BM402" s="151" t="s">
        <v>777</v>
      </c>
    </row>
    <row r="403" spans="1:47" s="2" customFormat="1" ht="10.2">
      <c r="A403" s="34"/>
      <c r="B403" s="35"/>
      <c r="C403" s="34"/>
      <c r="D403" s="153" t="s">
        <v>145</v>
      </c>
      <c r="E403" s="34"/>
      <c r="F403" s="154" t="s">
        <v>778</v>
      </c>
      <c r="G403" s="34"/>
      <c r="H403" s="34"/>
      <c r="I403" s="155"/>
      <c r="J403" s="34"/>
      <c r="K403" s="34"/>
      <c r="L403" s="35"/>
      <c r="M403" s="156"/>
      <c r="N403" s="157"/>
      <c r="O403" s="55"/>
      <c r="P403" s="55"/>
      <c r="Q403" s="55"/>
      <c r="R403" s="55"/>
      <c r="S403" s="55"/>
      <c r="T403" s="56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9" t="s">
        <v>145</v>
      </c>
      <c r="AU403" s="19" t="s">
        <v>81</v>
      </c>
    </row>
    <row r="404" spans="2:51" s="13" customFormat="1" ht="10.2">
      <c r="B404" s="158"/>
      <c r="D404" s="159" t="s">
        <v>147</v>
      </c>
      <c r="E404" s="160" t="s">
        <v>3</v>
      </c>
      <c r="F404" s="161" t="s">
        <v>779</v>
      </c>
      <c r="H404" s="162">
        <v>9.2</v>
      </c>
      <c r="I404" s="163"/>
      <c r="L404" s="158"/>
      <c r="M404" s="164"/>
      <c r="N404" s="165"/>
      <c r="O404" s="165"/>
      <c r="P404" s="165"/>
      <c r="Q404" s="165"/>
      <c r="R404" s="165"/>
      <c r="S404" s="165"/>
      <c r="T404" s="166"/>
      <c r="AT404" s="160" t="s">
        <v>147</v>
      </c>
      <c r="AU404" s="160" t="s">
        <v>81</v>
      </c>
      <c r="AV404" s="13" t="s">
        <v>81</v>
      </c>
      <c r="AW404" s="13" t="s">
        <v>33</v>
      </c>
      <c r="AX404" s="13" t="s">
        <v>77</v>
      </c>
      <c r="AY404" s="160" t="s">
        <v>137</v>
      </c>
    </row>
    <row r="405" spans="1:65" s="2" customFormat="1" ht="14.4" customHeight="1">
      <c r="A405" s="34"/>
      <c r="B405" s="139"/>
      <c r="C405" s="167" t="s">
        <v>780</v>
      </c>
      <c r="D405" s="167" t="s">
        <v>247</v>
      </c>
      <c r="E405" s="168" t="s">
        <v>770</v>
      </c>
      <c r="F405" s="169" t="s">
        <v>771</v>
      </c>
      <c r="G405" s="170" t="s">
        <v>173</v>
      </c>
      <c r="H405" s="171">
        <v>9.66</v>
      </c>
      <c r="I405" s="172"/>
      <c r="J405" s="173">
        <f>ROUND(I405*H405,2)</f>
        <v>0</v>
      </c>
      <c r="K405" s="169" t="s">
        <v>143</v>
      </c>
      <c r="L405" s="174"/>
      <c r="M405" s="175" t="s">
        <v>3</v>
      </c>
      <c r="N405" s="176" t="s">
        <v>43</v>
      </c>
      <c r="O405" s="55"/>
      <c r="P405" s="149">
        <f>O405*H405</f>
        <v>0</v>
      </c>
      <c r="Q405" s="149">
        <v>8E-05</v>
      </c>
      <c r="R405" s="149">
        <f>Q405*H405</f>
        <v>0.0007728</v>
      </c>
      <c r="S405" s="149">
        <v>0</v>
      </c>
      <c r="T405" s="150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51" t="s">
        <v>314</v>
      </c>
      <c r="AT405" s="151" t="s">
        <v>247</v>
      </c>
      <c r="AU405" s="151" t="s">
        <v>81</v>
      </c>
      <c r="AY405" s="19" t="s">
        <v>137</v>
      </c>
      <c r="BE405" s="152">
        <f>IF(N405="základní",J405,0)</f>
        <v>0</v>
      </c>
      <c r="BF405" s="152">
        <f>IF(N405="snížená",J405,0)</f>
        <v>0</v>
      </c>
      <c r="BG405" s="152">
        <f>IF(N405="zákl. přenesená",J405,0)</f>
        <v>0</v>
      </c>
      <c r="BH405" s="152">
        <f>IF(N405="sníž. přenesená",J405,0)</f>
        <v>0</v>
      </c>
      <c r="BI405" s="152">
        <f>IF(N405="nulová",J405,0)</f>
        <v>0</v>
      </c>
      <c r="BJ405" s="19" t="s">
        <v>77</v>
      </c>
      <c r="BK405" s="152">
        <f>ROUND(I405*H405,2)</f>
        <v>0</v>
      </c>
      <c r="BL405" s="19" t="s">
        <v>229</v>
      </c>
      <c r="BM405" s="151" t="s">
        <v>781</v>
      </c>
    </row>
    <row r="406" spans="2:51" s="13" customFormat="1" ht="10.2">
      <c r="B406" s="158"/>
      <c r="D406" s="159" t="s">
        <v>147</v>
      </c>
      <c r="F406" s="161" t="s">
        <v>782</v>
      </c>
      <c r="H406" s="162">
        <v>9.66</v>
      </c>
      <c r="I406" s="163"/>
      <c r="L406" s="158"/>
      <c r="M406" s="164"/>
      <c r="N406" s="165"/>
      <c r="O406" s="165"/>
      <c r="P406" s="165"/>
      <c r="Q406" s="165"/>
      <c r="R406" s="165"/>
      <c r="S406" s="165"/>
      <c r="T406" s="166"/>
      <c r="AT406" s="160" t="s">
        <v>147</v>
      </c>
      <c r="AU406" s="160" t="s">
        <v>81</v>
      </c>
      <c r="AV406" s="13" t="s">
        <v>81</v>
      </c>
      <c r="AW406" s="13" t="s">
        <v>4</v>
      </c>
      <c r="AX406" s="13" t="s">
        <v>77</v>
      </c>
      <c r="AY406" s="160" t="s">
        <v>137</v>
      </c>
    </row>
    <row r="407" spans="1:65" s="2" customFormat="1" ht="22.2" customHeight="1">
      <c r="A407" s="34"/>
      <c r="B407" s="139"/>
      <c r="C407" s="140" t="s">
        <v>783</v>
      </c>
      <c r="D407" s="140" t="s">
        <v>139</v>
      </c>
      <c r="E407" s="141" t="s">
        <v>784</v>
      </c>
      <c r="F407" s="142" t="s">
        <v>785</v>
      </c>
      <c r="G407" s="143" t="s">
        <v>487</v>
      </c>
      <c r="H407" s="192"/>
      <c r="I407" s="145"/>
      <c r="J407" s="146">
        <f>ROUND(I407*H407,2)</f>
        <v>0</v>
      </c>
      <c r="K407" s="142" t="s">
        <v>143</v>
      </c>
      <c r="L407" s="35"/>
      <c r="M407" s="147" t="s">
        <v>3</v>
      </c>
      <c r="N407" s="148" t="s">
        <v>43</v>
      </c>
      <c r="O407" s="55"/>
      <c r="P407" s="149">
        <f>O407*H407</f>
        <v>0</v>
      </c>
      <c r="Q407" s="149">
        <v>0</v>
      </c>
      <c r="R407" s="149">
        <f>Q407*H407</f>
        <v>0</v>
      </c>
      <c r="S407" s="149">
        <v>0</v>
      </c>
      <c r="T407" s="150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51" t="s">
        <v>229</v>
      </c>
      <c r="AT407" s="151" t="s">
        <v>139</v>
      </c>
      <c r="AU407" s="151" t="s">
        <v>81</v>
      </c>
      <c r="AY407" s="19" t="s">
        <v>137</v>
      </c>
      <c r="BE407" s="152">
        <f>IF(N407="základní",J407,0)</f>
        <v>0</v>
      </c>
      <c r="BF407" s="152">
        <f>IF(N407="snížená",J407,0)</f>
        <v>0</v>
      </c>
      <c r="BG407" s="152">
        <f>IF(N407="zákl. přenesená",J407,0)</f>
        <v>0</v>
      </c>
      <c r="BH407" s="152">
        <f>IF(N407="sníž. přenesená",J407,0)</f>
        <v>0</v>
      </c>
      <c r="BI407" s="152">
        <f>IF(N407="nulová",J407,0)</f>
        <v>0</v>
      </c>
      <c r="BJ407" s="19" t="s">
        <v>77</v>
      </c>
      <c r="BK407" s="152">
        <f>ROUND(I407*H407,2)</f>
        <v>0</v>
      </c>
      <c r="BL407" s="19" t="s">
        <v>229</v>
      </c>
      <c r="BM407" s="151" t="s">
        <v>786</v>
      </c>
    </row>
    <row r="408" spans="1:47" s="2" customFormat="1" ht="10.2">
      <c r="A408" s="34"/>
      <c r="B408" s="35"/>
      <c r="C408" s="34"/>
      <c r="D408" s="153" t="s">
        <v>145</v>
      </c>
      <c r="E408" s="34"/>
      <c r="F408" s="154" t="s">
        <v>787</v>
      </c>
      <c r="G408" s="34"/>
      <c r="H408" s="34"/>
      <c r="I408" s="155"/>
      <c r="J408" s="34"/>
      <c r="K408" s="34"/>
      <c r="L408" s="35"/>
      <c r="M408" s="156"/>
      <c r="N408" s="157"/>
      <c r="O408" s="55"/>
      <c r="P408" s="55"/>
      <c r="Q408" s="55"/>
      <c r="R408" s="55"/>
      <c r="S408" s="55"/>
      <c r="T408" s="56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9" t="s">
        <v>145</v>
      </c>
      <c r="AU408" s="19" t="s">
        <v>81</v>
      </c>
    </row>
    <row r="409" spans="2:63" s="12" customFormat="1" ht="22.8" customHeight="1">
      <c r="B409" s="126"/>
      <c r="D409" s="127" t="s">
        <v>71</v>
      </c>
      <c r="E409" s="137" t="s">
        <v>788</v>
      </c>
      <c r="F409" s="137" t="s">
        <v>789</v>
      </c>
      <c r="I409" s="129"/>
      <c r="J409" s="138">
        <f>BK409</f>
        <v>0</v>
      </c>
      <c r="L409" s="126"/>
      <c r="M409" s="131"/>
      <c r="N409" s="132"/>
      <c r="O409" s="132"/>
      <c r="P409" s="133">
        <f>SUM(P410:P423)</f>
        <v>0</v>
      </c>
      <c r="Q409" s="132"/>
      <c r="R409" s="133">
        <f>SUM(R410:R423)</f>
        <v>0.0087756</v>
      </c>
      <c r="S409" s="132"/>
      <c r="T409" s="134">
        <f>SUM(T410:T423)</f>
        <v>0</v>
      </c>
      <c r="AR409" s="127" t="s">
        <v>81</v>
      </c>
      <c r="AT409" s="135" t="s">
        <v>71</v>
      </c>
      <c r="AU409" s="135" t="s">
        <v>77</v>
      </c>
      <c r="AY409" s="127" t="s">
        <v>137</v>
      </c>
      <c r="BK409" s="136">
        <f>SUM(BK410:BK423)</f>
        <v>0</v>
      </c>
    </row>
    <row r="410" spans="1:65" s="2" customFormat="1" ht="19.8" customHeight="1">
      <c r="A410" s="34"/>
      <c r="B410" s="139"/>
      <c r="C410" s="140" t="s">
        <v>790</v>
      </c>
      <c r="D410" s="140" t="s">
        <v>139</v>
      </c>
      <c r="E410" s="141" t="s">
        <v>791</v>
      </c>
      <c r="F410" s="142" t="s">
        <v>792</v>
      </c>
      <c r="G410" s="143" t="s">
        <v>162</v>
      </c>
      <c r="H410" s="144">
        <v>8.76</v>
      </c>
      <c r="I410" s="145"/>
      <c r="J410" s="146">
        <f>ROUND(I410*H410,2)</f>
        <v>0</v>
      </c>
      <c r="K410" s="142" t="s">
        <v>143</v>
      </c>
      <c r="L410" s="35"/>
      <c r="M410" s="147" t="s">
        <v>3</v>
      </c>
      <c r="N410" s="148" t="s">
        <v>43</v>
      </c>
      <c r="O410" s="55"/>
      <c r="P410" s="149">
        <f>O410*H410</f>
        <v>0</v>
      </c>
      <c r="Q410" s="149">
        <v>7E-05</v>
      </c>
      <c r="R410" s="149">
        <f>Q410*H410</f>
        <v>0.0006131999999999999</v>
      </c>
      <c r="S410" s="149">
        <v>0</v>
      </c>
      <c r="T410" s="150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51" t="s">
        <v>229</v>
      </c>
      <c r="AT410" s="151" t="s">
        <v>139</v>
      </c>
      <c r="AU410" s="151" t="s">
        <v>81</v>
      </c>
      <c r="AY410" s="19" t="s">
        <v>137</v>
      </c>
      <c r="BE410" s="152">
        <f>IF(N410="základní",J410,0)</f>
        <v>0</v>
      </c>
      <c r="BF410" s="152">
        <f>IF(N410="snížená",J410,0)</f>
        <v>0</v>
      </c>
      <c r="BG410" s="152">
        <f>IF(N410="zákl. přenesená",J410,0)</f>
        <v>0</v>
      </c>
      <c r="BH410" s="152">
        <f>IF(N410="sníž. přenesená",J410,0)</f>
        <v>0</v>
      </c>
      <c r="BI410" s="152">
        <f>IF(N410="nulová",J410,0)</f>
        <v>0</v>
      </c>
      <c r="BJ410" s="19" t="s">
        <v>77</v>
      </c>
      <c r="BK410" s="152">
        <f>ROUND(I410*H410,2)</f>
        <v>0</v>
      </c>
      <c r="BL410" s="19" t="s">
        <v>229</v>
      </c>
      <c r="BM410" s="151" t="s">
        <v>793</v>
      </c>
    </row>
    <row r="411" spans="1:47" s="2" customFormat="1" ht="10.2">
      <c r="A411" s="34"/>
      <c r="B411" s="35"/>
      <c r="C411" s="34"/>
      <c r="D411" s="153" t="s">
        <v>145</v>
      </c>
      <c r="E411" s="34"/>
      <c r="F411" s="154" t="s">
        <v>794</v>
      </c>
      <c r="G411" s="34"/>
      <c r="H411" s="34"/>
      <c r="I411" s="155"/>
      <c r="J411" s="34"/>
      <c r="K411" s="34"/>
      <c r="L411" s="35"/>
      <c r="M411" s="156"/>
      <c r="N411" s="157"/>
      <c r="O411" s="55"/>
      <c r="P411" s="55"/>
      <c r="Q411" s="55"/>
      <c r="R411" s="55"/>
      <c r="S411" s="55"/>
      <c r="T411" s="56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9" t="s">
        <v>145</v>
      </c>
      <c r="AU411" s="19" t="s">
        <v>81</v>
      </c>
    </row>
    <row r="412" spans="2:51" s="13" customFormat="1" ht="10.2">
      <c r="B412" s="158"/>
      <c r="D412" s="159" t="s">
        <v>147</v>
      </c>
      <c r="E412" s="160" t="s">
        <v>3</v>
      </c>
      <c r="F412" s="161" t="s">
        <v>795</v>
      </c>
      <c r="H412" s="162">
        <v>1.08</v>
      </c>
      <c r="I412" s="163"/>
      <c r="L412" s="158"/>
      <c r="M412" s="164"/>
      <c r="N412" s="165"/>
      <c r="O412" s="165"/>
      <c r="P412" s="165"/>
      <c r="Q412" s="165"/>
      <c r="R412" s="165"/>
      <c r="S412" s="165"/>
      <c r="T412" s="166"/>
      <c r="AT412" s="160" t="s">
        <v>147</v>
      </c>
      <c r="AU412" s="160" t="s">
        <v>81</v>
      </c>
      <c r="AV412" s="13" t="s">
        <v>81</v>
      </c>
      <c r="AW412" s="13" t="s">
        <v>33</v>
      </c>
      <c r="AX412" s="13" t="s">
        <v>72</v>
      </c>
      <c r="AY412" s="160" t="s">
        <v>137</v>
      </c>
    </row>
    <row r="413" spans="2:51" s="13" customFormat="1" ht="10.2">
      <c r="B413" s="158"/>
      <c r="D413" s="159" t="s">
        <v>147</v>
      </c>
      <c r="E413" s="160" t="s">
        <v>3</v>
      </c>
      <c r="F413" s="161" t="s">
        <v>796</v>
      </c>
      <c r="H413" s="162">
        <v>7.68</v>
      </c>
      <c r="I413" s="163"/>
      <c r="L413" s="158"/>
      <c r="M413" s="164"/>
      <c r="N413" s="165"/>
      <c r="O413" s="165"/>
      <c r="P413" s="165"/>
      <c r="Q413" s="165"/>
      <c r="R413" s="165"/>
      <c r="S413" s="165"/>
      <c r="T413" s="166"/>
      <c r="AT413" s="160" t="s">
        <v>147</v>
      </c>
      <c r="AU413" s="160" t="s">
        <v>81</v>
      </c>
      <c r="AV413" s="13" t="s">
        <v>81</v>
      </c>
      <c r="AW413" s="13" t="s">
        <v>33</v>
      </c>
      <c r="AX413" s="13" t="s">
        <v>72</v>
      </c>
      <c r="AY413" s="160" t="s">
        <v>137</v>
      </c>
    </row>
    <row r="414" spans="2:51" s="14" customFormat="1" ht="10.2">
      <c r="B414" s="177"/>
      <c r="D414" s="159" t="s">
        <v>147</v>
      </c>
      <c r="E414" s="178" t="s">
        <v>3</v>
      </c>
      <c r="F414" s="179" t="s">
        <v>328</v>
      </c>
      <c r="H414" s="180">
        <v>8.76</v>
      </c>
      <c r="I414" s="181"/>
      <c r="L414" s="177"/>
      <c r="M414" s="182"/>
      <c r="N414" s="183"/>
      <c r="O414" s="183"/>
      <c r="P414" s="183"/>
      <c r="Q414" s="183"/>
      <c r="R414" s="183"/>
      <c r="S414" s="183"/>
      <c r="T414" s="184"/>
      <c r="AT414" s="178" t="s">
        <v>147</v>
      </c>
      <c r="AU414" s="178" t="s">
        <v>81</v>
      </c>
      <c r="AV414" s="14" t="s">
        <v>87</v>
      </c>
      <c r="AW414" s="14" t="s">
        <v>33</v>
      </c>
      <c r="AX414" s="14" t="s">
        <v>77</v>
      </c>
      <c r="AY414" s="178" t="s">
        <v>137</v>
      </c>
    </row>
    <row r="415" spans="1:65" s="2" customFormat="1" ht="14.4" customHeight="1">
      <c r="A415" s="34"/>
      <c r="B415" s="139"/>
      <c r="C415" s="140" t="s">
        <v>797</v>
      </c>
      <c r="D415" s="140" t="s">
        <v>139</v>
      </c>
      <c r="E415" s="141" t="s">
        <v>798</v>
      </c>
      <c r="F415" s="142" t="s">
        <v>799</v>
      </c>
      <c r="G415" s="143" t="s">
        <v>162</v>
      </c>
      <c r="H415" s="144">
        <v>21.48</v>
      </c>
      <c r="I415" s="145"/>
      <c r="J415" s="146">
        <f>ROUND(I415*H415,2)</f>
        <v>0</v>
      </c>
      <c r="K415" s="142" t="s">
        <v>143</v>
      </c>
      <c r="L415" s="35"/>
      <c r="M415" s="147" t="s">
        <v>3</v>
      </c>
      <c r="N415" s="148" t="s">
        <v>43</v>
      </c>
      <c r="O415" s="55"/>
      <c r="P415" s="149">
        <f>O415*H415</f>
        <v>0</v>
      </c>
      <c r="Q415" s="149">
        <v>0.00014</v>
      </c>
      <c r="R415" s="149">
        <f>Q415*H415</f>
        <v>0.0030072</v>
      </c>
      <c r="S415" s="149">
        <v>0</v>
      </c>
      <c r="T415" s="150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51" t="s">
        <v>229</v>
      </c>
      <c r="AT415" s="151" t="s">
        <v>139</v>
      </c>
      <c r="AU415" s="151" t="s">
        <v>81</v>
      </c>
      <c r="AY415" s="19" t="s">
        <v>137</v>
      </c>
      <c r="BE415" s="152">
        <f>IF(N415="základní",J415,0)</f>
        <v>0</v>
      </c>
      <c r="BF415" s="152">
        <f>IF(N415="snížená",J415,0)</f>
        <v>0</v>
      </c>
      <c r="BG415" s="152">
        <f>IF(N415="zákl. přenesená",J415,0)</f>
        <v>0</v>
      </c>
      <c r="BH415" s="152">
        <f>IF(N415="sníž. přenesená",J415,0)</f>
        <v>0</v>
      </c>
      <c r="BI415" s="152">
        <f>IF(N415="nulová",J415,0)</f>
        <v>0</v>
      </c>
      <c r="BJ415" s="19" t="s">
        <v>77</v>
      </c>
      <c r="BK415" s="152">
        <f>ROUND(I415*H415,2)</f>
        <v>0</v>
      </c>
      <c r="BL415" s="19" t="s">
        <v>229</v>
      </c>
      <c r="BM415" s="151" t="s">
        <v>800</v>
      </c>
    </row>
    <row r="416" spans="1:47" s="2" customFormat="1" ht="10.2">
      <c r="A416" s="34"/>
      <c r="B416" s="35"/>
      <c r="C416" s="34"/>
      <c r="D416" s="153" t="s">
        <v>145</v>
      </c>
      <c r="E416" s="34"/>
      <c r="F416" s="154" t="s">
        <v>801</v>
      </c>
      <c r="G416" s="34"/>
      <c r="H416" s="34"/>
      <c r="I416" s="155"/>
      <c r="J416" s="34"/>
      <c r="K416" s="34"/>
      <c r="L416" s="35"/>
      <c r="M416" s="156"/>
      <c r="N416" s="157"/>
      <c r="O416" s="55"/>
      <c r="P416" s="55"/>
      <c r="Q416" s="55"/>
      <c r="R416" s="55"/>
      <c r="S416" s="55"/>
      <c r="T416" s="56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9" t="s">
        <v>145</v>
      </c>
      <c r="AU416" s="19" t="s">
        <v>81</v>
      </c>
    </row>
    <row r="417" spans="2:51" s="13" customFormat="1" ht="10.2">
      <c r="B417" s="158"/>
      <c r="D417" s="159" t="s">
        <v>147</v>
      </c>
      <c r="E417" s="160" t="s">
        <v>3</v>
      </c>
      <c r="F417" s="161" t="s">
        <v>795</v>
      </c>
      <c r="H417" s="162">
        <v>1.08</v>
      </c>
      <c r="I417" s="163"/>
      <c r="L417" s="158"/>
      <c r="M417" s="164"/>
      <c r="N417" s="165"/>
      <c r="O417" s="165"/>
      <c r="P417" s="165"/>
      <c r="Q417" s="165"/>
      <c r="R417" s="165"/>
      <c r="S417" s="165"/>
      <c r="T417" s="166"/>
      <c r="AT417" s="160" t="s">
        <v>147</v>
      </c>
      <c r="AU417" s="160" t="s">
        <v>81</v>
      </c>
      <c r="AV417" s="13" t="s">
        <v>81</v>
      </c>
      <c r="AW417" s="13" t="s">
        <v>33</v>
      </c>
      <c r="AX417" s="13" t="s">
        <v>72</v>
      </c>
      <c r="AY417" s="160" t="s">
        <v>137</v>
      </c>
    </row>
    <row r="418" spans="2:51" s="13" customFormat="1" ht="10.2">
      <c r="B418" s="158"/>
      <c r="D418" s="159" t="s">
        <v>147</v>
      </c>
      <c r="E418" s="160" t="s">
        <v>3</v>
      </c>
      <c r="F418" s="161" t="s">
        <v>796</v>
      </c>
      <c r="H418" s="162">
        <v>7.68</v>
      </c>
      <c r="I418" s="163"/>
      <c r="L418" s="158"/>
      <c r="M418" s="164"/>
      <c r="N418" s="165"/>
      <c r="O418" s="165"/>
      <c r="P418" s="165"/>
      <c r="Q418" s="165"/>
      <c r="R418" s="165"/>
      <c r="S418" s="165"/>
      <c r="T418" s="166"/>
      <c r="AT418" s="160" t="s">
        <v>147</v>
      </c>
      <c r="AU418" s="160" t="s">
        <v>81</v>
      </c>
      <c r="AV418" s="13" t="s">
        <v>81</v>
      </c>
      <c r="AW418" s="13" t="s">
        <v>33</v>
      </c>
      <c r="AX418" s="13" t="s">
        <v>72</v>
      </c>
      <c r="AY418" s="160" t="s">
        <v>137</v>
      </c>
    </row>
    <row r="419" spans="2:51" s="13" customFormat="1" ht="10.2">
      <c r="B419" s="158"/>
      <c r="D419" s="159" t="s">
        <v>147</v>
      </c>
      <c r="E419" s="160" t="s">
        <v>3</v>
      </c>
      <c r="F419" s="161" t="s">
        <v>802</v>
      </c>
      <c r="H419" s="162">
        <v>12.72</v>
      </c>
      <c r="I419" s="163"/>
      <c r="L419" s="158"/>
      <c r="M419" s="164"/>
      <c r="N419" s="165"/>
      <c r="O419" s="165"/>
      <c r="P419" s="165"/>
      <c r="Q419" s="165"/>
      <c r="R419" s="165"/>
      <c r="S419" s="165"/>
      <c r="T419" s="166"/>
      <c r="AT419" s="160" t="s">
        <v>147</v>
      </c>
      <c r="AU419" s="160" t="s">
        <v>81</v>
      </c>
      <c r="AV419" s="13" t="s">
        <v>81</v>
      </c>
      <c r="AW419" s="13" t="s">
        <v>33</v>
      </c>
      <c r="AX419" s="13" t="s">
        <v>72</v>
      </c>
      <c r="AY419" s="160" t="s">
        <v>137</v>
      </c>
    </row>
    <row r="420" spans="2:51" s="14" customFormat="1" ht="10.2">
      <c r="B420" s="177"/>
      <c r="D420" s="159" t="s">
        <v>147</v>
      </c>
      <c r="E420" s="178" t="s">
        <v>3</v>
      </c>
      <c r="F420" s="179" t="s">
        <v>328</v>
      </c>
      <c r="H420" s="180">
        <v>21.48</v>
      </c>
      <c r="I420" s="181"/>
      <c r="L420" s="177"/>
      <c r="M420" s="182"/>
      <c r="N420" s="183"/>
      <c r="O420" s="183"/>
      <c r="P420" s="183"/>
      <c r="Q420" s="183"/>
      <c r="R420" s="183"/>
      <c r="S420" s="183"/>
      <c r="T420" s="184"/>
      <c r="AT420" s="178" t="s">
        <v>147</v>
      </c>
      <c r="AU420" s="178" t="s">
        <v>81</v>
      </c>
      <c r="AV420" s="14" t="s">
        <v>87</v>
      </c>
      <c r="AW420" s="14" t="s">
        <v>33</v>
      </c>
      <c r="AX420" s="14" t="s">
        <v>77</v>
      </c>
      <c r="AY420" s="178" t="s">
        <v>137</v>
      </c>
    </row>
    <row r="421" spans="1:65" s="2" customFormat="1" ht="14.4" customHeight="1">
      <c r="A421" s="34"/>
      <c r="B421" s="139"/>
      <c r="C421" s="140" t="s">
        <v>803</v>
      </c>
      <c r="D421" s="140" t="s">
        <v>139</v>
      </c>
      <c r="E421" s="141" t="s">
        <v>804</v>
      </c>
      <c r="F421" s="142" t="s">
        <v>805</v>
      </c>
      <c r="G421" s="143" t="s">
        <v>162</v>
      </c>
      <c r="H421" s="144">
        <v>42.96</v>
      </c>
      <c r="I421" s="145"/>
      <c r="J421" s="146">
        <f>ROUND(I421*H421,2)</f>
        <v>0</v>
      </c>
      <c r="K421" s="142" t="s">
        <v>143</v>
      </c>
      <c r="L421" s="35"/>
      <c r="M421" s="147" t="s">
        <v>3</v>
      </c>
      <c r="N421" s="148" t="s">
        <v>43</v>
      </c>
      <c r="O421" s="55"/>
      <c r="P421" s="149">
        <f>O421*H421</f>
        <v>0</v>
      </c>
      <c r="Q421" s="149">
        <v>0.00012</v>
      </c>
      <c r="R421" s="149">
        <f>Q421*H421</f>
        <v>0.0051552</v>
      </c>
      <c r="S421" s="149">
        <v>0</v>
      </c>
      <c r="T421" s="150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51" t="s">
        <v>229</v>
      </c>
      <c r="AT421" s="151" t="s">
        <v>139</v>
      </c>
      <c r="AU421" s="151" t="s">
        <v>81</v>
      </c>
      <c r="AY421" s="19" t="s">
        <v>137</v>
      </c>
      <c r="BE421" s="152">
        <f>IF(N421="základní",J421,0)</f>
        <v>0</v>
      </c>
      <c r="BF421" s="152">
        <f>IF(N421="snížená",J421,0)</f>
        <v>0</v>
      </c>
      <c r="BG421" s="152">
        <f>IF(N421="zákl. přenesená",J421,0)</f>
        <v>0</v>
      </c>
      <c r="BH421" s="152">
        <f>IF(N421="sníž. přenesená",J421,0)</f>
        <v>0</v>
      </c>
      <c r="BI421" s="152">
        <f>IF(N421="nulová",J421,0)</f>
        <v>0</v>
      </c>
      <c r="BJ421" s="19" t="s">
        <v>77</v>
      </c>
      <c r="BK421" s="152">
        <f>ROUND(I421*H421,2)</f>
        <v>0</v>
      </c>
      <c r="BL421" s="19" t="s">
        <v>229</v>
      </c>
      <c r="BM421" s="151" t="s">
        <v>806</v>
      </c>
    </row>
    <row r="422" spans="1:47" s="2" customFormat="1" ht="10.2">
      <c r="A422" s="34"/>
      <c r="B422" s="35"/>
      <c r="C422" s="34"/>
      <c r="D422" s="153" t="s">
        <v>145</v>
      </c>
      <c r="E422" s="34"/>
      <c r="F422" s="154" t="s">
        <v>807</v>
      </c>
      <c r="G422" s="34"/>
      <c r="H422" s="34"/>
      <c r="I422" s="155"/>
      <c r="J422" s="34"/>
      <c r="K422" s="34"/>
      <c r="L422" s="35"/>
      <c r="M422" s="156"/>
      <c r="N422" s="157"/>
      <c r="O422" s="55"/>
      <c r="P422" s="55"/>
      <c r="Q422" s="55"/>
      <c r="R422" s="55"/>
      <c r="S422" s="55"/>
      <c r="T422" s="56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9" t="s">
        <v>145</v>
      </c>
      <c r="AU422" s="19" t="s">
        <v>81</v>
      </c>
    </row>
    <row r="423" spans="2:51" s="13" customFormat="1" ht="10.2">
      <c r="B423" s="158"/>
      <c r="D423" s="159" t="s">
        <v>147</v>
      </c>
      <c r="E423" s="160" t="s">
        <v>3</v>
      </c>
      <c r="F423" s="161" t="s">
        <v>808</v>
      </c>
      <c r="H423" s="162">
        <v>42.96</v>
      </c>
      <c r="I423" s="163"/>
      <c r="L423" s="158"/>
      <c r="M423" s="164"/>
      <c r="N423" s="165"/>
      <c r="O423" s="165"/>
      <c r="P423" s="165"/>
      <c r="Q423" s="165"/>
      <c r="R423" s="165"/>
      <c r="S423" s="165"/>
      <c r="T423" s="166"/>
      <c r="AT423" s="160" t="s">
        <v>147</v>
      </c>
      <c r="AU423" s="160" t="s">
        <v>81</v>
      </c>
      <c r="AV423" s="13" t="s">
        <v>81</v>
      </c>
      <c r="AW423" s="13" t="s">
        <v>33</v>
      </c>
      <c r="AX423" s="13" t="s">
        <v>77</v>
      </c>
      <c r="AY423" s="160" t="s">
        <v>137</v>
      </c>
    </row>
    <row r="424" spans="2:63" s="12" customFormat="1" ht="22.8" customHeight="1">
      <c r="B424" s="126"/>
      <c r="D424" s="127" t="s">
        <v>71</v>
      </c>
      <c r="E424" s="137" t="s">
        <v>809</v>
      </c>
      <c r="F424" s="137" t="s">
        <v>810</v>
      </c>
      <c r="I424" s="129"/>
      <c r="J424" s="138">
        <f>BK424</f>
        <v>0</v>
      </c>
      <c r="L424" s="126"/>
      <c r="M424" s="131"/>
      <c r="N424" s="132"/>
      <c r="O424" s="132"/>
      <c r="P424" s="133">
        <f>SUM(P425:P439)</f>
        <v>0</v>
      </c>
      <c r="Q424" s="132"/>
      <c r="R424" s="133">
        <f>SUM(R425:R439)</f>
        <v>1.0977761</v>
      </c>
      <c r="S424" s="132"/>
      <c r="T424" s="134">
        <f>SUM(T425:T439)</f>
        <v>0</v>
      </c>
      <c r="AR424" s="127" t="s">
        <v>81</v>
      </c>
      <c r="AT424" s="135" t="s">
        <v>71</v>
      </c>
      <c r="AU424" s="135" t="s">
        <v>77</v>
      </c>
      <c r="AY424" s="127" t="s">
        <v>137</v>
      </c>
      <c r="BK424" s="136">
        <f>SUM(BK425:BK439)</f>
        <v>0</v>
      </c>
    </row>
    <row r="425" spans="1:65" s="2" customFormat="1" ht="14.4" customHeight="1">
      <c r="A425" s="34"/>
      <c r="B425" s="139"/>
      <c r="C425" s="140" t="s">
        <v>811</v>
      </c>
      <c r="D425" s="140" t="s">
        <v>139</v>
      </c>
      <c r="E425" s="141" t="s">
        <v>812</v>
      </c>
      <c r="F425" s="142" t="s">
        <v>813</v>
      </c>
      <c r="G425" s="143" t="s">
        <v>162</v>
      </c>
      <c r="H425" s="144">
        <v>715.41</v>
      </c>
      <c r="I425" s="145"/>
      <c r="J425" s="146">
        <f>ROUND(I425*H425,2)</f>
        <v>0</v>
      </c>
      <c r="K425" s="142" t="s">
        <v>143</v>
      </c>
      <c r="L425" s="35"/>
      <c r="M425" s="147" t="s">
        <v>3</v>
      </c>
      <c r="N425" s="148" t="s">
        <v>43</v>
      </c>
      <c r="O425" s="55"/>
      <c r="P425" s="149">
        <f>O425*H425</f>
        <v>0</v>
      </c>
      <c r="Q425" s="149">
        <v>0.0002</v>
      </c>
      <c r="R425" s="149">
        <f>Q425*H425</f>
        <v>0.143082</v>
      </c>
      <c r="S425" s="149">
        <v>0</v>
      </c>
      <c r="T425" s="150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51" t="s">
        <v>229</v>
      </c>
      <c r="AT425" s="151" t="s">
        <v>139</v>
      </c>
      <c r="AU425" s="151" t="s">
        <v>81</v>
      </c>
      <c r="AY425" s="19" t="s">
        <v>137</v>
      </c>
      <c r="BE425" s="152">
        <f>IF(N425="základní",J425,0)</f>
        <v>0</v>
      </c>
      <c r="BF425" s="152">
        <f>IF(N425="snížená",J425,0)</f>
        <v>0</v>
      </c>
      <c r="BG425" s="152">
        <f>IF(N425="zákl. přenesená",J425,0)</f>
        <v>0</v>
      </c>
      <c r="BH425" s="152">
        <f>IF(N425="sníž. přenesená",J425,0)</f>
        <v>0</v>
      </c>
      <c r="BI425" s="152">
        <f>IF(N425="nulová",J425,0)</f>
        <v>0</v>
      </c>
      <c r="BJ425" s="19" t="s">
        <v>77</v>
      </c>
      <c r="BK425" s="152">
        <f>ROUND(I425*H425,2)</f>
        <v>0</v>
      </c>
      <c r="BL425" s="19" t="s">
        <v>229</v>
      </c>
      <c r="BM425" s="151" t="s">
        <v>814</v>
      </c>
    </row>
    <row r="426" spans="1:47" s="2" customFormat="1" ht="10.2">
      <c r="A426" s="34"/>
      <c r="B426" s="35"/>
      <c r="C426" s="34"/>
      <c r="D426" s="153" t="s">
        <v>145</v>
      </c>
      <c r="E426" s="34"/>
      <c r="F426" s="154" t="s">
        <v>815</v>
      </c>
      <c r="G426" s="34"/>
      <c r="H426" s="34"/>
      <c r="I426" s="155"/>
      <c r="J426" s="34"/>
      <c r="K426" s="34"/>
      <c r="L426" s="35"/>
      <c r="M426" s="156"/>
      <c r="N426" s="157"/>
      <c r="O426" s="55"/>
      <c r="P426" s="55"/>
      <c r="Q426" s="55"/>
      <c r="R426" s="55"/>
      <c r="S426" s="55"/>
      <c r="T426" s="56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9" t="s">
        <v>145</v>
      </c>
      <c r="AU426" s="19" t="s">
        <v>81</v>
      </c>
    </row>
    <row r="427" spans="2:51" s="13" customFormat="1" ht="10.2">
      <c r="B427" s="158"/>
      <c r="D427" s="159" t="s">
        <v>147</v>
      </c>
      <c r="E427" s="160" t="s">
        <v>3</v>
      </c>
      <c r="F427" s="161" t="s">
        <v>816</v>
      </c>
      <c r="H427" s="162">
        <v>350.36</v>
      </c>
      <c r="I427" s="163"/>
      <c r="L427" s="158"/>
      <c r="M427" s="164"/>
      <c r="N427" s="165"/>
      <c r="O427" s="165"/>
      <c r="P427" s="165"/>
      <c r="Q427" s="165"/>
      <c r="R427" s="165"/>
      <c r="S427" s="165"/>
      <c r="T427" s="166"/>
      <c r="AT427" s="160" t="s">
        <v>147</v>
      </c>
      <c r="AU427" s="160" t="s">
        <v>81</v>
      </c>
      <c r="AV427" s="13" t="s">
        <v>81</v>
      </c>
      <c r="AW427" s="13" t="s">
        <v>33</v>
      </c>
      <c r="AX427" s="13" t="s">
        <v>72</v>
      </c>
      <c r="AY427" s="160" t="s">
        <v>137</v>
      </c>
    </row>
    <row r="428" spans="2:51" s="13" customFormat="1" ht="10.2">
      <c r="B428" s="158"/>
      <c r="D428" s="159" t="s">
        <v>147</v>
      </c>
      <c r="E428" s="160" t="s">
        <v>3</v>
      </c>
      <c r="F428" s="161" t="s">
        <v>817</v>
      </c>
      <c r="H428" s="162">
        <v>365.05</v>
      </c>
      <c r="I428" s="163"/>
      <c r="L428" s="158"/>
      <c r="M428" s="164"/>
      <c r="N428" s="165"/>
      <c r="O428" s="165"/>
      <c r="P428" s="165"/>
      <c r="Q428" s="165"/>
      <c r="R428" s="165"/>
      <c r="S428" s="165"/>
      <c r="T428" s="166"/>
      <c r="AT428" s="160" t="s">
        <v>147</v>
      </c>
      <c r="AU428" s="160" t="s">
        <v>81</v>
      </c>
      <c r="AV428" s="13" t="s">
        <v>81</v>
      </c>
      <c r="AW428" s="13" t="s">
        <v>33</v>
      </c>
      <c r="AX428" s="13" t="s">
        <v>72</v>
      </c>
      <c r="AY428" s="160" t="s">
        <v>137</v>
      </c>
    </row>
    <row r="429" spans="2:51" s="14" customFormat="1" ht="10.2">
      <c r="B429" s="177"/>
      <c r="D429" s="159" t="s">
        <v>147</v>
      </c>
      <c r="E429" s="178" t="s">
        <v>3</v>
      </c>
      <c r="F429" s="179" t="s">
        <v>328</v>
      </c>
      <c r="H429" s="180">
        <v>715.41</v>
      </c>
      <c r="I429" s="181"/>
      <c r="L429" s="177"/>
      <c r="M429" s="182"/>
      <c r="N429" s="183"/>
      <c r="O429" s="183"/>
      <c r="P429" s="183"/>
      <c r="Q429" s="183"/>
      <c r="R429" s="183"/>
      <c r="S429" s="183"/>
      <c r="T429" s="184"/>
      <c r="AT429" s="178" t="s">
        <v>147</v>
      </c>
      <c r="AU429" s="178" t="s">
        <v>81</v>
      </c>
      <c r="AV429" s="14" t="s">
        <v>87</v>
      </c>
      <c r="AW429" s="14" t="s">
        <v>33</v>
      </c>
      <c r="AX429" s="14" t="s">
        <v>77</v>
      </c>
      <c r="AY429" s="178" t="s">
        <v>137</v>
      </c>
    </row>
    <row r="430" spans="1:65" s="2" customFormat="1" ht="22.2" customHeight="1">
      <c r="A430" s="34"/>
      <c r="B430" s="139"/>
      <c r="C430" s="140" t="s">
        <v>818</v>
      </c>
      <c r="D430" s="140" t="s">
        <v>139</v>
      </c>
      <c r="E430" s="141" t="s">
        <v>819</v>
      </c>
      <c r="F430" s="142" t="s">
        <v>820</v>
      </c>
      <c r="G430" s="143" t="s">
        <v>162</v>
      </c>
      <c r="H430" s="144">
        <v>597.01</v>
      </c>
      <c r="I430" s="145"/>
      <c r="J430" s="146">
        <f>ROUND(I430*H430,2)</f>
        <v>0</v>
      </c>
      <c r="K430" s="142" t="s">
        <v>143</v>
      </c>
      <c r="L430" s="35"/>
      <c r="M430" s="147" t="s">
        <v>3</v>
      </c>
      <c r="N430" s="148" t="s">
        <v>43</v>
      </c>
      <c r="O430" s="55"/>
      <c r="P430" s="149">
        <f>O430*H430</f>
        <v>0</v>
      </c>
      <c r="Q430" s="149">
        <v>0.00026</v>
      </c>
      <c r="R430" s="149">
        <f>Q430*H430</f>
        <v>0.1552226</v>
      </c>
      <c r="S430" s="149">
        <v>0</v>
      </c>
      <c r="T430" s="150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51" t="s">
        <v>229</v>
      </c>
      <c r="AT430" s="151" t="s">
        <v>139</v>
      </c>
      <c r="AU430" s="151" t="s">
        <v>81</v>
      </c>
      <c r="AY430" s="19" t="s">
        <v>137</v>
      </c>
      <c r="BE430" s="152">
        <f>IF(N430="základní",J430,0)</f>
        <v>0</v>
      </c>
      <c r="BF430" s="152">
        <f>IF(N430="snížená",J430,0)</f>
        <v>0</v>
      </c>
      <c r="BG430" s="152">
        <f>IF(N430="zákl. přenesená",J430,0)</f>
        <v>0</v>
      </c>
      <c r="BH430" s="152">
        <f>IF(N430="sníž. přenesená",J430,0)</f>
        <v>0</v>
      </c>
      <c r="BI430" s="152">
        <f>IF(N430="nulová",J430,0)</f>
        <v>0</v>
      </c>
      <c r="BJ430" s="19" t="s">
        <v>77</v>
      </c>
      <c r="BK430" s="152">
        <f>ROUND(I430*H430,2)</f>
        <v>0</v>
      </c>
      <c r="BL430" s="19" t="s">
        <v>229</v>
      </c>
      <c r="BM430" s="151" t="s">
        <v>821</v>
      </c>
    </row>
    <row r="431" spans="1:47" s="2" customFormat="1" ht="10.2">
      <c r="A431" s="34"/>
      <c r="B431" s="35"/>
      <c r="C431" s="34"/>
      <c r="D431" s="153" t="s">
        <v>145</v>
      </c>
      <c r="E431" s="34"/>
      <c r="F431" s="154" t="s">
        <v>822</v>
      </c>
      <c r="G431" s="34"/>
      <c r="H431" s="34"/>
      <c r="I431" s="155"/>
      <c r="J431" s="34"/>
      <c r="K431" s="34"/>
      <c r="L431" s="35"/>
      <c r="M431" s="156"/>
      <c r="N431" s="157"/>
      <c r="O431" s="55"/>
      <c r="P431" s="55"/>
      <c r="Q431" s="55"/>
      <c r="R431" s="55"/>
      <c r="S431" s="55"/>
      <c r="T431" s="56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9" t="s">
        <v>145</v>
      </c>
      <c r="AU431" s="19" t="s">
        <v>81</v>
      </c>
    </row>
    <row r="432" spans="2:51" s="13" customFormat="1" ht="10.2">
      <c r="B432" s="158"/>
      <c r="D432" s="159" t="s">
        <v>147</v>
      </c>
      <c r="E432" s="160" t="s">
        <v>3</v>
      </c>
      <c r="F432" s="161" t="s">
        <v>816</v>
      </c>
      <c r="H432" s="162">
        <v>350.36</v>
      </c>
      <c r="I432" s="163"/>
      <c r="L432" s="158"/>
      <c r="M432" s="164"/>
      <c r="N432" s="165"/>
      <c r="O432" s="165"/>
      <c r="P432" s="165"/>
      <c r="Q432" s="165"/>
      <c r="R432" s="165"/>
      <c r="S432" s="165"/>
      <c r="T432" s="166"/>
      <c r="AT432" s="160" t="s">
        <v>147</v>
      </c>
      <c r="AU432" s="160" t="s">
        <v>81</v>
      </c>
      <c r="AV432" s="13" t="s">
        <v>81</v>
      </c>
      <c r="AW432" s="13" t="s">
        <v>33</v>
      </c>
      <c r="AX432" s="13" t="s">
        <v>72</v>
      </c>
      <c r="AY432" s="160" t="s">
        <v>137</v>
      </c>
    </row>
    <row r="433" spans="2:51" s="13" customFormat="1" ht="10.2">
      <c r="B433" s="158"/>
      <c r="D433" s="159" t="s">
        <v>147</v>
      </c>
      <c r="E433" s="160" t="s">
        <v>3</v>
      </c>
      <c r="F433" s="161" t="s">
        <v>823</v>
      </c>
      <c r="H433" s="162">
        <v>246.65</v>
      </c>
      <c r="I433" s="163"/>
      <c r="L433" s="158"/>
      <c r="M433" s="164"/>
      <c r="N433" s="165"/>
      <c r="O433" s="165"/>
      <c r="P433" s="165"/>
      <c r="Q433" s="165"/>
      <c r="R433" s="165"/>
      <c r="S433" s="165"/>
      <c r="T433" s="166"/>
      <c r="AT433" s="160" t="s">
        <v>147</v>
      </c>
      <c r="AU433" s="160" t="s">
        <v>81</v>
      </c>
      <c r="AV433" s="13" t="s">
        <v>81</v>
      </c>
      <c r="AW433" s="13" t="s">
        <v>33</v>
      </c>
      <c r="AX433" s="13" t="s">
        <v>72</v>
      </c>
      <c r="AY433" s="160" t="s">
        <v>137</v>
      </c>
    </row>
    <row r="434" spans="2:51" s="14" customFormat="1" ht="10.2">
      <c r="B434" s="177"/>
      <c r="D434" s="159" t="s">
        <v>147</v>
      </c>
      <c r="E434" s="178" t="s">
        <v>3</v>
      </c>
      <c r="F434" s="179" t="s">
        <v>328</v>
      </c>
      <c r="H434" s="180">
        <v>597.01</v>
      </c>
      <c r="I434" s="181"/>
      <c r="L434" s="177"/>
      <c r="M434" s="182"/>
      <c r="N434" s="183"/>
      <c r="O434" s="183"/>
      <c r="P434" s="183"/>
      <c r="Q434" s="183"/>
      <c r="R434" s="183"/>
      <c r="S434" s="183"/>
      <c r="T434" s="184"/>
      <c r="AT434" s="178" t="s">
        <v>147</v>
      </c>
      <c r="AU434" s="178" t="s">
        <v>81</v>
      </c>
      <c r="AV434" s="14" t="s">
        <v>87</v>
      </c>
      <c r="AW434" s="14" t="s">
        <v>33</v>
      </c>
      <c r="AX434" s="14" t="s">
        <v>77</v>
      </c>
      <c r="AY434" s="178" t="s">
        <v>137</v>
      </c>
    </row>
    <row r="435" spans="1:65" s="2" customFormat="1" ht="22.2" customHeight="1">
      <c r="A435" s="34"/>
      <c r="B435" s="139"/>
      <c r="C435" s="140" t="s">
        <v>824</v>
      </c>
      <c r="D435" s="140" t="s">
        <v>139</v>
      </c>
      <c r="E435" s="141" t="s">
        <v>825</v>
      </c>
      <c r="F435" s="142" t="s">
        <v>826</v>
      </c>
      <c r="G435" s="143" t="s">
        <v>162</v>
      </c>
      <c r="H435" s="144">
        <v>118.4</v>
      </c>
      <c r="I435" s="145"/>
      <c r="J435" s="146">
        <f>ROUND(I435*H435,2)</f>
        <v>0</v>
      </c>
      <c r="K435" s="142" t="s">
        <v>3</v>
      </c>
      <c r="L435" s="35"/>
      <c r="M435" s="147" t="s">
        <v>3</v>
      </c>
      <c r="N435" s="148" t="s">
        <v>43</v>
      </c>
      <c r="O435" s="55"/>
      <c r="P435" s="149">
        <f>O435*H435</f>
        <v>0</v>
      </c>
      <c r="Q435" s="149">
        <v>0.00026</v>
      </c>
      <c r="R435" s="149">
        <f>Q435*H435</f>
        <v>0.030784</v>
      </c>
      <c r="S435" s="149">
        <v>0</v>
      </c>
      <c r="T435" s="150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51" t="s">
        <v>229</v>
      </c>
      <c r="AT435" s="151" t="s">
        <v>139</v>
      </c>
      <c r="AU435" s="151" t="s">
        <v>81</v>
      </c>
      <c r="AY435" s="19" t="s">
        <v>137</v>
      </c>
      <c r="BE435" s="152">
        <f>IF(N435="základní",J435,0)</f>
        <v>0</v>
      </c>
      <c r="BF435" s="152">
        <f>IF(N435="snížená",J435,0)</f>
        <v>0</v>
      </c>
      <c r="BG435" s="152">
        <f>IF(N435="zákl. přenesená",J435,0)</f>
        <v>0</v>
      </c>
      <c r="BH435" s="152">
        <f>IF(N435="sníž. přenesená",J435,0)</f>
        <v>0</v>
      </c>
      <c r="BI435" s="152">
        <f>IF(N435="nulová",J435,0)</f>
        <v>0</v>
      </c>
      <c r="BJ435" s="19" t="s">
        <v>77</v>
      </c>
      <c r="BK435" s="152">
        <f>ROUND(I435*H435,2)</f>
        <v>0</v>
      </c>
      <c r="BL435" s="19" t="s">
        <v>229</v>
      </c>
      <c r="BM435" s="151" t="s">
        <v>827</v>
      </c>
    </row>
    <row r="436" spans="2:51" s="13" customFormat="1" ht="10.2">
      <c r="B436" s="158"/>
      <c r="D436" s="159" t="s">
        <v>147</v>
      </c>
      <c r="E436" s="160" t="s">
        <v>3</v>
      </c>
      <c r="F436" s="161" t="s">
        <v>828</v>
      </c>
      <c r="H436" s="162">
        <v>118.4</v>
      </c>
      <c r="I436" s="163"/>
      <c r="L436" s="158"/>
      <c r="M436" s="164"/>
      <c r="N436" s="165"/>
      <c r="O436" s="165"/>
      <c r="P436" s="165"/>
      <c r="Q436" s="165"/>
      <c r="R436" s="165"/>
      <c r="S436" s="165"/>
      <c r="T436" s="166"/>
      <c r="AT436" s="160" t="s">
        <v>147</v>
      </c>
      <c r="AU436" s="160" t="s">
        <v>81</v>
      </c>
      <c r="AV436" s="13" t="s">
        <v>81</v>
      </c>
      <c r="AW436" s="13" t="s">
        <v>33</v>
      </c>
      <c r="AX436" s="13" t="s">
        <v>77</v>
      </c>
      <c r="AY436" s="160" t="s">
        <v>137</v>
      </c>
    </row>
    <row r="437" spans="1:65" s="2" customFormat="1" ht="14.4" customHeight="1">
      <c r="A437" s="34"/>
      <c r="B437" s="139"/>
      <c r="C437" s="140" t="s">
        <v>829</v>
      </c>
      <c r="D437" s="140" t="s">
        <v>139</v>
      </c>
      <c r="E437" s="141" t="s">
        <v>830</v>
      </c>
      <c r="F437" s="142" t="s">
        <v>831</v>
      </c>
      <c r="G437" s="143" t="s">
        <v>162</v>
      </c>
      <c r="H437" s="144">
        <v>87.85</v>
      </c>
      <c r="I437" s="145"/>
      <c r="J437" s="146">
        <f>ROUND(I437*H437,2)</f>
        <v>0</v>
      </c>
      <c r="K437" s="142" t="s">
        <v>143</v>
      </c>
      <c r="L437" s="35"/>
      <c r="M437" s="147" t="s">
        <v>3</v>
      </c>
      <c r="N437" s="148" t="s">
        <v>43</v>
      </c>
      <c r="O437" s="55"/>
      <c r="P437" s="149">
        <f>O437*H437</f>
        <v>0</v>
      </c>
      <c r="Q437" s="149">
        <v>0.00875</v>
      </c>
      <c r="R437" s="149">
        <f>Q437*H437</f>
        <v>0.7686875</v>
      </c>
      <c r="S437" s="149">
        <v>0</v>
      </c>
      <c r="T437" s="150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51" t="s">
        <v>229</v>
      </c>
      <c r="AT437" s="151" t="s">
        <v>139</v>
      </c>
      <c r="AU437" s="151" t="s">
        <v>81</v>
      </c>
      <c r="AY437" s="19" t="s">
        <v>137</v>
      </c>
      <c r="BE437" s="152">
        <f>IF(N437="základní",J437,0)</f>
        <v>0</v>
      </c>
      <c r="BF437" s="152">
        <f>IF(N437="snížená",J437,0)</f>
        <v>0</v>
      </c>
      <c r="BG437" s="152">
        <f>IF(N437="zákl. přenesená",J437,0)</f>
        <v>0</v>
      </c>
      <c r="BH437" s="152">
        <f>IF(N437="sníž. přenesená",J437,0)</f>
        <v>0</v>
      </c>
      <c r="BI437" s="152">
        <f>IF(N437="nulová",J437,0)</f>
        <v>0</v>
      </c>
      <c r="BJ437" s="19" t="s">
        <v>77</v>
      </c>
      <c r="BK437" s="152">
        <f>ROUND(I437*H437,2)</f>
        <v>0</v>
      </c>
      <c r="BL437" s="19" t="s">
        <v>229</v>
      </c>
      <c r="BM437" s="151" t="s">
        <v>832</v>
      </c>
    </row>
    <row r="438" spans="1:47" s="2" customFormat="1" ht="10.2">
      <c r="A438" s="34"/>
      <c r="B438" s="35"/>
      <c r="C438" s="34"/>
      <c r="D438" s="153" t="s">
        <v>145</v>
      </c>
      <c r="E438" s="34"/>
      <c r="F438" s="154" t="s">
        <v>833</v>
      </c>
      <c r="G438" s="34"/>
      <c r="H438" s="34"/>
      <c r="I438" s="155"/>
      <c r="J438" s="34"/>
      <c r="K438" s="34"/>
      <c r="L438" s="35"/>
      <c r="M438" s="156"/>
      <c r="N438" s="157"/>
      <c r="O438" s="55"/>
      <c r="P438" s="55"/>
      <c r="Q438" s="55"/>
      <c r="R438" s="55"/>
      <c r="S438" s="55"/>
      <c r="T438" s="56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9" t="s">
        <v>145</v>
      </c>
      <c r="AU438" s="19" t="s">
        <v>81</v>
      </c>
    </row>
    <row r="439" spans="2:51" s="13" customFormat="1" ht="10.2">
      <c r="B439" s="158"/>
      <c r="D439" s="159" t="s">
        <v>147</v>
      </c>
      <c r="E439" s="160" t="s">
        <v>3</v>
      </c>
      <c r="F439" s="161" t="s">
        <v>834</v>
      </c>
      <c r="H439" s="162">
        <v>87.85</v>
      </c>
      <c r="I439" s="163"/>
      <c r="L439" s="158"/>
      <c r="M439" s="193"/>
      <c r="N439" s="194"/>
      <c r="O439" s="194"/>
      <c r="P439" s="194"/>
      <c r="Q439" s="194"/>
      <c r="R439" s="194"/>
      <c r="S439" s="194"/>
      <c r="T439" s="195"/>
      <c r="AT439" s="160" t="s">
        <v>147</v>
      </c>
      <c r="AU439" s="160" t="s">
        <v>81</v>
      </c>
      <c r="AV439" s="13" t="s">
        <v>81</v>
      </c>
      <c r="AW439" s="13" t="s">
        <v>33</v>
      </c>
      <c r="AX439" s="13" t="s">
        <v>77</v>
      </c>
      <c r="AY439" s="160" t="s">
        <v>137</v>
      </c>
    </row>
    <row r="440" spans="1:31" s="2" customFormat="1" ht="6.9" customHeight="1">
      <c r="A440" s="34"/>
      <c r="B440" s="44"/>
      <c r="C440" s="45"/>
      <c r="D440" s="45"/>
      <c r="E440" s="45"/>
      <c r="F440" s="45"/>
      <c r="G440" s="45"/>
      <c r="H440" s="45"/>
      <c r="I440" s="45"/>
      <c r="J440" s="45"/>
      <c r="K440" s="45"/>
      <c r="L440" s="35"/>
      <c r="M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</row>
  </sheetData>
  <autoFilter ref="C94:K439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4_01/317142432"/>
    <hyperlink ref="F102" r:id="rId2" display="https://podminky.urs.cz/item/CS_URS_2024_01/317142442"/>
    <hyperlink ref="F105" r:id="rId3" display="https://podminky.urs.cz/item/CS_URS_2024_01/317944321"/>
    <hyperlink ref="F108" r:id="rId4" display="https://podminky.urs.cz/item/CS_URS_2024_01/342272235"/>
    <hyperlink ref="F111" r:id="rId5" display="https://podminky.urs.cz/item/CS_URS_2024_01/342272245"/>
    <hyperlink ref="F114" r:id="rId6" display="https://podminky.urs.cz/item/CS_URS_2024_01/342291121"/>
    <hyperlink ref="F117" r:id="rId7" display="https://podminky.urs.cz/item/CS_URS_2024_01/342291131"/>
    <hyperlink ref="F120" r:id="rId8" display="https://podminky.urs.cz/item/CS_URS_2024_01/346244381"/>
    <hyperlink ref="F124" r:id="rId9" display="https://podminky.urs.cz/item/CS_URS_2024_01/611325121"/>
    <hyperlink ref="F127" r:id="rId10" display="https://podminky.urs.cz/item/CS_URS_2024_01/612142001"/>
    <hyperlink ref="F130" r:id="rId11" display="https://podminky.urs.cz/item/CS_URS_2024_01/612321121"/>
    <hyperlink ref="F133" r:id="rId12" display="https://podminky.urs.cz/item/CS_URS_2024_01/612325121"/>
    <hyperlink ref="F136" r:id="rId13" display="https://podminky.urs.cz/item/CS_URS_2024_01/612325422"/>
    <hyperlink ref="F139" r:id="rId14" display="https://podminky.urs.cz/item/CS_URS_2024_01/612341131"/>
    <hyperlink ref="F142" r:id="rId15" display="https://podminky.urs.cz/item/CS_URS_2024_01/619991001"/>
    <hyperlink ref="F145" r:id="rId16" display="https://podminky.urs.cz/item/CS_URS_2024_01/619991011"/>
    <hyperlink ref="F148" r:id="rId17" display="https://podminky.urs.cz/item/CS_URS_2024_01/622151011"/>
    <hyperlink ref="F151" r:id="rId18" display="https://podminky.urs.cz/item/CS_URS_2024_01/622221001"/>
    <hyperlink ref="F156" r:id="rId19" display="https://podminky.urs.cz/item/CS_URS_2024_01/622521012"/>
    <hyperlink ref="F170" r:id="rId20" display="https://podminky.urs.cz/item/CS_URS_2024_01/941111122"/>
    <hyperlink ref="F173" r:id="rId21" display="https://podminky.urs.cz/item/CS_URS_2024_01/941111222"/>
    <hyperlink ref="F176" r:id="rId22" display="https://podminky.urs.cz/item/CS_URS_2024_01/941111822"/>
    <hyperlink ref="F178" r:id="rId23" display="https://podminky.urs.cz/item/CS_URS_2024_01/949101111"/>
    <hyperlink ref="F181" r:id="rId24" display="https://podminky.urs.cz/item/CS_URS_2024_01/952901111"/>
    <hyperlink ref="F183" r:id="rId25" display="https://podminky.urs.cz/item/CS_URS_2024_01/962031132"/>
    <hyperlink ref="F186" r:id="rId26" display="https://podminky.urs.cz/item/CS_URS_2024_01/962031133"/>
    <hyperlink ref="F192" r:id="rId27" display="https://podminky.urs.cz/item/CS_URS_2024_01/962032230"/>
    <hyperlink ref="F195" r:id="rId28" display="https://podminky.urs.cz/item/CS_URS_2024_01/968072455"/>
    <hyperlink ref="F198" r:id="rId29" display="https://podminky.urs.cz/item/CS_URS_2024_01/968072456"/>
    <hyperlink ref="F201" r:id="rId30" display="https://podminky.urs.cz/item/CS_URS_2024_01/968082018"/>
    <hyperlink ref="F204" r:id="rId31" display="https://podminky.urs.cz/item/CS_URS_2024_01/968082022"/>
    <hyperlink ref="F207" r:id="rId32" display="https://podminky.urs.cz/item/CS_URS_2024_01/971033631"/>
    <hyperlink ref="F210" r:id="rId33" display="https://podminky.urs.cz/item/CS_URS_2024_01/974031664"/>
    <hyperlink ref="F215" r:id="rId34" display="https://podminky.urs.cz/item/CS_URS_2024_01/976081111"/>
    <hyperlink ref="F218" r:id="rId35" display="https://podminky.urs.cz/item/CS_URS_2024_01/978013141"/>
    <hyperlink ref="F221" r:id="rId36" display="https://podminky.urs.cz/item/CS_URS_2024_01/978059541"/>
    <hyperlink ref="F224" r:id="rId37" display="https://podminky.urs.cz/item/CS_URS_2024_01/978071411"/>
    <hyperlink ref="F228" r:id="rId38" display="https://podminky.urs.cz/item/CS_URS_2024_01/997013153"/>
    <hyperlink ref="F230" r:id="rId39" display="https://podminky.urs.cz/item/CS_URS_2024_01/997013501"/>
    <hyperlink ref="F232" r:id="rId40" display="https://podminky.urs.cz/item/CS_URS_2024_01/997013509"/>
    <hyperlink ref="F235" r:id="rId41" display="https://podminky.urs.cz/item/CS_URS_2024_01/997013631"/>
    <hyperlink ref="F238" r:id="rId42" display="https://podminky.urs.cz/item/CS_URS_2024_01/998011002"/>
    <hyperlink ref="F242" r:id="rId43" display="https://podminky.urs.cz/item/CS_URS_2024_01/763131821"/>
    <hyperlink ref="F245" r:id="rId44" display="https://podminky.urs.cz/item/CS_URS_2024_01/763135101"/>
    <hyperlink ref="F275" r:id="rId45" display="https://podminky.urs.cz/item/CS_URS_2024_01/998763402"/>
    <hyperlink ref="F278" r:id="rId46" display="https://podminky.urs.cz/item/CS_URS_2024_01/764002851"/>
    <hyperlink ref="F280" r:id="rId47" display="https://podminky.urs.cz/item/CS_URS_2024_01/764226444"/>
    <hyperlink ref="F283" r:id="rId48" display="https://podminky.urs.cz/item/CS_URS_2024_01/764226465"/>
    <hyperlink ref="F285" r:id="rId49" display="https://podminky.urs.cz/item/CS_URS_2024_01/998764202"/>
    <hyperlink ref="F288" r:id="rId50" display="https://podminky.urs.cz/item/CS_URS_2024_01/766411811"/>
    <hyperlink ref="F295" r:id="rId51" display="https://podminky.urs.cz/item/CS_URS_2024_01/766411822"/>
    <hyperlink ref="F297" r:id="rId52" display="https://podminky.urs.cz/item/CS_URS_2024_01/766691914"/>
    <hyperlink ref="F300" r:id="rId53" display="https://podminky.urs.cz/item/CS_URS_2024_01/766694116"/>
    <hyperlink ref="F304" r:id="rId54" display="https://podminky.urs.cz/item/CS_URS_2024_01/766825811"/>
    <hyperlink ref="F307" r:id="rId55" display="https://podminky.urs.cz/item/CS_URS_2024_01/766825821"/>
    <hyperlink ref="F318" r:id="rId56" display="https://podminky.urs.cz/item/CS_URS_2024_01/998766202"/>
    <hyperlink ref="F321" r:id="rId57" display="https://podminky.urs.cz/item/CS_URS_2024_01/767581801"/>
    <hyperlink ref="F324" r:id="rId58" display="https://podminky.urs.cz/item/CS_URS_2024_01/767582800"/>
    <hyperlink ref="F326" r:id="rId59" display="https://podminky.urs.cz/item/CS_URS_2024_01/767661811"/>
    <hyperlink ref="F340" r:id="rId60" display="https://podminky.urs.cz/item/CS_URS_2024_01/998767202"/>
    <hyperlink ref="F343" r:id="rId61" display="https://podminky.urs.cz/item/CS_URS_2024_01/776111115"/>
    <hyperlink ref="F348" r:id="rId62" display="https://podminky.urs.cz/item/CS_URS_2024_01/776111116"/>
    <hyperlink ref="F351" r:id="rId63" display="https://podminky.urs.cz/item/CS_URS_2024_01/776111117"/>
    <hyperlink ref="F354" r:id="rId64" display="https://podminky.urs.cz/item/CS_URS_2024_01/776121321"/>
    <hyperlink ref="F357" r:id="rId65" display="https://podminky.urs.cz/item/CS_URS_2024_01/776141122"/>
    <hyperlink ref="F360" r:id="rId66" display="https://podminky.urs.cz/item/CS_URS_2024_01/776201811"/>
    <hyperlink ref="F363" r:id="rId67" display="https://podminky.urs.cz/item/CS_URS_2024_01/776221121"/>
    <hyperlink ref="F368" r:id="rId68" display="https://podminky.urs.cz/item/CS_URS_2024_01/776411111"/>
    <hyperlink ref="F375" r:id="rId69" display="https://podminky.urs.cz/item/CS_URS_2024_01/998776202"/>
    <hyperlink ref="F378" r:id="rId70" display="https://podminky.urs.cz/item/CS_URS_2024_01/777131111"/>
    <hyperlink ref="F384" r:id="rId71" display="https://podminky.urs.cz/item/CS_URS_2024_01/777511103"/>
    <hyperlink ref="F386" r:id="rId72" display="https://podminky.urs.cz/item/CS_URS_2024_01/777611101"/>
    <hyperlink ref="F388" r:id="rId73" display="https://podminky.urs.cz/item/CS_URS_2024_01/998777202"/>
    <hyperlink ref="F391" r:id="rId74" display="https://podminky.urs.cz/item/CS_URS_2024_01/781121011"/>
    <hyperlink ref="F394" r:id="rId75" display="https://podminky.urs.cz/item/CS_URS_2024_01/781474113"/>
    <hyperlink ref="F398" r:id="rId76" display="https://podminky.urs.cz/item/CS_URS_2024_01/781492211"/>
    <hyperlink ref="F403" r:id="rId77" display="https://podminky.urs.cz/item/CS_URS_2024_01/781492251"/>
    <hyperlink ref="F408" r:id="rId78" display="https://podminky.urs.cz/item/CS_URS_2024_01/998781202"/>
    <hyperlink ref="F411" r:id="rId79" display="https://podminky.urs.cz/item/CS_URS_2024_01/783301303"/>
    <hyperlink ref="F416" r:id="rId80" display="https://podminky.urs.cz/item/CS_URS_2024_01/783314101"/>
    <hyperlink ref="F422" r:id="rId81" display="https://podminky.urs.cz/item/CS_URS_2024_01/783317101"/>
    <hyperlink ref="F426" r:id="rId82" display="https://podminky.urs.cz/item/CS_URS_2024_01/784181121"/>
    <hyperlink ref="F431" r:id="rId83" display="https://podminky.urs.cz/item/CS_URS_2024_01/784211101"/>
    <hyperlink ref="F438" r:id="rId84" display="https://podminky.urs.cz/item/CS_URS_2024_01/784660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28" t="s">
        <v>6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9" t="s">
        <v>83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29" t="str">
        <f>'Rekapitulace stavby'!K6</f>
        <v>Karlovy Vary, ZŠ J.A.Komenského - učebna IT, kabinet, přístupová rampa a vnitřní plošina</v>
      </c>
      <c r="F7" s="330"/>
      <c r="G7" s="330"/>
      <c r="H7" s="330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291" t="s">
        <v>835</v>
      </c>
      <c r="F9" s="331"/>
      <c r="G9" s="331"/>
      <c r="H9" s="33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2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17" t="s">
        <v>3</v>
      </c>
      <c r="F27" s="317"/>
      <c r="G27" s="317"/>
      <c r="H27" s="31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ROUND(J91,2)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ROUND((SUM(BE91:BE275)),2)</f>
        <v>0</v>
      </c>
      <c r="G33" s="34"/>
      <c r="H33" s="34"/>
      <c r="I33" s="98">
        <v>0.21</v>
      </c>
      <c r="J33" s="97">
        <f>ROUND(((SUM(BE91:BE275))*I33),2)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ROUND((SUM(BF91:BF275)),2)</f>
        <v>0</v>
      </c>
      <c r="G34" s="34"/>
      <c r="H34" s="34"/>
      <c r="I34" s="98">
        <v>0.15</v>
      </c>
      <c r="J34" s="97">
        <f>ROUND(((SUM(BF91:BF275))*I34),2)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ROUND((SUM(BG91:BG275)),2)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ROUND((SUM(BH91:BH275)),2)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ROUND((SUM(BI91:BI275)),2)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29" t="str">
        <f>E7</f>
        <v>Karlovy Vary, ZŠ J.A.Komenského - učebna IT, kabinet, přístupová rampa a vnitřní plošina</v>
      </c>
      <c r="F48" s="330"/>
      <c r="G48" s="330"/>
      <c r="H48" s="33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291" t="str">
        <f>E9</f>
        <v>2 - Přístupová rampa</v>
      </c>
      <c r="F50" s="331"/>
      <c r="G50" s="331"/>
      <c r="H50" s="33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J91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106</v>
      </c>
      <c r="E60" s="110"/>
      <c r="F60" s="110"/>
      <c r="G60" s="110"/>
      <c r="H60" s="110"/>
      <c r="I60" s="110"/>
      <c r="J60" s="111">
        <f>J92</f>
        <v>0</v>
      </c>
      <c r="L60" s="108"/>
    </row>
    <row r="61" spans="2:12" s="10" customFormat="1" ht="19.95" customHeight="1">
      <c r="B61" s="112"/>
      <c r="D61" s="113" t="s">
        <v>836</v>
      </c>
      <c r="E61" s="114"/>
      <c r="F61" s="114"/>
      <c r="G61" s="114"/>
      <c r="H61" s="114"/>
      <c r="I61" s="114"/>
      <c r="J61" s="115">
        <f>J93</f>
        <v>0</v>
      </c>
      <c r="L61" s="112"/>
    </row>
    <row r="62" spans="2:12" s="10" customFormat="1" ht="19.95" customHeight="1">
      <c r="B62" s="112"/>
      <c r="D62" s="113" t="s">
        <v>837</v>
      </c>
      <c r="E62" s="114"/>
      <c r="F62" s="114"/>
      <c r="G62" s="114"/>
      <c r="H62" s="114"/>
      <c r="I62" s="114"/>
      <c r="J62" s="115">
        <f>J134</f>
        <v>0</v>
      </c>
      <c r="L62" s="112"/>
    </row>
    <row r="63" spans="2:12" s="10" customFormat="1" ht="19.95" customHeight="1">
      <c r="B63" s="112"/>
      <c r="D63" s="113" t="s">
        <v>838</v>
      </c>
      <c r="E63" s="114"/>
      <c r="F63" s="114"/>
      <c r="G63" s="114"/>
      <c r="H63" s="114"/>
      <c r="I63" s="114"/>
      <c r="J63" s="115">
        <f>J161</f>
        <v>0</v>
      </c>
      <c r="L63" s="112"/>
    </row>
    <row r="64" spans="2:12" s="10" customFormat="1" ht="19.95" customHeight="1">
      <c r="B64" s="112"/>
      <c r="D64" s="113" t="s">
        <v>839</v>
      </c>
      <c r="E64" s="114"/>
      <c r="F64" s="114"/>
      <c r="G64" s="114"/>
      <c r="H64" s="114"/>
      <c r="I64" s="114"/>
      <c r="J64" s="115">
        <f>J166</f>
        <v>0</v>
      </c>
      <c r="L64" s="112"/>
    </row>
    <row r="65" spans="2:12" s="10" customFormat="1" ht="19.95" customHeight="1">
      <c r="B65" s="112"/>
      <c r="D65" s="113" t="s">
        <v>108</v>
      </c>
      <c r="E65" s="114"/>
      <c r="F65" s="114"/>
      <c r="G65" s="114"/>
      <c r="H65" s="114"/>
      <c r="I65" s="114"/>
      <c r="J65" s="115">
        <f>J179</f>
        <v>0</v>
      </c>
      <c r="L65" s="112"/>
    </row>
    <row r="66" spans="2:12" s="10" customFormat="1" ht="19.95" customHeight="1">
      <c r="B66" s="112"/>
      <c r="D66" s="113" t="s">
        <v>109</v>
      </c>
      <c r="E66" s="114"/>
      <c r="F66" s="114"/>
      <c r="G66" s="114"/>
      <c r="H66" s="114"/>
      <c r="I66" s="114"/>
      <c r="J66" s="115">
        <f>J216</f>
        <v>0</v>
      </c>
      <c r="L66" s="112"/>
    </row>
    <row r="67" spans="2:12" s="10" customFormat="1" ht="19.95" customHeight="1">
      <c r="B67" s="112"/>
      <c r="D67" s="113" t="s">
        <v>110</v>
      </c>
      <c r="E67" s="114"/>
      <c r="F67" s="114"/>
      <c r="G67" s="114"/>
      <c r="H67" s="114"/>
      <c r="I67" s="114"/>
      <c r="J67" s="115">
        <f>J241</f>
        <v>0</v>
      </c>
      <c r="L67" s="112"/>
    </row>
    <row r="68" spans="2:12" s="10" customFormat="1" ht="19.95" customHeight="1">
      <c r="B68" s="112"/>
      <c r="D68" s="113" t="s">
        <v>111</v>
      </c>
      <c r="E68" s="114"/>
      <c r="F68" s="114"/>
      <c r="G68" s="114"/>
      <c r="H68" s="114"/>
      <c r="I68" s="114"/>
      <c r="J68" s="115">
        <f>J249</f>
        <v>0</v>
      </c>
      <c r="L68" s="112"/>
    </row>
    <row r="69" spans="2:12" s="9" customFormat="1" ht="24.9" customHeight="1">
      <c r="B69" s="108"/>
      <c r="D69" s="109" t="s">
        <v>112</v>
      </c>
      <c r="E69" s="110"/>
      <c r="F69" s="110"/>
      <c r="G69" s="110"/>
      <c r="H69" s="110"/>
      <c r="I69" s="110"/>
      <c r="J69" s="111">
        <f>J252</f>
        <v>0</v>
      </c>
      <c r="L69" s="108"/>
    </row>
    <row r="70" spans="2:12" s="10" customFormat="1" ht="19.95" customHeight="1">
      <c r="B70" s="112"/>
      <c r="D70" s="113" t="s">
        <v>116</v>
      </c>
      <c r="E70" s="114"/>
      <c r="F70" s="114"/>
      <c r="G70" s="114"/>
      <c r="H70" s="114"/>
      <c r="I70" s="114"/>
      <c r="J70" s="115">
        <f>J253</f>
        <v>0</v>
      </c>
      <c r="L70" s="112"/>
    </row>
    <row r="71" spans="2:12" s="10" customFormat="1" ht="19.95" customHeight="1">
      <c r="B71" s="112"/>
      <c r="D71" s="113" t="s">
        <v>840</v>
      </c>
      <c r="E71" s="114"/>
      <c r="F71" s="114"/>
      <c r="G71" s="114"/>
      <c r="H71" s="114"/>
      <c r="I71" s="114"/>
      <c r="J71" s="115">
        <f>J260</f>
        <v>0</v>
      </c>
      <c r="L71" s="112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" customHeight="1">
      <c r="A78" s="34"/>
      <c r="B78" s="35"/>
      <c r="C78" s="23" t="s">
        <v>122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17</v>
      </c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4.4" customHeight="1">
      <c r="A81" s="34"/>
      <c r="B81" s="35"/>
      <c r="C81" s="34"/>
      <c r="D81" s="34"/>
      <c r="E81" s="329" t="str">
        <f>E7</f>
        <v>Karlovy Vary, ZŠ J.A.Komenského - učebna IT, kabinet, přístupová rampa a vnitřní plošina</v>
      </c>
      <c r="F81" s="330"/>
      <c r="G81" s="330"/>
      <c r="H81" s="330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100</v>
      </c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6" customHeight="1">
      <c r="A83" s="34"/>
      <c r="B83" s="35"/>
      <c r="C83" s="34"/>
      <c r="D83" s="34"/>
      <c r="E83" s="291" t="str">
        <f>E9</f>
        <v>2 - Přístupová rampa</v>
      </c>
      <c r="F83" s="331"/>
      <c r="G83" s="331"/>
      <c r="H83" s="331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4"/>
      <c r="E85" s="34"/>
      <c r="F85" s="27" t="str">
        <f>F12</f>
        <v xml:space="preserve"> </v>
      </c>
      <c r="G85" s="34"/>
      <c r="H85" s="34"/>
      <c r="I85" s="29" t="s">
        <v>23</v>
      </c>
      <c r="J85" s="52" t="str">
        <f>IF(J12="","",J12)</f>
        <v>23. 1. 2024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>
      <c r="A87" s="34"/>
      <c r="B87" s="35"/>
      <c r="C87" s="29" t="s">
        <v>25</v>
      </c>
      <c r="D87" s="34"/>
      <c r="E87" s="34"/>
      <c r="F87" s="27" t="str">
        <f>E15</f>
        <v>Statutární město K.Vary</v>
      </c>
      <c r="G87" s="34"/>
      <c r="H87" s="34"/>
      <c r="I87" s="29" t="s">
        <v>31</v>
      </c>
      <c r="J87" s="32" t="str">
        <f>E21</f>
        <v>Porticus s.r.o. K.Vary</v>
      </c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6" customHeight="1">
      <c r="A88" s="34"/>
      <c r="B88" s="35"/>
      <c r="C88" s="29" t="s">
        <v>29</v>
      </c>
      <c r="D88" s="34"/>
      <c r="E88" s="34"/>
      <c r="F88" s="27" t="str">
        <f>IF(E18="","",E18)</f>
        <v>Vyplň údaj</v>
      </c>
      <c r="G88" s="34"/>
      <c r="H88" s="34"/>
      <c r="I88" s="29" t="s">
        <v>34</v>
      </c>
      <c r="J88" s="32" t="str">
        <f>E24</f>
        <v>Šimková Dita, K.Vary</v>
      </c>
      <c r="K88" s="34"/>
      <c r="L88" s="9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16"/>
      <c r="B90" s="117"/>
      <c r="C90" s="118" t="s">
        <v>123</v>
      </c>
      <c r="D90" s="119" t="s">
        <v>57</v>
      </c>
      <c r="E90" s="119" t="s">
        <v>53</v>
      </c>
      <c r="F90" s="119" t="s">
        <v>54</v>
      </c>
      <c r="G90" s="119" t="s">
        <v>124</v>
      </c>
      <c r="H90" s="119" t="s">
        <v>125</v>
      </c>
      <c r="I90" s="119" t="s">
        <v>126</v>
      </c>
      <c r="J90" s="119" t="s">
        <v>104</v>
      </c>
      <c r="K90" s="120" t="s">
        <v>127</v>
      </c>
      <c r="L90" s="121"/>
      <c r="M90" s="59" t="s">
        <v>3</v>
      </c>
      <c r="N90" s="60" t="s">
        <v>42</v>
      </c>
      <c r="O90" s="60" t="s">
        <v>128</v>
      </c>
      <c r="P90" s="60" t="s">
        <v>129</v>
      </c>
      <c r="Q90" s="60" t="s">
        <v>130</v>
      </c>
      <c r="R90" s="60" t="s">
        <v>131</v>
      </c>
      <c r="S90" s="60" t="s">
        <v>132</v>
      </c>
      <c r="T90" s="61" t="s">
        <v>133</v>
      </c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</row>
    <row r="91" spans="1:63" s="2" customFormat="1" ht="22.8" customHeight="1">
      <c r="A91" s="34"/>
      <c r="B91" s="35"/>
      <c r="C91" s="66" t="s">
        <v>134</v>
      </c>
      <c r="D91" s="34"/>
      <c r="E91" s="34"/>
      <c r="F91" s="34"/>
      <c r="G91" s="34"/>
      <c r="H91" s="34"/>
      <c r="I91" s="34"/>
      <c r="J91" s="122">
        <f>BK91</f>
        <v>0</v>
      </c>
      <c r="K91" s="34"/>
      <c r="L91" s="35"/>
      <c r="M91" s="62"/>
      <c r="N91" s="53"/>
      <c r="O91" s="63"/>
      <c r="P91" s="123">
        <f>P92+P252</f>
        <v>0</v>
      </c>
      <c r="Q91" s="63"/>
      <c r="R91" s="123">
        <f>R92+R252</f>
        <v>39.13668990999998</v>
      </c>
      <c r="S91" s="63"/>
      <c r="T91" s="124">
        <f>T92+T252</f>
        <v>22.931925999999997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71</v>
      </c>
      <c r="AU91" s="19" t="s">
        <v>105</v>
      </c>
      <c r="BK91" s="125">
        <f>BK92+BK252</f>
        <v>0</v>
      </c>
    </row>
    <row r="92" spans="2:63" s="12" customFormat="1" ht="25.95" customHeight="1">
      <c r="B92" s="126"/>
      <c r="D92" s="127" t="s">
        <v>71</v>
      </c>
      <c r="E92" s="128" t="s">
        <v>135</v>
      </c>
      <c r="F92" s="128" t="s">
        <v>136</v>
      </c>
      <c r="I92" s="129"/>
      <c r="J92" s="130">
        <f>BK92</f>
        <v>0</v>
      </c>
      <c r="L92" s="126"/>
      <c r="M92" s="131"/>
      <c r="N92" s="132"/>
      <c r="O92" s="132"/>
      <c r="P92" s="133">
        <f>P93+P134+P161+P166+P179+P216+P241+P249</f>
        <v>0</v>
      </c>
      <c r="Q92" s="132"/>
      <c r="R92" s="133">
        <f>R93+R134+R161+R166+R179+R216+R241+R249</f>
        <v>38.25351390999998</v>
      </c>
      <c r="S92" s="132"/>
      <c r="T92" s="134">
        <f>T93+T134+T161+T166+T179+T216+T241+T249</f>
        <v>22.931925999999997</v>
      </c>
      <c r="AR92" s="127" t="s">
        <v>77</v>
      </c>
      <c r="AT92" s="135" t="s">
        <v>71</v>
      </c>
      <c r="AU92" s="135" t="s">
        <v>72</v>
      </c>
      <c r="AY92" s="127" t="s">
        <v>137</v>
      </c>
      <c r="BK92" s="136">
        <f>BK93+BK134+BK161+BK166+BK179+BK216+BK241+BK249</f>
        <v>0</v>
      </c>
    </row>
    <row r="93" spans="2:63" s="12" customFormat="1" ht="22.8" customHeight="1">
      <c r="B93" s="126"/>
      <c r="D93" s="127" t="s">
        <v>71</v>
      </c>
      <c r="E93" s="137" t="s">
        <v>77</v>
      </c>
      <c r="F93" s="137" t="s">
        <v>841</v>
      </c>
      <c r="I93" s="129"/>
      <c r="J93" s="138">
        <f>BK93</f>
        <v>0</v>
      </c>
      <c r="L93" s="126"/>
      <c r="M93" s="131"/>
      <c r="N93" s="132"/>
      <c r="O93" s="132"/>
      <c r="P93" s="133">
        <f>SUM(P94:P133)</f>
        <v>0</v>
      </c>
      <c r="Q93" s="132"/>
      <c r="R93" s="133">
        <f>SUM(R94:R133)</f>
        <v>0</v>
      </c>
      <c r="S93" s="132"/>
      <c r="T93" s="134">
        <f>SUM(T94:T133)</f>
        <v>16.772199999999998</v>
      </c>
      <c r="AR93" s="127" t="s">
        <v>77</v>
      </c>
      <c r="AT93" s="135" t="s">
        <v>71</v>
      </c>
      <c r="AU93" s="135" t="s">
        <v>77</v>
      </c>
      <c r="AY93" s="127" t="s">
        <v>137</v>
      </c>
      <c r="BK93" s="136">
        <f>SUM(BK94:BK133)</f>
        <v>0</v>
      </c>
    </row>
    <row r="94" spans="1:65" s="2" customFormat="1" ht="30" customHeight="1">
      <c r="A94" s="34"/>
      <c r="B94" s="139"/>
      <c r="C94" s="140" t="s">
        <v>77</v>
      </c>
      <c r="D94" s="140" t="s">
        <v>139</v>
      </c>
      <c r="E94" s="141" t="s">
        <v>842</v>
      </c>
      <c r="F94" s="142" t="s">
        <v>843</v>
      </c>
      <c r="G94" s="143" t="s">
        <v>162</v>
      </c>
      <c r="H94" s="144">
        <v>32.41</v>
      </c>
      <c r="I94" s="145"/>
      <c r="J94" s="146">
        <f>ROUND(I94*H94,2)</f>
        <v>0</v>
      </c>
      <c r="K94" s="142" t="s">
        <v>143</v>
      </c>
      <c r="L94" s="35"/>
      <c r="M94" s="147" t="s">
        <v>3</v>
      </c>
      <c r="N94" s="148" t="s">
        <v>43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0.29</v>
      </c>
      <c r="T94" s="150">
        <f>S94*H94</f>
        <v>9.398899999999998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87</v>
      </c>
      <c r="AT94" s="151" t="s">
        <v>139</v>
      </c>
      <c r="AU94" s="151" t="s">
        <v>81</v>
      </c>
      <c r="AY94" s="19" t="s">
        <v>137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77</v>
      </c>
      <c r="BK94" s="152">
        <f>ROUND(I94*H94,2)</f>
        <v>0</v>
      </c>
      <c r="BL94" s="19" t="s">
        <v>87</v>
      </c>
      <c r="BM94" s="151" t="s">
        <v>844</v>
      </c>
    </row>
    <row r="95" spans="1:47" s="2" customFormat="1" ht="10.2">
      <c r="A95" s="34"/>
      <c r="B95" s="35"/>
      <c r="C95" s="34"/>
      <c r="D95" s="153" t="s">
        <v>145</v>
      </c>
      <c r="E95" s="34"/>
      <c r="F95" s="154" t="s">
        <v>845</v>
      </c>
      <c r="G95" s="34"/>
      <c r="H95" s="34"/>
      <c r="I95" s="155"/>
      <c r="J95" s="34"/>
      <c r="K95" s="34"/>
      <c r="L95" s="35"/>
      <c r="M95" s="156"/>
      <c r="N95" s="157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145</v>
      </c>
      <c r="AU95" s="19" t="s">
        <v>81</v>
      </c>
    </row>
    <row r="96" spans="2:51" s="13" customFormat="1" ht="10.2">
      <c r="B96" s="158"/>
      <c r="D96" s="159" t="s">
        <v>147</v>
      </c>
      <c r="E96" s="160" t="s">
        <v>3</v>
      </c>
      <c r="F96" s="161" t="s">
        <v>846</v>
      </c>
      <c r="H96" s="162">
        <v>30.2</v>
      </c>
      <c r="I96" s="163"/>
      <c r="L96" s="158"/>
      <c r="M96" s="164"/>
      <c r="N96" s="165"/>
      <c r="O96" s="165"/>
      <c r="P96" s="165"/>
      <c r="Q96" s="165"/>
      <c r="R96" s="165"/>
      <c r="S96" s="165"/>
      <c r="T96" s="166"/>
      <c r="AT96" s="160" t="s">
        <v>147</v>
      </c>
      <c r="AU96" s="160" t="s">
        <v>81</v>
      </c>
      <c r="AV96" s="13" t="s">
        <v>81</v>
      </c>
      <c r="AW96" s="13" t="s">
        <v>33</v>
      </c>
      <c r="AX96" s="13" t="s">
        <v>72</v>
      </c>
      <c r="AY96" s="160" t="s">
        <v>137</v>
      </c>
    </row>
    <row r="97" spans="2:51" s="13" customFormat="1" ht="10.2">
      <c r="B97" s="158"/>
      <c r="D97" s="159" t="s">
        <v>147</v>
      </c>
      <c r="E97" s="160" t="s">
        <v>3</v>
      </c>
      <c r="F97" s="161" t="s">
        <v>847</v>
      </c>
      <c r="H97" s="162">
        <v>2.21</v>
      </c>
      <c r="I97" s="163"/>
      <c r="L97" s="158"/>
      <c r="M97" s="164"/>
      <c r="N97" s="165"/>
      <c r="O97" s="165"/>
      <c r="P97" s="165"/>
      <c r="Q97" s="165"/>
      <c r="R97" s="165"/>
      <c r="S97" s="165"/>
      <c r="T97" s="166"/>
      <c r="AT97" s="160" t="s">
        <v>147</v>
      </c>
      <c r="AU97" s="160" t="s">
        <v>81</v>
      </c>
      <c r="AV97" s="13" t="s">
        <v>81</v>
      </c>
      <c r="AW97" s="13" t="s">
        <v>33</v>
      </c>
      <c r="AX97" s="13" t="s">
        <v>72</v>
      </c>
      <c r="AY97" s="160" t="s">
        <v>137</v>
      </c>
    </row>
    <row r="98" spans="2:51" s="14" customFormat="1" ht="10.2">
      <c r="B98" s="177"/>
      <c r="D98" s="159" t="s">
        <v>147</v>
      </c>
      <c r="E98" s="178" t="s">
        <v>3</v>
      </c>
      <c r="F98" s="179" t="s">
        <v>328</v>
      </c>
      <c r="H98" s="180">
        <v>32.41</v>
      </c>
      <c r="I98" s="181"/>
      <c r="L98" s="177"/>
      <c r="M98" s="182"/>
      <c r="N98" s="183"/>
      <c r="O98" s="183"/>
      <c r="P98" s="183"/>
      <c r="Q98" s="183"/>
      <c r="R98" s="183"/>
      <c r="S98" s="183"/>
      <c r="T98" s="184"/>
      <c r="AT98" s="178" t="s">
        <v>147</v>
      </c>
      <c r="AU98" s="178" t="s">
        <v>81</v>
      </c>
      <c r="AV98" s="14" t="s">
        <v>87</v>
      </c>
      <c r="AW98" s="14" t="s">
        <v>33</v>
      </c>
      <c r="AX98" s="14" t="s">
        <v>77</v>
      </c>
      <c r="AY98" s="178" t="s">
        <v>137</v>
      </c>
    </row>
    <row r="99" spans="1:65" s="2" customFormat="1" ht="30" customHeight="1">
      <c r="A99" s="34"/>
      <c r="B99" s="139"/>
      <c r="C99" s="140" t="s">
        <v>81</v>
      </c>
      <c r="D99" s="140" t="s">
        <v>139</v>
      </c>
      <c r="E99" s="141" t="s">
        <v>848</v>
      </c>
      <c r="F99" s="142" t="s">
        <v>849</v>
      </c>
      <c r="G99" s="143" t="s">
        <v>162</v>
      </c>
      <c r="H99" s="144">
        <v>2.21</v>
      </c>
      <c r="I99" s="145"/>
      <c r="J99" s="146">
        <f>ROUND(I99*H99,2)</f>
        <v>0</v>
      </c>
      <c r="K99" s="142" t="s">
        <v>143</v>
      </c>
      <c r="L99" s="35"/>
      <c r="M99" s="147" t="s">
        <v>3</v>
      </c>
      <c r="N99" s="148" t="s">
        <v>43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0.33</v>
      </c>
      <c r="T99" s="150">
        <f>S99*H99</f>
        <v>0.7293000000000001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87</v>
      </c>
      <c r="AT99" s="151" t="s">
        <v>139</v>
      </c>
      <c r="AU99" s="151" t="s">
        <v>81</v>
      </c>
      <c r="AY99" s="19" t="s">
        <v>137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77</v>
      </c>
      <c r="BK99" s="152">
        <f>ROUND(I99*H99,2)</f>
        <v>0</v>
      </c>
      <c r="BL99" s="19" t="s">
        <v>87</v>
      </c>
      <c r="BM99" s="151" t="s">
        <v>850</v>
      </c>
    </row>
    <row r="100" spans="1:47" s="2" customFormat="1" ht="10.2">
      <c r="A100" s="34"/>
      <c r="B100" s="35"/>
      <c r="C100" s="34"/>
      <c r="D100" s="153" t="s">
        <v>145</v>
      </c>
      <c r="E100" s="34"/>
      <c r="F100" s="154" t="s">
        <v>851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145</v>
      </c>
      <c r="AU100" s="19" t="s">
        <v>81</v>
      </c>
    </row>
    <row r="101" spans="2:51" s="13" customFormat="1" ht="10.2">
      <c r="B101" s="158"/>
      <c r="D101" s="159" t="s">
        <v>147</v>
      </c>
      <c r="E101" s="160" t="s">
        <v>3</v>
      </c>
      <c r="F101" s="161" t="s">
        <v>852</v>
      </c>
      <c r="H101" s="162">
        <v>2.21</v>
      </c>
      <c r="I101" s="163"/>
      <c r="L101" s="158"/>
      <c r="M101" s="164"/>
      <c r="N101" s="165"/>
      <c r="O101" s="165"/>
      <c r="P101" s="165"/>
      <c r="Q101" s="165"/>
      <c r="R101" s="165"/>
      <c r="S101" s="165"/>
      <c r="T101" s="166"/>
      <c r="AT101" s="160" t="s">
        <v>147</v>
      </c>
      <c r="AU101" s="160" t="s">
        <v>81</v>
      </c>
      <c r="AV101" s="13" t="s">
        <v>81</v>
      </c>
      <c r="AW101" s="13" t="s">
        <v>33</v>
      </c>
      <c r="AX101" s="13" t="s">
        <v>77</v>
      </c>
      <c r="AY101" s="160" t="s">
        <v>137</v>
      </c>
    </row>
    <row r="102" spans="1:65" s="2" customFormat="1" ht="30" customHeight="1">
      <c r="A102" s="34"/>
      <c r="B102" s="139"/>
      <c r="C102" s="140" t="s">
        <v>84</v>
      </c>
      <c r="D102" s="140" t="s">
        <v>139</v>
      </c>
      <c r="E102" s="141" t="s">
        <v>853</v>
      </c>
      <c r="F102" s="142" t="s">
        <v>854</v>
      </c>
      <c r="G102" s="143" t="s">
        <v>162</v>
      </c>
      <c r="H102" s="144">
        <v>30.2</v>
      </c>
      <c r="I102" s="145"/>
      <c r="J102" s="146">
        <f>ROUND(I102*H102,2)</f>
        <v>0</v>
      </c>
      <c r="K102" s="142" t="s">
        <v>143</v>
      </c>
      <c r="L102" s="35"/>
      <c r="M102" s="147" t="s">
        <v>3</v>
      </c>
      <c r="N102" s="148" t="s">
        <v>43</v>
      </c>
      <c r="O102" s="55"/>
      <c r="P102" s="149">
        <f>O102*H102</f>
        <v>0</v>
      </c>
      <c r="Q102" s="149">
        <v>0</v>
      </c>
      <c r="R102" s="149">
        <f>Q102*H102</f>
        <v>0</v>
      </c>
      <c r="S102" s="149">
        <v>0.22</v>
      </c>
      <c r="T102" s="150">
        <f>S102*H102</f>
        <v>6.644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87</v>
      </c>
      <c r="AT102" s="151" t="s">
        <v>139</v>
      </c>
      <c r="AU102" s="151" t="s">
        <v>81</v>
      </c>
      <c r="AY102" s="19" t="s">
        <v>137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77</v>
      </c>
      <c r="BK102" s="152">
        <f>ROUND(I102*H102,2)</f>
        <v>0</v>
      </c>
      <c r="BL102" s="19" t="s">
        <v>87</v>
      </c>
      <c r="BM102" s="151" t="s">
        <v>855</v>
      </c>
    </row>
    <row r="103" spans="1:47" s="2" customFormat="1" ht="10.2">
      <c r="A103" s="34"/>
      <c r="B103" s="35"/>
      <c r="C103" s="34"/>
      <c r="D103" s="153" t="s">
        <v>145</v>
      </c>
      <c r="E103" s="34"/>
      <c r="F103" s="154" t="s">
        <v>856</v>
      </c>
      <c r="G103" s="34"/>
      <c r="H103" s="34"/>
      <c r="I103" s="155"/>
      <c r="J103" s="34"/>
      <c r="K103" s="34"/>
      <c r="L103" s="35"/>
      <c r="M103" s="156"/>
      <c r="N103" s="157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145</v>
      </c>
      <c r="AU103" s="19" t="s">
        <v>81</v>
      </c>
    </row>
    <row r="104" spans="1:65" s="2" customFormat="1" ht="14.4" customHeight="1">
      <c r="A104" s="34"/>
      <c r="B104" s="139"/>
      <c r="C104" s="140" t="s">
        <v>87</v>
      </c>
      <c r="D104" s="140" t="s">
        <v>139</v>
      </c>
      <c r="E104" s="141" t="s">
        <v>857</v>
      </c>
      <c r="F104" s="142" t="s">
        <v>858</v>
      </c>
      <c r="G104" s="143" t="s">
        <v>332</v>
      </c>
      <c r="H104" s="144">
        <v>12</v>
      </c>
      <c r="I104" s="145"/>
      <c r="J104" s="146">
        <f>ROUND(I104*H104,2)</f>
        <v>0</v>
      </c>
      <c r="K104" s="142" t="s">
        <v>143</v>
      </c>
      <c r="L104" s="35"/>
      <c r="M104" s="147" t="s">
        <v>3</v>
      </c>
      <c r="N104" s="148" t="s">
        <v>43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87</v>
      </c>
      <c r="AT104" s="151" t="s">
        <v>139</v>
      </c>
      <c r="AU104" s="151" t="s">
        <v>81</v>
      </c>
      <c r="AY104" s="19" t="s">
        <v>137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77</v>
      </c>
      <c r="BK104" s="152">
        <f>ROUND(I104*H104,2)</f>
        <v>0</v>
      </c>
      <c r="BL104" s="19" t="s">
        <v>87</v>
      </c>
      <c r="BM104" s="151" t="s">
        <v>859</v>
      </c>
    </row>
    <row r="105" spans="1:47" s="2" customFormat="1" ht="10.2">
      <c r="A105" s="34"/>
      <c r="B105" s="35"/>
      <c r="C105" s="34"/>
      <c r="D105" s="153" t="s">
        <v>145</v>
      </c>
      <c r="E105" s="34"/>
      <c r="F105" s="154" t="s">
        <v>860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145</v>
      </c>
      <c r="AU105" s="19" t="s">
        <v>81</v>
      </c>
    </row>
    <row r="106" spans="2:51" s="13" customFormat="1" ht="10.2">
      <c r="B106" s="158"/>
      <c r="D106" s="159" t="s">
        <v>147</v>
      </c>
      <c r="E106" s="160" t="s">
        <v>3</v>
      </c>
      <c r="F106" s="161" t="s">
        <v>861</v>
      </c>
      <c r="H106" s="162">
        <v>12</v>
      </c>
      <c r="I106" s="163"/>
      <c r="L106" s="158"/>
      <c r="M106" s="164"/>
      <c r="N106" s="165"/>
      <c r="O106" s="165"/>
      <c r="P106" s="165"/>
      <c r="Q106" s="165"/>
      <c r="R106" s="165"/>
      <c r="S106" s="165"/>
      <c r="T106" s="166"/>
      <c r="AT106" s="160" t="s">
        <v>147</v>
      </c>
      <c r="AU106" s="160" t="s">
        <v>81</v>
      </c>
      <c r="AV106" s="13" t="s">
        <v>81</v>
      </c>
      <c r="AW106" s="13" t="s">
        <v>33</v>
      </c>
      <c r="AX106" s="13" t="s">
        <v>77</v>
      </c>
      <c r="AY106" s="160" t="s">
        <v>137</v>
      </c>
    </row>
    <row r="107" spans="1:65" s="2" customFormat="1" ht="19.8" customHeight="1">
      <c r="A107" s="34"/>
      <c r="B107" s="139"/>
      <c r="C107" s="140" t="s">
        <v>90</v>
      </c>
      <c r="D107" s="140" t="s">
        <v>139</v>
      </c>
      <c r="E107" s="141" t="s">
        <v>862</v>
      </c>
      <c r="F107" s="142" t="s">
        <v>863</v>
      </c>
      <c r="G107" s="143" t="s">
        <v>332</v>
      </c>
      <c r="H107" s="144">
        <v>12</v>
      </c>
      <c r="I107" s="145"/>
      <c r="J107" s="146">
        <f>ROUND(I107*H107,2)</f>
        <v>0</v>
      </c>
      <c r="K107" s="142" t="s">
        <v>143</v>
      </c>
      <c r="L107" s="35"/>
      <c r="M107" s="147" t="s">
        <v>3</v>
      </c>
      <c r="N107" s="148" t="s">
        <v>43</v>
      </c>
      <c r="O107" s="55"/>
      <c r="P107" s="149">
        <f>O107*H107</f>
        <v>0</v>
      </c>
      <c r="Q107" s="149">
        <v>0</v>
      </c>
      <c r="R107" s="149">
        <f>Q107*H107</f>
        <v>0</v>
      </c>
      <c r="S107" s="149">
        <v>0</v>
      </c>
      <c r="T107" s="150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87</v>
      </c>
      <c r="AT107" s="151" t="s">
        <v>139</v>
      </c>
      <c r="AU107" s="151" t="s">
        <v>81</v>
      </c>
      <c r="AY107" s="19" t="s">
        <v>137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9" t="s">
        <v>77</v>
      </c>
      <c r="BK107" s="152">
        <f>ROUND(I107*H107,2)</f>
        <v>0</v>
      </c>
      <c r="BL107" s="19" t="s">
        <v>87</v>
      </c>
      <c r="BM107" s="151" t="s">
        <v>864</v>
      </c>
    </row>
    <row r="108" spans="1:47" s="2" customFormat="1" ht="10.2">
      <c r="A108" s="34"/>
      <c r="B108" s="35"/>
      <c r="C108" s="34"/>
      <c r="D108" s="153" t="s">
        <v>145</v>
      </c>
      <c r="E108" s="34"/>
      <c r="F108" s="154" t="s">
        <v>865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145</v>
      </c>
      <c r="AU108" s="19" t="s">
        <v>81</v>
      </c>
    </row>
    <row r="109" spans="2:51" s="13" customFormat="1" ht="10.2">
      <c r="B109" s="158"/>
      <c r="D109" s="159" t="s">
        <v>147</v>
      </c>
      <c r="E109" s="160" t="s">
        <v>3</v>
      </c>
      <c r="F109" s="161" t="s">
        <v>866</v>
      </c>
      <c r="H109" s="162">
        <v>12</v>
      </c>
      <c r="I109" s="163"/>
      <c r="L109" s="158"/>
      <c r="M109" s="164"/>
      <c r="N109" s="165"/>
      <c r="O109" s="165"/>
      <c r="P109" s="165"/>
      <c r="Q109" s="165"/>
      <c r="R109" s="165"/>
      <c r="S109" s="165"/>
      <c r="T109" s="166"/>
      <c r="AT109" s="160" t="s">
        <v>147</v>
      </c>
      <c r="AU109" s="160" t="s">
        <v>81</v>
      </c>
      <c r="AV109" s="13" t="s">
        <v>81</v>
      </c>
      <c r="AW109" s="13" t="s">
        <v>33</v>
      </c>
      <c r="AX109" s="13" t="s">
        <v>77</v>
      </c>
      <c r="AY109" s="160" t="s">
        <v>137</v>
      </c>
    </row>
    <row r="110" spans="1:65" s="2" customFormat="1" ht="30" customHeight="1">
      <c r="A110" s="34"/>
      <c r="B110" s="139"/>
      <c r="C110" s="140" t="s">
        <v>93</v>
      </c>
      <c r="D110" s="140" t="s">
        <v>139</v>
      </c>
      <c r="E110" s="141" t="s">
        <v>867</v>
      </c>
      <c r="F110" s="142" t="s">
        <v>868</v>
      </c>
      <c r="G110" s="143" t="s">
        <v>332</v>
      </c>
      <c r="H110" s="144">
        <v>6.5</v>
      </c>
      <c r="I110" s="145"/>
      <c r="J110" s="146">
        <f>ROUND(I110*H110,2)</f>
        <v>0</v>
      </c>
      <c r="K110" s="142" t="s">
        <v>143</v>
      </c>
      <c r="L110" s="35"/>
      <c r="M110" s="147" t="s">
        <v>3</v>
      </c>
      <c r="N110" s="148" t="s">
        <v>43</v>
      </c>
      <c r="O110" s="55"/>
      <c r="P110" s="149">
        <f>O110*H110</f>
        <v>0</v>
      </c>
      <c r="Q110" s="149">
        <v>0</v>
      </c>
      <c r="R110" s="149">
        <f>Q110*H110</f>
        <v>0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87</v>
      </c>
      <c r="AT110" s="151" t="s">
        <v>139</v>
      </c>
      <c r="AU110" s="151" t="s">
        <v>81</v>
      </c>
      <c r="AY110" s="19" t="s">
        <v>137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77</v>
      </c>
      <c r="BK110" s="152">
        <f>ROUND(I110*H110,2)</f>
        <v>0</v>
      </c>
      <c r="BL110" s="19" t="s">
        <v>87</v>
      </c>
      <c r="BM110" s="151" t="s">
        <v>869</v>
      </c>
    </row>
    <row r="111" spans="1:47" s="2" customFormat="1" ht="10.2">
      <c r="A111" s="34"/>
      <c r="B111" s="35"/>
      <c r="C111" s="34"/>
      <c r="D111" s="153" t="s">
        <v>145</v>
      </c>
      <c r="E111" s="34"/>
      <c r="F111" s="154" t="s">
        <v>870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145</v>
      </c>
      <c r="AU111" s="19" t="s">
        <v>81</v>
      </c>
    </row>
    <row r="112" spans="1:65" s="2" customFormat="1" ht="34.8" customHeight="1">
      <c r="A112" s="34"/>
      <c r="B112" s="139"/>
      <c r="C112" s="140" t="s">
        <v>96</v>
      </c>
      <c r="D112" s="140" t="s">
        <v>139</v>
      </c>
      <c r="E112" s="141" t="s">
        <v>871</v>
      </c>
      <c r="F112" s="142" t="s">
        <v>872</v>
      </c>
      <c r="G112" s="143" t="s">
        <v>332</v>
      </c>
      <c r="H112" s="144">
        <v>97.5</v>
      </c>
      <c r="I112" s="145"/>
      <c r="J112" s="146">
        <f>ROUND(I112*H112,2)</f>
        <v>0</v>
      </c>
      <c r="K112" s="142" t="s">
        <v>143</v>
      </c>
      <c r="L112" s="35"/>
      <c r="M112" s="147" t="s">
        <v>3</v>
      </c>
      <c r="N112" s="148" t="s">
        <v>43</v>
      </c>
      <c r="O112" s="55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87</v>
      </c>
      <c r="AT112" s="151" t="s">
        <v>139</v>
      </c>
      <c r="AU112" s="151" t="s">
        <v>81</v>
      </c>
      <c r="AY112" s="19" t="s">
        <v>137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9" t="s">
        <v>77</v>
      </c>
      <c r="BK112" s="152">
        <f>ROUND(I112*H112,2)</f>
        <v>0</v>
      </c>
      <c r="BL112" s="19" t="s">
        <v>87</v>
      </c>
      <c r="BM112" s="151" t="s">
        <v>873</v>
      </c>
    </row>
    <row r="113" spans="1:47" s="2" customFormat="1" ht="10.2">
      <c r="A113" s="34"/>
      <c r="B113" s="35"/>
      <c r="C113" s="34"/>
      <c r="D113" s="153" t="s">
        <v>145</v>
      </c>
      <c r="E113" s="34"/>
      <c r="F113" s="154" t="s">
        <v>874</v>
      </c>
      <c r="G113" s="34"/>
      <c r="H113" s="34"/>
      <c r="I113" s="155"/>
      <c r="J113" s="34"/>
      <c r="K113" s="34"/>
      <c r="L113" s="35"/>
      <c r="M113" s="156"/>
      <c r="N113" s="157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145</v>
      </c>
      <c r="AU113" s="19" t="s">
        <v>81</v>
      </c>
    </row>
    <row r="114" spans="2:51" s="13" customFormat="1" ht="10.2">
      <c r="B114" s="158"/>
      <c r="D114" s="159" t="s">
        <v>147</v>
      </c>
      <c r="E114" s="160" t="s">
        <v>3</v>
      </c>
      <c r="F114" s="161" t="s">
        <v>875</v>
      </c>
      <c r="H114" s="162">
        <v>97.5</v>
      </c>
      <c r="I114" s="163"/>
      <c r="L114" s="158"/>
      <c r="M114" s="164"/>
      <c r="N114" s="165"/>
      <c r="O114" s="165"/>
      <c r="P114" s="165"/>
      <c r="Q114" s="165"/>
      <c r="R114" s="165"/>
      <c r="S114" s="165"/>
      <c r="T114" s="166"/>
      <c r="AT114" s="160" t="s">
        <v>147</v>
      </c>
      <c r="AU114" s="160" t="s">
        <v>81</v>
      </c>
      <c r="AV114" s="13" t="s">
        <v>81</v>
      </c>
      <c r="AW114" s="13" t="s">
        <v>33</v>
      </c>
      <c r="AX114" s="13" t="s">
        <v>77</v>
      </c>
      <c r="AY114" s="160" t="s">
        <v>137</v>
      </c>
    </row>
    <row r="115" spans="1:65" s="2" customFormat="1" ht="22.2" customHeight="1">
      <c r="A115" s="34"/>
      <c r="B115" s="139"/>
      <c r="C115" s="140" t="s">
        <v>182</v>
      </c>
      <c r="D115" s="140" t="s">
        <v>139</v>
      </c>
      <c r="E115" s="141" t="s">
        <v>876</v>
      </c>
      <c r="F115" s="142" t="s">
        <v>877</v>
      </c>
      <c r="G115" s="143" t="s">
        <v>332</v>
      </c>
      <c r="H115" s="144">
        <v>6.5</v>
      </c>
      <c r="I115" s="145"/>
      <c r="J115" s="146">
        <f>ROUND(I115*H115,2)</f>
        <v>0</v>
      </c>
      <c r="K115" s="142" t="s">
        <v>143</v>
      </c>
      <c r="L115" s="35"/>
      <c r="M115" s="147" t="s">
        <v>3</v>
      </c>
      <c r="N115" s="148" t="s">
        <v>43</v>
      </c>
      <c r="O115" s="55"/>
      <c r="P115" s="149">
        <f>O115*H115</f>
        <v>0</v>
      </c>
      <c r="Q115" s="149">
        <v>0</v>
      </c>
      <c r="R115" s="149">
        <f>Q115*H115</f>
        <v>0</v>
      </c>
      <c r="S115" s="149">
        <v>0</v>
      </c>
      <c r="T115" s="150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87</v>
      </c>
      <c r="AT115" s="151" t="s">
        <v>139</v>
      </c>
      <c r="AU115" s="151" t="s">
        <v>81</v>
      </c>
      <c r="AY115" s="19" t="s">
        <v>137</v>
      </c>
      <c r="BE115" s="152">
        <f>IF(N115="základní",J115,0)</f>
        <v>0</v>
      </c>
      <c r="BF115" s="152">
        <f>IF(N115="snížená",J115,0)</f>
        <v>0</v>
      </c>
      <c r="BG115" s="152">
        <f>IF(N115="zákl. přenesená",J115,0)</f>
        <v>0</v>
      </c>
      <c r="BH115" s="152">
        <f>IF(N115="sníž. přenesená",J115,0)</f>
        <v>0</v>
      </c>
      <c r="BI115" s="152">
        <f>IF(N115="nulová",J115,0)</f>
        <v>0</v>
      </c>
      <c r="BJ115" s="19" t="s">
        <v>77</v>
      </c>
      <c r="BK115" s="152">
        <f>ROUND(I115*H115,2)</f>
        <v>0</v>
      </c>
      <c r="BL115" s="19" t="s">
        <v>87</v>
      </c>
      <c r="BM115" s="151" t="s">
        <v>878</v>
      </c>
    </row>
    <row r="116" spans="1:47" s="2" customFormat="1" ht="10.2">
      <c r="A116" s="34"/>
      <c r="B116" s="35"/>
      <c r="C116" s="34"/>
      <c r="D116" s="153" t="s">
        <v>145</v>
      </c>
      <c r="E116" s="34"/>
      <c r="F116" s="154" t="s">
        <v>879</v>
      </c>
      <c r="G116" s="34"/>
      <c r="H116" s="34"/>
      <c r="I116" s="155"/>
      <c r="J116" s="34"/>
      <c r="K116" s="34"/>
      <c r="L116" s="35"/>
      <c r="M116" s="156"/>
      <c r="N116" s="157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145</v>
      </c>
      <c r="AU116" s="19" t="s">
        <v>81</v>
      </c>
    </row>
    <row r="117" spans="2:51" s="13" customFormat="1" ht="10.2">
      <c r="B117" s="158"/>
      <c r="D117" s="159" t="s">
        <v>147</v>
      </c>
      <c r="E117" s="160" t="s">
        <v>3</v>
      </c>
      <c r="F117" s="161" t="s">
        <v>880</v>
      </c>
      <c r="H117" s="162">
        <v>6.5</v>
      </c>
      <c r="I117" s="163"/>
      <c r="L117" s="158"/>
      <c r="M117" s="164"/>
      <c r="N117" s="165"/>
      <c r="O117" s="165"/>
      <c r="P117" s="165"/>
      <c r="Q117" s="165"/>
      <c r="R117" s="165"/>
      <c r="S117" s="165"/>
      <c r="T117" s="166"/>
      <c r="AT117" s="160" t="s">
        <v>147</v>
      </c>
      <c r="AU117" s="160" t="s">
        <v>81</v>
      </c>
      <c r="AV117" s="13" t="s">
        <v>81</v>
      </c>
      <c r="AW117" s="13" t="s">
        <v>33</v>
      </c>
      <c r="AX117" s="13" t="s">
        <v>77</v>
      </c>
      <c r="AY117" s="160" t="s">
        <v>137</v>
      </c>
    </row>
    <row r="118" spans="1:65" s="2" customFormat="1" ht="22.2" customHeight="1">
      <c r="A118" s="34"/>
      <c r="B118" s="139"/>
      <c r="C118" s="140" t="s">
        <v>189</v>
      </c>
      <c r="D118" s="140" t="s">
        <v>139</v>
      </c>
      <c r="E118" s="141" t="s">
        <v>881</v>
      </c>
      <c r="F118" s="142" t="s">
        <v>882</v>
      </c>
      <c r="G118" s="143" t="s">
        <v>156</v>
      </c>
      <c r="H118" s="144">
        <v>11.7</v>
      </c>
      <c r="I118" s="145"/>
      <c r="J118" s="146">
        <f>ROUND(I118*H118,2)</f>
        <v>0</v>
      </c>
      <c r="K118" s="142" t="s">
        <v>143</v>
      </c>
      <c r="L118" s="35"/>
      <c r="M118" s="147" t="s">
        <v>3</v>
      </c>
      <c r="N118" s="148" t="s">
        <v>43</v>
      </c>
      <c r="O118" s="55"/>
      <c r="P118" s="149">
        <f>O118*H118</f>
        <v>0</v>
      </c>
      <c r="Q118" s="149">
        <v>0</v>
      </c>
      <c r="R118" s="149">
        <f>Q118*H118</f>
        <v>0</v>
      </c>
      <c r="S118" s="149">
        <v>0</v>
      </c>
      <c r="T118" s="15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87</v>
      </c>
      <c r="AT118" s="151" t="s">
        <v>139</v>
      </c>
      <c r="AU118" s="151" t="s">
        <v>81</v>
      </c>
      <c r="AY118" s="19" t="s">
        <v>137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9" t="s">
        <v>77</v>
      </c>
      <c r="BK118" s="152">
        <f>ROUND(I118*H118,2)</f>
        <v>0</v>
      </c>
      <c r="BL118" s="19" t="s">
        <v>87</v>
      </c>
      <c r="BM118" s="151" t="s">
        <v>883</v>
      </c>
    </row>
    <row r="119" spans="1:47" s="2" customFormat="1" ht="10.2">
      <c r="A119" s="34"/>
      <c r="B119" s="35"/>
      <c r="C119" s="34"/>
      <c r="D119" s="153" t="s">
        <v>145</v>
      </c>
      <c r="E119" s="34"/>
      <c r="F119" s="154" t="s">
        <v>884</v>
      </c>
      <c r="G119" s="34"/>
      <c r="H119" s="34"/>
      <c r="I119" s="155"/>
      <c r="J119" s="34"/>
      <c r="K119" s="34"/>
      <c r="L119" s="35"/>
      <c r="M119" s="156"/>
      <c r="N119" s="157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145</v>
      </c>
      <c r="AU119" s="19" t="s">
        <v>81</v>
      </c>
    </row>
    <row r="120" spans="2:51" s="13" customFormat="1" ht="10.2">
      <c r="B120" s="158"/>
      <c r="D120" s="159" t="s">
        <v>147</v>
      </c>
      <c r="E120" s="160" t="s">
        <v>3</v>
      </c>
      <c r="F120" s="161" t="s">
        <v>885</v>
      </c>
      <c r="H120" s="162">
        <v>11.7</v>
      </c>
      <c r="I120" s="163"/>
      <c r="L120" s="158"/>
      <c r="M120" s="164"/>
      <c r="N120" s="165"/>
      <c r="O120" s="165"/>
      <c r="P120" s="165"/>
      <c r="Q120" s="165"/>
      <c r="R120" s="165"/>
      <c r="S120" s="165"/>
      <c r="T120" s="166"/>
      <c r="AT120" s="160" t="s">
        <v>147</v>
      </c>
      <c r="AU120" s="160" t="s">
        <v>81</v>
      </c>
      <c r="AV120" s="13" t="s">
        <v>81</v>
      </c>
      <c r="AW120" s="13" t="s">
        <v>33</v>
      </c>
      <c r="AX120" s="13" t="s">
        <v>77</v>
      </c>
      <c r="AY120" s="160" t="s">
        <v>137</v>
      </c>
    </row>
    <row r="121" spans="1:65" s="2" customFormat="1" ht="19.8" customHeight="1">
      <c r="A121" s="34"/>
      <c r="B121" s="139"/>
      <c r="C121" s="140" t="s">
        <v>195</v>
      </c>
      <c r="D121" s="140" t="s">
        <v>139</v>
      </c>
      <c r="E121" s="141" t="s">
        <v>886</v>
      </c>
      <c r="F121" s="142" t="s">
        <v>887</v>
      </c>
      <c r="G121" s="143" t="s">
        <v>332</v>
      </c>
      <c r="H121" s="144">
        <v>6.5</v>
      </c>
      <c r="I121" s="145"/>
      <c r="J121" s="146">
        <f>ROUND(I121*H121,2)</f>
        <v>0</v>
      </c>
      <c r="K121" s="142" t="s">
        <v>143</v>
      </c>
      <c r="L121" s="35"/>
      <c r="M121" s="147" t="s">
        <v>3</v>
      </c>
      <c r="N121" s="148" t="s">
        <v>43</v>
      </c>
      <c r="O121" s="55"/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87</v>
      </c>
      <c r="AT121" s="151" t="s">
        <v>139</v>
      </c>
      <c r="AU121" s="151" t="s">
        <v>81</v>
      </c>
      <c r="AY121" s="19" t="s">
        <v>137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9" t="s">
        <v>77</v>
      </c>
      <c r="BK121" s="152">
        <f>ROUND(I121*H121,2)</f>
        <v>0</v>
      </c>
      <c r="BL121" s="19" t="s">
        <v>87</v>
      </c>
      <c r="BM121" s="151" t="s">
        <v>888</v>
      </c>
    </row>
    <row r="122" spans="1:47" s="2" customFormat="1" ht="10.2">
      <c r="A122" s="34"/>
      <c r="B122" s="35"/>
      <c r="C122" s="34"/>
      <c r="D122" s="153" t="s">
        <v>145</v>
      </c>
      <c r="E122" s="34"/>
      <c r="F122" s="154" t="s">
        <v>889</v>
      </c>
      <c r="G122" s="34"/>
      <c r="H122" s="34"/>
      <c r="I122" s="155"/>
      <c r="J122" s="34"/>
      <c r="K122" s="34"/>
      <c r="L122" s="35"/>
      <c r="M122" s="156"/>
      <c r="N122" s="157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145</v>
      </c>
      <c r="AU122" s="19" t="s">
        <v>81</v>
      </c>
    </row>
    <row r="123" spans="1:65" s="2" customFormat="1" ht="22.2" customHeight="1">
      <c r="A123" s="34"/>
      <c r="B123" s="139"/>
      <c r="C123" s="140" t="s">
        <v>201</v>
      </c>
      <c r="D123" s="140" t="s">
        <v>139</v>
      </c>
      <c r="E123" s="141" t="s">
        <v>890</v>
      </c>
      <c r="F123" s="142" t="s">
        <v>891</v>
      </c>
      <c r="G123" s="143" t="s">
        <v>332</v>
      </c>
      <c r="H123" s="144">
        <v>8.75</v>
      </c>
      <c r="I123" s="145"/>
      <c r="J123" s="146">
        <f>ROUND(I123*H123,2)</f>
        <v>0</v>
      </c>
      <c r="K123" s="142" t="s">
        <v>143</v>
      </c>
      <c r="L123" s="35"/>
      <c r="M123" s="147" t="s">
        <v>3</v>
      </c>
      <c r="N123" s="148" t="s">
        <v>43</v>
      </c>
      <c r="O123" s="55"/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87</v>
      </c>
      <c r="AT123" s="151" t="s">
        <v>139</v>
      </c>
      <c r="AU123" s="151" t="s">
        <v>81</v>
      </c>
      <c r="AY123" s="19" t="s">
        <v>137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9" t="s">
        <v>77</v>
      </c>
      <c r="BK123" s="152">
        <f>ROUND(I123*H123,2)</f>
        <v>0</v>
      </c>
      <c r="BL123" s="19" t="s">
        <v>87</v>
      </c>
      <c r="BM123" s="151" t="s">
        <v>892</v>
      </c>
    </row>
    <row r="124" spans="1:47" s="2" customFormat="1" ht="10.2">
      <c r="A124" s="34"/>
      <c r="B124" s="35"/>
      <c r="C124" s="34"/>
      <c r="D124" s="153" t="s">
        <v>145</v>
      </c>
      <c r="E124" s="34"/>
      <c r="F124" s="154" t="s">
        <v>893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145</v>
      </c>
      <c r="AU124" s="19" t="s">
        <v>81</v>
      </c>
    </row>
    <row r="125" spans="2:51" s="13" customFormat="1" ht="10.2">
      <c r="B125" s="158"/>
      <c r="D125" s="159" t="s">
        <v>147</v>
      </c>
      <c r="E125" s="160" t="s">
        <v>3</v>
      </c>
      <c r="F125" s="161" t="s">
        <v>894</v>
      </c>
      <c r="H125" s="162">
        <v>8.75</v>
      </c>
      <c r="I125" s="163"/>
      <c r="L125" s="158"/>
      <c r="M125" s="164"/>
      <c r="N125" s="165"/>
      <c r="O125" s="165"/>
      <c r="P125" s="165"/>
      <c r="Q125" s="165"/>
      <c r="R125" s="165"/>
      <c r="S125" s="165"/>
      <c r="T125" s="166"/>
      <c r="AT125" s="160" t="s">
        <v>147</v>
      </c>
      <c r="AU125" s="160" t="s">
        <v>81</v>
      </c>
      <c r="AV125" s="13" t="s">
        <v>81</v>
      </c>
      <c r="AW125" s="13" t="s">
        <v>33</v>
      </c>
      <c r="AX125" s="13" t="s">
        <v>77</v>
      </c>
      <c r="AY125" s="160" t="s">
        <v>137</v>
      </c>
    </row>
    <row r="126" spans="1:65" s="2" customFormat="1" ht="22.2" customHeight="1">
      <c r="A126" s="34"/>
      <c r="B126" s="139"/>
      <c r="C126" s="140" t="s">
        <v>207</v>
      </c>
      <c r="D126" s="140" t="s">
        <v>139</v>
      </c>
      <c r="E126" s="141" t="s">
        <v>895</v>
      </c>
      <c r="F126" s="142" t="s">
        <v>896</v>
      </c>
      <c r="G126" s="143" t="s">
        <v>332</v>
      </c>
      <c r="H126" s="144">
        <v>8.75</v>
      </c>
      <c r="I126" s="145"/>
      <c r="J126" s="146">
        <f>ROUND(I126*H126,2)</f>
        <v>0</v>
      </c>
      <c r="K126" s="142" t="s">
        <v>143</v>
      </c>
      <c r="L126" s="35"/>
      <c r="M126" s="147" t="s">
        <v>3</v>
      </c>
      <c r="N126" s="148" t="s">
        <v>43</v>
      </c>
      <c r="O126" s="55"/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87</v>
      </c>
      <c r="AT126" s="151" t="s">
        <v>139</v>
      </c>
      <c r="AU126" s="151" t="s">
        <v>81</v>
      </c>
      <c r="AY126" s="19" t="s">
        <v>137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9" t="s">
        <v>77</v>
      </c>
      <c r="BK126" s="152">
        <f>ROUND(I126*H126,2)</f>
        <v>0</v>
      </c>
      <c r="BL126" s="19" t="s">
        <v>87</v>
      </c>
      <c r="BM126" s="151" t="s">
        <v>897</v>
      </c>
    </row>
    <row r="127" spans="1:47" s="2" customFormat="1" ht="10.2">
      <c r="A127" s="34"/>
      <c r="B127" s="35"/>
      <c r="C127" s="34"/>
      <c r="D127" s="153" t="s">
        <v>145</v>
      </c>
      <c r="E127" s="34"/>
      <c r="F127" s="154" t="s">
        <v>898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145</v>
      </c>
      <c r="AU127" s="19" t="s">
        <v>81</v>
      </c>
    </row>
    <row r="128" spans="2:51" s="13" customFormat="1" ht="10.2">
      <c r="B128" s="158"/>
      <c r="D128" s="159" t="s">
        <v>147</v>
      </c>
      <c r="E128" s="160" t="s">
        <v>3</v>
      </c>
      <c r="F128" s="161" t="s">
        <v>899</v>
      </c>
      <c r="H128" s="162">
        <v>8.75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147</v>
      </c>
      <c r="AU128" s="160" t="s">
        <v>81</v>
      </c>
      <c r="AV128" s="13" t="s">
        <v>81</v>
      </c>
      <c r="AW128" s="13" t="s">
        <v>33</v>
      </c>
      <c r="AX128" s="13" t="s">
        <v>77</v>
      </c>
      <c r="AY128" s="160" t="s">
        <v>137</v>
      </c>
    </row>
    <row r="129" spans="1:65" s="2" customFormat="1" ht="19.8" customHeight="1">
      <c r="A129" s="34"/>
      <c r="B129" s="139"/>
      <c r="C129" s="140" t="s">
        <v>213</v>
      </c>
      <c r="D129" s="140" t="s">
        <v>139</v>
      </c>
      <c r="E129" s="141" t="s">
        <v>900</v>
      </c>
      <c r="F129" s="142" t="s">
        <v>901</v>
      </c>
      <c r="G129" s="143" t="s">
        <v>162</v>
      </c>
      <c r="H129" s="144">
        <v>34.14</v>
      </c>
      <c r="I129" s="145"/>
      <c r="J129" s="146">
        <f>ROUND(I129*H129,2)</f>
        <v>0</v>
      </c>
      <c r="K129" s="142" t="s">
        <v>143</v>
      </c>
      <c r="L129" s="35"/>
      <c r="M129" s="147" t="s">
        <v>3</v>
      </c>
      <c r="N129" s="148" t="s">
        <v>43</v>
      </c>
      <c r="O129" s="55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87</v>
      </c>
      <c r="AT129" s="151" t="s">
        <v>139</v>
      </c>
      <c r="AU129" s="151" t="s">
        <v>81</v>
      </c>
      <c r="AY129" s="19" t="s">
        <v>137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9" t="s">
        <v>77</v>
      </c>
      <c r="BK129" s="152">
        <f>ROUND(I129*H129,2)</f>
        <v>0</v>
      </c>
      <c r="BL129" s="19" t="s">
        <v>87</v>
      </c>
      <c r="BM129" s="151" t="s">
        <v>902</v>
      </c>
    </row>
    <row r="130" spans="1:47" s="2" customFormat="1" ht="10.2">
      <c r="A130" s="34"/>
      <c r="B130" s="35"/>
      <c r="C130" s="34"/>
      <c r="D130" s="153" t="s">
        <v>145</v>
      </c>
      <c r="E130" s="34"/>
      <c r="F130" s="154" t="s">
        <v>903</v>
      </c>
      <c r="G130" s="34"/>
      <c r="H130" s="34"/>
      <c r="I130" s="155"/>
      <c r="J130" s="34"/>
      <c r="K130" s="34"/>
      <c r="L130" s="35"/>
      <c r="M130" s="156"/>
      <c r="N130" s="157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145</v>
      </c>
      <c r="AU130" s="19" t="s">
        <v>81</v>
      </c>
    </row>
    <row r="131" spans="2:51" s="13" customFormat="1" ht="10.2">
      <c r="B131" s="158"/>
      <c r="D131" s="159" t="s">
        <v>147</v>
      </c>
      <c r="E131" s="160" t="s">
        <v>3</v>
      </c>
      <c r="F131" s="161" t="s">
        <v>904</v>
      </c>
      <c r="H131" s="162">
        <v>15.6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147</v>
      </c>
      <c r="AU131" s="160" t="s">
        <v>81</v>
      </c>
      <c r="AV131" s="13" t="s">
        <v>81</v>
      </c>
      <c r="AW131" s="13" t="s">
        <v>33</v>
      </c>
      <c r="AX131" s="13" t="s">
        <v>72</v>
      </c>
      <c r="AY131" s="160" t="s">
        <v>137</v>
      </c>
    </row>
    <row r="132" spans="2:51" s="13" customFormat="1" ht="10.2">
      <c r="B132" s="158"/>
      <c r="D132" s="159" t="s">
        <v>147</v>
      </c>
      <c r="E132" s="160" t="s">
        <v>3</v>
      </c>
      <c r="F132" s="161" t="s">
        <v>905</v>
      </c>
      <c r="H132" s="162">
        <v>18.54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147</v>
      </c>
      <c r="AU132" s="160" t="s">
        <v>81</v>
      </c>
      <c r="AV132" s="13" t="s">
        <v>81</v>
      </c>
      <c r="AW132" s="13" t="s">
        <v>33</v>
      </c>
      <c r="AX132" s="13" t="s">
        <v>72</v>
      </c>
      <c r="AY132" s="160" t="s">
        <v>137</v>
      </c>
    </row>
    <row r="133" spans="2:51" s="14" customFormat="1" ht="10.2">
      <c r="B133" s="177"/>
      <c r="D133" s="159" t="s">
        <v>147</v>
      </c>
      <c r="E133" s="178" t="s">
        <v>3</v>
      </c>
      <c r="F133" s="179" t="s">
        <v>328</v>
      </c>
      <c r="H133" s="180">
        <v>34.14</v>
      </c>
      <c r="I133" s="181"/>
      <c r="L133" s="177"/>
      <c r="M133" s="182"/>
      <c r="N133" s="183"/>
      <c r="O133" s="183"/>
      <c r="P133" s="183"/>
      <c r="Q133" s="183"/>
      <c r="R133" s="183"/>
      <c r="S133" s="183"/>
      <c r="T133" s="184"/>
      <c r="AT133" s="178" t="s">
        <v>147</v>
      </c>
      <c r="AU133" s="178" t="s">
        <v>81</v>
      </c>
      <c r="AV133" s="14" t="s">
        <v>87</v>
      </c>
      <c r="AW133" s="14" t="s">
        <v>33</v>
      </c>
      <c r="AX133" s="14" t="s">
        <v>77</v>
      </c>
      <c r="AY133" s="178" t="s">
        <v>137</v>
      </c>
    </row>
    <row r="134" spans="2:63" s="12" customFormat="1" ht="22.8" customHeight="1">
      <c r="B134" s="126"/>
      <c r="D134" s="127" t="s">
        <v>71</v>
      </c>
      <c r="E134" s="137" t="s">
        <v>81</v>
      </c>
      <c r="F134" s="137" t="s">
        <v>906</v>
      </c>
      <c r="I134" s="129"/>
      <c r="J134" s="138">
        <f>BK134</f>
        <v>0</v>
      </c>
      <c r="L134" s="126"/>
      <c r="M134" s="131"/>
      <c r="N134" s="132"/>
      <c r="O134" s="132"/>
      <c r="P134" s="133">
        <f>SUM(P135:P160)</f>
        <v>0</v>
      </c>
      <c r="Q134" s="132"/>
      <c r="R134" s="133">
        <f>SUM(R135:R160)</f>
        <v>37.88187210999999</v>
      </c>
      <c r="S134" s="132"/>
      <c r="T134" s="134">
        <f>SUM(T135:T160)</f>
        <v>0</v>
      </c>
      <c r="AR134" s="127" t="s">
        <v>77</v>
      </c>
      <c r="AT134" s="135" t="s">
        <v>71</v>
      </c>
      <c r="AU134" s="135" t="s">
        <v>77</v>
      </c>
      <c r="AY134" s="127" t="s">
        <v>137</v>
      </c>
      <c r="BK134" s="136">
        <f>SUM(BK135:BK160)</f>
        <v>0</v>
      </c>
    </row>
    <row r="135" spans="1:65" s="2" customFormat="1" ht="14.4" customHeight="1">
      <c r="A135" s="34"/>
      <c r="B135" s="139"/>
      <c r="C135" s="140" t="s">
        <v>219</v>
      </c>
      <c r="D135" s="140" t="s">
        <v>139</v>
      </c>
      <c r="E135" s="141" t="s">
        <v>907</v>
      </c>
      <c r="F135" s="142" t="s">
        <v>908</v>
      </c>
      <c r="G135" s="143" t="s">
        <v>332</v>
      </c>
      <c r="H135" s="144">
        <v>1.405</v>
      </c>
      <c r="I135" s="145"/>
      <c r="J135" s="146">
        <f>ROUND(I135*H135,2)</f>
        <v>0</v>
      </c>
      <c r="K135" s="142" t="s">
        <v>143</v>
      </c>
      <c r="L135" s="35"/>
      <c r="M135" s="147" t="s">
        <v>3</v>
      </c>
      <c r="N135" s="148" t="s">
        <v>43</v>
      </c>
      <c r="O135" s="55"/>
      <c r="P135" s="149">
        <f>O135*H135</f>
        <v>0</v>
      </c>
      <c r="Q135" s="149">
        <v>2.50187</v>
      </c>
      <c r="R135" s="149">
        <f>Q135*H135</f>
        <v>3.5151273499999998</v>
      </c>
      <c r="S135" s="149">
        <v>0</v>
      </c>
      <c r="T135" s="15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87</v>
      </c>
      <c r="AT135" s="151" t="s">
        <v>139</v>
      </c>
      <c r="AU135" s="151" t="s">
        <v>81</v>
      </c>
      <c r="AY135" s="19" t="s">
        <v>137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9" t="s">
        <v>77</v>
      </c>
      <c r="BK135" s="152">
        <f>ROUND(I135*H135,2)</f>
        <v>0</v>
      </c>
      <c r="BL135" s="19" t="s">
        <v>87</v>
      </c>
      <c r="BM135" s="151" t="s">
        <v>909</v>
      </c>
    </row>
    <row r="136" spans="1:47" s="2" customFormat="1" ht="10.2">
      <c r="A136" s="34"/>
      <c r="B136" s="35"/>
      <c r="C136" s="34"/>
      <c r="D136" s="153" t="s">
        <v>145</v>
      </c>
      <c r="E136" s="34"/>
      <c r="F136" s="154" t="s">
        <v>910</v>
      </c>
      <c r="G136" s="34"/>
      <c r="H136" s="34"/>
      <c r="I136" s="155"/>
      <c r="J136" s="34"/>
      <c r="K136" s="34"/>
      <c r="L136" s="35"/>
      <c r="M136" s="156"/>
      <c r="N136" s="157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145</v>
      </c>
      <c r="AU136" s="19" t="s">
        <v>81</v>
      </c>
    </row>
    <row r="137" spans="2:51" s="13" customFormat="1" ht="10.2">
      <c r="B137" s="158"/>
      <c r="D137" s="159" t="s">
        <v>147</v>
      </c>
      <c r="E137" s="160" t="s">
        <v>3</v>
      </c>
      <c r="F137" s="161" t="s">
        <v>911</v>
      </c>
      <c r="H137" s="162">
        <v>1.405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147</v>
      </c>
      <c r="AU137" s="160" t="s">
        <v>81</v>
      </c>
      <c r="AV137" s="13" t="s">
        <v>81</v>
      </c>
      <c r="AW137" s="13" t="s">
        <v>33</v>
      </c>
      <c r="AX137" s="13" t="s">
        <v>77</v>
      </c>
      <c r="AY137" s="160" t="s">
        <v>137</v>
      </c>
    </row>
    <row r="138" spans="1:65" s="2" customFormat="1" ht="19.8" customHeight="1">
      <c r="A138" s="34"/>
      <c r="B138" s="139"/>
      <c r="C138" s="140" t="s">
        <v>9</v>
      </c>
      <c r="D138" s="140" t="s">
        <v>139</v>
      </c>
      <c r="E138" s="141" t="s">
        <v>912</v>
      </c>
      <c r="F138" s="142" t="s">
        <v>913</v>
      </c>
      <c r="G138" s="143" t="s">
        <v>332</v>
      </c>
      <c r="H138" s="144">
        <v>3.57</v>
      </c>
      <c r="I138" s="145"/>
      <c r="J138" s="146">
        <f>ROUND(I138*H138,2)</f>
        <v>0</v>
      </c>
      <c r="K138" s="142" t="s">
        <v>143</v>
      </c>
      <c r="L138" s="35"/>
      <c r="M138" s="147" t="s">
        <v>3</v>
      </c>
      <c r="N138" s="148" t="s">
        <v>43</v>
      </c>
      <c r="O138" s="55"/>
      <c r="P138" s="149">
        <f>O138*H138</f>
        <v>0</v>
      </c>
      <c r="Q138" s="149">
        <v>2.50187</v>
      </c>
      <c r="R138" s="149">
        <f>Q138*H138</f>
        <v>8.931675899999998</v>
      </c>
      <c r="S138" s="149">
        <v>0</v>
      </c>
      <c r="T138" s="15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87</v>
      </c>
      <c r="AT138" s="151" t="s">
        <v>139</v>
      </c>
      <c r="AU138" s="151" t="s">
        <v>81</v>
      </c>
      <c r="AY138" s="19" t="s">
        <v>137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9" t="s">
        <v>77</v>
      </c>
      <c r="BK138" s="152">
        <f>ROUND(I138*H138,2)</f>
        <v>0</v>
      </c>
      <c r="BL138" s="19" t="s">
        <v>87</v>
      </c>
      <c r="BM138" s="151" t="s">
        <v>914</v>
      </c>
    </row>
    <row r="139" spans="1:47" s="2" customFormat="1" ht="10.2">
      <c r="A139" s="34"/>
      <c r="B139" s="35"/>
      <c r="C139" s="34"/>
      <c r="D139" s="153" t="s">
        <v>145</v>
      </c>
      <c r="E139" s="34"/>
      <c r="F139" s="154" t="s">
        <v>915</v>
      </c>
      <c r="G139" s="34"/>
      <c r="H139" s="34"/>
      <c r="I139" s="155"/>
      <c r="J139" s="34"/>
      <c r="K139" s="34"/>
      <c r="L139" s="35"/>
      <c r="M139" s="156"/>
      <c r="N139" s="157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145</v>
      </c>
      <c r="AU139" s="19" t="s">
        <v>81</v>
      </c>
    </row>
    <row r="140" spans="2:51" s="13" customFormat="1" ht="10.2">
      <c r="B140" s="158"/>
      <c r="D140" s="159" t="s">
        <v>147</v>
      </c>
      <c r="E140" s="160" t="s">
        <v>3</v>
      </c>
      <c r="F140" s="161" t="s">
        <v>916</v>
      </c>
      <c r="H140" s="162">
        <v>3.57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147</v>
      </c>
      <c r="AU140" s="160" t="s">
        <v>81</v>
      </c>
      <c r="AV140" s="13" t="s">
        <v>81</v>
      </c>
      <c r="AW140" s="13" t="s">
        <v>33</v>
      </c>
      <c r="AX140" s="13" t="s">
        <v>77</v>
      </c>
      <c r="AY140" s="160" t="s">
        <v>137</v>
      </c>
    </row>
    <row r="141" spans="1:65" s="2" customFormat="1" ht="14.4" customHeight="1">
      <c r="A141" s="34"/>
      <c r="B141" s="139"/>
      <c r="C141" s="140" t="s">
        <v>229</v>
      </c>
      <c r="D141" s="140" t="s">
        <v>139</v>
      </c>
      <c r="E141" s="141" t="s">
        <v>917</v>
      </c>
      <c r="F141" s="142" t="s">
        <v>918</v>
      </c>
      <c r="G141" s="143" t="s">
        <v>162</v>
      </c>
      <c r="H141" s="144">
        <v>6.58</v>
      </c>
      <c r="I141" s="145"/>
      <c r="J141" s="146">
        <f>ROUND(I141*H141,2)</f>
        <v>0</v>
      </c>
      <c r="K141" s="142" t="s">
        <v>143</v>
      </c>
      <c r="L141" s="35"/>
      <c r="M141" s="147" t="s">
        <v>3</v>
      </c>
      <c r="N141" s="148" t="s">
        <v>43</v>
      </c>
      <c r="O141" s="55"/>
      <c r="P141" s="149">
        <f>O141*H141</f>
        <v>0</v>
      </c>
      <c r="Q141" s="149">
        <v>0.00247</v>
      </c>
      <c r="R141" s="149">
        <f>Q141*H141</f>
        <v>0.0162526</v>
      </c>
      <c r="S141" s="149">
        <v>0</v>
      </c>
      <c r="T141" s="15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87</v>
      </c>
      <c r="AT141" s="151" t="s">
        <v>139</v>
      </c>
      <c r="AU141" s="151" t="s">
        <v>81</v>
      </c>
      <c r="AY141" s="19" t="s">
        <v>137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9" t="s">
        <v>77</v>
      </c>
      <c r="BK141" s="152">
        <f>ROUND(I141*H141,2)</f>
        <v>0</v>
      </c>
      <c r="BL141" s="19" t="s">
        <v>87</v>
      </c>
      <c r="BM141" s="151" t="s">
        <v>919</v>
      </c>
    </row>
    <row r="142" spans="1:47" s="2" customFormat="1" ht="10.2">
      <c r="A142" s="34"/>
      <c r="B142" s="35"/>
      <c r="C142" s="34"/>
      <c r="D142" s="153" t="s">
        <v>145</v>
      </c>
      <c r="E142" s="34"/>
      <c r="F142" s="154" t="s">
        <v>920</v>
      </c>
      <c r="G142" s="34"/>
      <c r="H142" s="34"/>
      <c r="I142" s="155"/>
      <c r="J142" s="34"/>
      <c r="K142" s="34"/>
      <c r="L142" s="35"/>
      <c r="M142" s="156"/>
      <c r="N142" s="157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145</v>
      </c>
      <c r="AU142" s="19" t="s">
        <v>81</v>
      </c>
    </row>
    <row r="143" spans="2:51" s="13" customFormat="1" ht="10.2">
      <c r="B143" s="158"/>
      <c r="D143" s="159" t="s">
        <v>147</v>
      </c>
      <c r="E143" s="160" t="s">
        <v>3</v>
      </c>
      <c r="F143" s="161" t="s">
        <v>921</v>
      </c>
      <c r="H143" s="162">
        <v>6.58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147</v>
      </c>
      <c r="AU143" s="160" t="s">
        <v>81</v>
      </c>
      <c r="AV143" s="13" t="s">
        <v>81</v>
      </c>
      <c r="AW143" s="13" t="s">
        <v>33</v>
      </c>
      <c r="AX143" s="13" t="s">
        <v>77</v>
      </c>
      <c r="AY143" s="160" t="s">
        <v>137</v>
      </c>
    </row>
    <row r="144" spans="1:65" s="2" customFormat="1" ht="14.4" customHeight="1">
      <c r="A144" s="34"/>
      <c r="B144" s="139"/>
      <c r="C144" s="140" t="s">
        <v>235</v>
      </c>
      <c r="D144" s="140" t="s">
        <v>139</v>
      </c>
      <c r="E144" s="141" t="s">
        <v>922</v>
      </c>
      <c r="F144" s="142" t="s">
        <v>923</v>
      </c>
      <c r="G144" s="143" t="s">
        <v>162</v>
      </c>
      <c r="H144" s="144">
        <v>6.58</v>
      </c>
      <c r="I144" s="145"/>
      <c r="J144" s="146">
        <f>ROUND(I144*H144,2)</f>
        <v>0</v>
      </c>
      <c r="K144" s="142" t="s">
        <v>143</v>
      </c>
      <c r="L144" s="35"/>
      <c r="M144" s="147" t="s">
        <v>3</v>
      </c>
      <c r="N144" s="148" t="s">
        <v>43</v>
      </c>
      <c r="O144" s="55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87</v>
      </c>
      <c r="AT144" s="151" t="s">
        <v>139</v>
      </c>
      <c r="AU144" s="151" t="s">
        <v>81</v>
      </c>
      <c r="AY144" s="19" t="s">
        <v>137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9" t="s">
        <v>77</v>
      </c>
      <c r="BK144" s="152">
        <f>ROUND(I144*H144,2)</f>
        <v>0</v>
      </c>
      <c r="BL144" s="19" t="s">
        <v>87</v>
      </c>
      <c r="BM144" s="151" t="s">
        <v>924</v>
      </c>
    </row>
    <row r="145" spans="1:47" s="2" customFormat="1" ht="10.2">
      <c r="A145" s="34"/>
      <c r="B145" s="35"/>
      <c r="C145" s="34"/>
      <c r="D145" s="153" t="s">
        <v>145</v>
      </c>
      <c r="E145" s="34"/>
      <c r="F145" s="154" t="s">
        <v>925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145</v>
      </c>
      <c r="AU145" s="19" t="s">
        <v>81</v>
      </c>
    </row>
    <row r="146" spans="1:65" s="2" customFormat="1" ht="14.4" customHeight="1">
      <c r="A146" s="34"/>
      <c r="B146" s="139"/>
      <c r="C146" s="140" t="s">
        <v>241</v>
      </c>
      <c r="D146" s="140" t="s">
        <v>139</v>
      </c>
      <c r="E146" s="141" t="s">
        <v>926</v>
      </c>
      <c r="F146" s="142" t="s">
        <v>927</v>
      </c>
      <c r="G146" s="143" t="s">
        <v>156</v>
      </c>
      <c r="H146" s="144">
        <v>0.132</v>
      </c>
      <c r="I146" s="145"/>
      <c r="J146" s="146">
        <f>ROUND(I146*H146,2)</f>
        <v>0</v>
      </c>
      <c r="K146" s="142" t="s">
        <v>143</v>
      </c>
      <c r="L146" s="35"/>
      <c r="M146" s="147" t="s">
        <v>3</v>
      </c>
      <c r="N146" s="148" t="s">
        <v>43</v>
      </c>
      <c r="O146" s="55"/>
      <c r="P146" s="149">
        <f>O146*H146</f>
        <v>0</v>
      </c>
      <c r="Q146" s="149">
        <v>1.06062</v>
      </c>
      <c r="R146" s="149">
        <f>Q146*H146</f>
        <v>0.14000184</v>
      </c>
      <c r="S146" s="149">
        <v>0</v>
      </c>
      <c r="T146" s="15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87</v>
      </c>
      <c r="AT146" s="151" t="s">
        <v>139</v>
      </c>
      <c r="AU146" s="151" t="s">
        <v>81</v>
      </c>
      <c r="AY146" s="19" t="s">
        <v>137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9" t="s">
        <v>77</v>
      </c>
      <c r="BK146" s="152">
        <f>ROUND(I146*H146,2)</f>
        <v>0</v>
      </c>
      <c r="BL146" s="19" t="s">
        <v>87</v>
      </c>
      <c r="BM146" s="151" t="s">
        <v>928</v>
      </c>
    </row>
    <row r="147" spans="1:47" s="2" customFormat="1" ht="10.2">
      <c r="A147" s="34"/>
      <c r="B147" s="35"/>
      <c r="C147" s="34"/>
      <c r="D147" s="153" t="s">
        <v>145</v>
      </c>
      <c r="E147" s="34"/>
      <c r="F147" s="154" t="s">
        <v>929</v>
      </c>
      <c r="G147" s="34"/>
      <c r="H147" s="34"/>
      <c r="I147" s="155"/>
      <c r="J147" s="34"/>
      <c r="K147" s="34"/>
      <c r="L147" s="35"/>
      <c r="M147" s="156"/>
      <c r="N147" s="157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145</v>
      </c>
      <c r="AU147" s="19" t="s">
        <v>81</v>
      </c>
    </row>
    <row r="148" spans="2:51" s="13" customFormat="1" ht="10.2">
      <c r="B148" s="158"/>
      <c r="D148" s="159" t="s">
        <v>147</v>
      </c>
      <c r="E148" s="160" t="s">
        <v>3</v>
      </c>
      <c r="F148" s="161" t="s">
        <v>930</v>
      </c>
      <c r="H148" s="162">
        <v>0.132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147</v>
      </c>
      <c r="AU148" s="160" t="s">
        <v>81</v>
      </c>
      <c r="AV148" s="13" t="s">
        <v>81</v>
      </c>
      <c r="AW148" s="13" t="s">
        <v>33</v>
      </c>
      <c r="AX148" s="13" t="s">
        <v>77</v>
      </c>
      <c r="AY148" s="160" t="s">
        <v>137</v>
      </c>
    </row>
    <row r="149" spans="1:65" s="2" customFormat="1" ht="14.4" customHeight="1">
      <c r="A149" s="34"/>
      <c r="B149" s="139"/>
      <c r="C149" s="140" t="s">
        <v>246</v>
      </c>
      <c r="D149" s="140" t="s">
        <v>139</v>
      </c>
      <c r="E149" s="141" t="s">
        <v>931</v>
      </c>
      <c r="F149" s="142" t="s">
        <v>932</v>
      </c>
      <c r="G149" s="143" t="s">
        <v>156</v>
      </c>
      <c r="H149" s="144">
        <v>0.259</v>
      </c>
      <c r="I149" s="145"/>
      <c r="J149" s="146">
        <f>ROUND(I149*H149,2)</f>
        <v>0</v>
      </c>
      <c r="K149" s="142" t="s">
        <v>143</v>
      </c>
      <c r="L149" s="35"/>
      <c r="M149" s="147" t="s">
        <v>3</v>
      </c>
      <c r="N149" s="148" t="s">
        <v>43</v>
      </c>
      <c r="O149" s="55"/>
      <c r="P149" s="149">
        <f>O149*H149</f>
        <v>0</v>
      </c>
      <c r="Q149" s="149">
        <v>1.06277</v>
      </c>
      <c r="R149" s="149">
        <f>Q149*H149</f>
        <v>0.27525743</v>
      </c>
      <c r="S149" s="149">
        <v>0</v>
      </c>
      <c r="T149" s="15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87</v>
      </c>
      <c r="AT149" s="151" t="s">
        <v>139</v>
      </c>
      <c r="AU149" s="151" t="s">
        <v>81</v>
      </c>
      <c r="AY149" s="19" t="s">
        <v>137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9" t="s">
        <v>77</v>
      </c>
      <c r="BK149" s="152">
        <f>ROUND(I149*H149,2)</f>
        <v>0</v>
      </c>
      <c r="BL149" s="19" t="s">
        <v>87</v>
      </c>
      <c r="BM149" s="151" t="s">
        <v>933</v>
      </c>
    </row>
    <row r="150" spans="1:47" s="2" customFormat="1" ht="10.2">
      <c r="A150" s="34"/>
      <c r="B150" s="35"/>
      <c r="C150" s="34"/>
      <c r="D150" s="153" t="s">
        <v>145</v>
      </c>
      <c r="E150" s="34"/>
      <c r="F150" s="154" t="s">
        <v>934</v>
      </c>
      <c r="G150" s="34"/>
      <c r="H150" s="34"/>
      <c r="I150" s="155"/>
      <c r="J150" s="34"/>
      <c r="K150" s="34"/>
      <c r="L150" s="35"/>
      <c r="M150" s="156"/>
      <c r="N150" s="157"/>
      <c r="O150" s="55"/>
      <c r="P150" s="55"/>
      <c r="Q150" s="55"/>
      <c r="R150" s="55"/>
      <c r="S150" s="55"/>
      <c r="T150" s="56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9" t="s">
        <v>145</v>
      </c>
      <c r="AU150" s="19" t="s">
        <v>81</v>
      </c>
    </row>
    <row r="151" spans="2:51" s="13" customFormat="1" ht="10.2">
      <c r="B151" s="158"/>
      <c r="D151" s="159" t="s">
        <v>147</v>
      </c>
      <c r="E151" s="160" t="s">
        <v>3</v>
      </c>
      <c r="F151" s="161" t="s">
        <v>935</v>
      </c>
      <c r="H151" s="162">
        <v>0.259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147</v>
      </c>
      <c r="AU151" s="160" t="s">
        <v>81</v>
      </c>
      <c r="AV151" s="13" t="s">
        <v>81</v>
      </c>
      <c r="AW151" s="13" t="s">
        <v>33</v>
      </c>
      <c r="AX151" s="13" t="s">
        <v>77</v>
      </c>
      <c r="AY151" s="160" t="s">
        <v>137</v>
      </c>
    </row>
    <row r="152" spans="1:65" s="2" customFormat="1" ht="14.4" customHeight="1">
      <c r="A152" s="34"/>
      <c r="B152" s="139"/>
      <c r="C152" s="140" t="s">
        <v>252</v>
      </c>
      <c r="D152" s="140" t="s">
        <v>139</v>
      </c>
      <c r="E152" s="141" t="s">
        <v>936</v>
      </c>
      <c r="F152" s="142" t="s">
        <v>937</v>
      </c>
      <c r="G152" s="143" t="s">
        <v>332</v>
      </c>
      <c r="H152" s="144">
        <v>9.957</v>
      </c>
      <c r="I152" s="145"/>
      <c r="J152" s="146">
        <f>ROUND(I152*H152,2)</f>
        <v>0</v>
      </c>
      <c r="K152" s="142" t="s">
        <v>143</v>
      </c>
      <c r="L152" s="35"/>
      <c r="M152" s="147" t="s">
        <v>3</v>
      </c>
      <c r="N152" s="148" t="s">
        <v>43</v>
      </c>
      <c r="O152" s="55"/>
      <c r="P152" s="149">
        <f>O152*H152</f>
        <v>0</v>
      </c>
      <c r="Q152" s="149">
        <v>2.50187</v>
      </c>
      <c r="R152" s="149">
        <f>Q152*H152</f>
        <v>24.91111959</v>
      </c>
      <c r="S152" s="149">
        <v>0</v>
      </c>
      <c r="T152" s="15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87</v>
      </c>
      <c r="AT152" s="151" t="s">
        <v>139</v>
      </c>
      <c r="AU152" s="151" t="s">
        <v>81</v>
      </c>
      <c r="AY152" s="19" t="s">
        <v>137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9" t="s">
        <v>77</v>
      </c>
      <c r="BK152" s="152">
        <f>ROUND(I152*H152,2)</f>
        <v>0</v>
      </c>
      <c r="BL152" s="19" t="s">
        <v>87</v>
      </c>
      <c r="BM152" s="151" t="s">
        <v>938</v>
      </c>
    </row>
    <row r="153" spans="1:47" s="2" customFormat="1" ht="10.2">
      <c r="A153" s="34"/>
      <c r="B153" s="35"/>
      <c r="C153" s="34"/>
      <c r="D153" s="153" t="s">
        <v>145</v>
      </c>
      <c r="E153" s="34"/>
      <c r="F153" s="154" t="s">
        <v>939</v>
      </c>
      <c r="G153" s="34"/>
      <c r="H153" s="34"/>
      <c r="I153" s="155"/>
      <c r="J153" s="34"/>
      <c r="K153" s="34"/>
      <c r="L153" s="35"/>
      <c r="M153" s="156"/>
      <c r="N153" s="157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145</v>
      </c>
      <c r="AU153" s="19" t="s">
        <v>81</v>
      </c>
    </row>
    <row r="154" spans="2:51" s="13" customFormat="1" ht="10.2">
      <c r="B154" s="158"/>
      <c r="D154" s="159" t="s">
        <v>147</v>
      </c>
      <c r="E154" s="160" t="s">
        <v>3</v>
      </c>
      <c r="F154" s="161" t="s">
        <v>940</v>
      </c>
      <c r="H154" s="162">
        <v>9.957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147</v>
      </c>
      <c r="AU154" s="160" t="s">
        <v>81</v>
      </c>
      <c r="AV154" s="13" t="s">
        <v>81</v>
      </c>
      <c r="AW154" s="13" t="s">
        <v>33</v>
      </c>
      <c r="AX154" s="13" t="s">
        <v>77</v>
      </c>
      <c r="AY154" s="160" t="s">
        <v>137</v>
      </c>
    </row>
    <row r="155" spans="1:65" s="2" customFormat="1" ht="14.4" customHeight="1">
      <c r="A155" s="34"/>
      <c r="B155" s="139"/>
      <c r="C155" s="140" t="s">
        <v>8</v>
      </c>
      <c r="D155" s="140" t="s">
        <v>139</v>
      </c>
      <c r="E155" s="141" t="s">
        <v>941</v>
      </c>
      <c r="F155" s="142" t="s">
        <v>942</v>
      </c>
      <c r="G155" s="143" t="s">
        <v>162</v>
      </c>
      <c r="H155" s="144">
        <v>33.46</v>
      </c>
      <c r="I155" s="145"/>
      <c r="J155" s="146">
        <f>ROUND(I155*H155,2)</f>
        <v>0</v>
      </c>
      <c r="K155" s="142" t="s">
        <v>143</v>
      </c>
      <c r="L155" s="35"/>
      <c r="M155" s="147" t="s">
        <v>3</v>
      </c>
      <c r="N155" s="148" t="s">
        <v>43</v>
      </c>
      <c r="O155" s="55"/>
      <c r="P155" s="149">
        <f>O155*H155</f>
        <v>0</v>
      </c>
      <c r="Q155" s="149">
        <v>0.00269</v>
      </c>
      <c r="R155" s="149">
        <f>Q155*H155</f>
        <v>0.0900074</v>
      </c>
      <c r="S155" s="149">
        <v>0</v>
      </c>
      <c r="T155" s="15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87</v>
      </c>
      <c r="AT155" s="151" t="s">
        <v>139</v>
      </c>
      <c r="AU155" s="151" t="s">
        <v>81</v>
      </c>
      <c r="AY155" s="19" t="s">
        <v>137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9" t="s">
        <v>77</v>
      </c>
      <c r="BK155" s="152">
        <f>ROUND(I155*H155,2)</f>
        <v>0</v>
      </c>
      <c r="BL155" s="19" t="s">
        <v>87</v>
      </c>
      <c r="BM155" s="151" t="s">
        <v>943</v>
      </c>
    </row>
    <row r="156" spans="1:47" s="2" customFormat="1" ht="10.2">
      <c r="A156" s="34"/>
      <c r="B156" s="35"/>
      <c r="C156" s="34"/>
      <c r="D156" s="153" t="s">
        <v>145</v>
      </c>
      <c r="E156" s="34"/>
      <c r="F156" s="154" t="s">
        <v>944</v>
      </c>
      <c r="G156" s="34"/>
      <c r="H156" s="34"/>
      <c r="I156" s="155"/>
      <c r="J156" s="34"/>
      <c r="K156" s="34"/>
      <c r="L156" s="35"/>
      <c r="M156" s="156"/>
      <c r="N156" s="157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145</v>
      </c>
      <c r="AU156" s="19" t="s">
        <v>81</v>
      </c>
    </row>
    <row r="157" spans="2:51" s="13" customFormat="1" ht="10.2">
      <c r="B157" s="158"/>
      <c r="D157" s="159" t="s">
        <v>147</v>
      </c>
      <c r="E157" s="160" t="s">
        <v>3</v>
      </c>
      <c r="F157" s="161" t="s">
        <v>945</v>
      </c>
      <c r="H157" s="162">
        <v>33.46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147</v>
      </c>
      <c r="AU157" s="160" t="s">
        <v>81</v>
      </c>
      <c r="AV157" s="13" t="s">
        <v>81</v>
      </c>
      <c r="AW157" s="13" t="s">
        <v>33</v>
      </c>
      <c r="AX157" s="13" t="s">
        <v>77</v>
      </c>
      <c r="AY157" s="160" t="s">
        <v>137</v>
      </c>
    </row>
    <row r="158" spans="1:65" s="2" customFormat="1" ht="14.4" customHeight="1">
      <c r="A158" s="34"/>
      <c r="B158" s="139"/>
      <c r="C158" s="140" t="s">
        <v>262</v>
      </c>
      <c r="D158" s="140" t="s">
        <v>139</v>
      </c>
      <c r="E158" s="141" t="s">
        <v>946</v>
      </c>
      <c r="F158" s="142" t="s">
        <v>947</v>
      </c>
      <c r="G158" s="143" t="s">
        <v>162</v>
      </c>
      <c r="H158" s="144">
        <v>33.46</v>
      </c>
      <c r="I158" s="145"/>
      <c r="J158" s="146">
        <f>ROUND(I158*H158,2)</f>
        <v>0</v>
      </c>
      <c r="K158" s="142" t="s">
        <v>143</v>
      </c>
      <c r="L158" s="35"/>
      <c r="M158" s="147" t="s">
        <v>3</v>
      </c>
      <c r="N158" s="148" t="s">
        <v>43</v>
      </c>
      <c r="O158" s="55"/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87</v>
      </c>
      <c r="AT158" s="151" t="s">
        <v>139</v>
      </c>
      <c r="AU158" s="151" t="s">
        <v>81</v>
      </c>
      <c r="AY158" s="19" t="s">
        <v>137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9" t="s">
        <v>77</v>
      </c>
      <c r="BK158" s="152">
        <f>ROUND(I158*H158,2)</f>
        <v>0</v>
      </c>
      <c r="BL158" s="19" t="s">
        <v>87</v>
      </c>
      <c r="BM158" s="151" t="s">
        <v>948</v>
      </c>
    </row>
    <row r="159" spans="1:47" s="2" customFormat="1" ht="10.2">
      <c r="A159" s="34"/>
      <c r="B159" s="35"/>
      <c r="C159" s="34"/>
      <c r="D159" s="153" t="s">
        <v>145</v>
      </c>
      <c r="E159" s="34"/>
      <c r="F159" s="154" t="s">
        <v>949</v>
      </c>
      <c r="G159" s="34"/>
      <c r="H159" s="34"/>
      <c r="I159" s="155"/>
      <c r="J159" s="34"/>
      <c r="K159" s="34"/>
      <c r="L159" s="35"/>
      <c r="M159" s="156"/>
      <c r="N159" s="157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145</v>
      </c>
      <c r="AU159" s="19" t="s">
        <v>81</v>
      </c>
    </row>
    <row r="160" spans="1:65" s="2" customFormat="1" ht="14.4" customHeight="1">
      <c r="A160" s="34"/>
      <c r="B160" s="139"/>
      <c r="C160" s="140" t="s">
        <v>266</v>
      </c>
      <c r="D160" s="140" t="s">
        <v>139</v>
      </c>
      <c r="E160" s="141" t="s">
        <v>950</v>
      </c>
      <c r="F160" s="142" t="s">
        <v>951</v>
      </c>
      <c r="G160" s="143" t="s">
        <v>173</v>
      </c>
      <c r="H160" s="144">
        <v>3</v>
      </c>
      <c r="I160" s="145"/>
      <c r="J160" s="146">
        <f>ROUND(I160*H160,2)</f>
        <v>0</v>
      </c>
      <c r="K160" s="142" t="s">
        <v>3</v>
      </c>
      <c r="L160" s="35"/>
      <c r="M160" s="147" t="s">
        <v>3</v>
      </c>
      <c r="N160" s="148" t="s">
        <v>43</v>
      </c>
      <c r="O160" s="55"/>
      <c r="P160" s="149">
        <f>O160*H160</f>
        <v>0</v>
      </c>
      <c r="Q160" s="149">
        <v>0.00081</v>
      </c>
      <c r="R160" s="149">
        <f>Q160*H160</f>
        <v>0.00243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87</v>
      </c>
      <c r="AT160" s="151" t="s">
        <v>139</v>
      </c>
      <c r="AU160" s="151" t="s">
        <v>81</v>
      </c>
      <c r="AY160" s="19" t="s">
        <v>137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9" t="s">
        <v>77</v>
      </c>
      <c r="BK160" s="152">
        <f>ROUND(I160*H160,2)</f>
        <v>0</v>
      </c>
      <c r="BL160" s="19" t="s">
        <v>87</v>
      </c>
      <c r="BM160" s="151" t="s">
        <v>952</v>
      </c>
    </row>
    <row r="161" spans="2:63" s="12" customFormat="1" ht="22.8" customHeight="1">
      <c r="B161" s="126"/>
      <c r="D161" s="127" t="s">
        <v>71</v>
      </c>
      <c r="E161" s="137" t="s">
        <v>87</v>
      </c>
      <c r="F161" s="137" t="s">
        <v>953</v>
      </c>
      <c r="I161" s="129"/>
      <c r="J161" s="138">
        <f>BK161</f>
        <v>0</v>
      </c>
      <c r="L161" s="126"/>
      <c r="M161" s="131"/>
      <c r="N161" s="132"/>
      <c r="O161" s="132"/>
      <c r="P161" s="133">
        <f>SUM(P162:P165)</f>
        <v>0</v>
      </c>
      <c r="Q161" s="132"/>
      <c r="R161" s="133">
        <f>SUM(R162:R165)</f>
        <v>0.20096999999999998</v>
      </c>
      <c r="S161" s="132"/>
      <c r="T161" s="134">
        <f>SUM(T162:T165)</f>
        <v>0</v>
      </c>
      <c r="AR161" s="127" t="s">
        <v>77</v>
      </c>
      <c r="AT161" s="135" t="s">
        <v>71</v>
      </c>
      <c r="AU161" s="135" t="s">
        <v>77</v>
      </c>
      <c r="AY161" s="127" t="s">
        <v>137</v>
      </c>
      <c r="BK161" s="136">
        <f>SUM(BK162:BK165)</f>
        <v>0</v>
      </c>
    </row>
    <row r="162" spans="1:65" s="2" customFormat="1" ht="22.2" customHeight="1">
      <c r="A162" s="34"/>
      <c r="B162" s="139"/>
      <c r="C162" s="140" t="s">
        <v>271</v>
      </c>
      <c r="D162" s="140" t="s">
        <v>139</v>
      </c>
      <c r="E162" s="141" t="s">
        <v>954</v>
      </c>
      <c r="F162" s="142" t="s">
        <v>955</v>
      </c>
      <c r="G162" s="143" t="s">
        <v>173</v>
      </c>
      <c r="H162" s="144">
        <v>5.8</v>
      </c>
      <c r="I162" s="145"/>
      <c r="J162" s="146">
        <f>ROUND(I162*H162,2)</f>
        <v>0</v>
      </c>
      <c r="K162" s="142" t="s">
        <v>143</v>
      </c>
      <c r="L162" s="35"/>
      <c r="M162" s="147" t="s">
        <v>3</v>
      </c>
      <c r="N162" s="148" t="s">
        <v>43</v>
      </c>
      <c r="O162" s="55"/>
      <c r="P162" s="149">
        <f>O162*H162</f>
        <v>0</v>
      </c>
      <c r="Q162" s="149">
        <v>0.03465</v>
      </c>
      <c r="R162" s="149">
        <f>Q162*H162</f>
        <v>0.20096999999999998</v>
      </c>
      <c r="S162" s="149">
        <v>0</v>
      </c>
      <c r="T162" s="15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1" t="s">
        <v>87</v>
      </c>
      <c r="AT162" s="151" t="s">
        <v>139</v>
      </c>
      <c r="AU162" s="151" t="s">
        <v>81</v>
      </c>
      <c r="AY162" s="19" t="s">
        <v>137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9" t="s">
        <v>77</v>
      </c>
      <c r="BK162" s="152">
        <f>ROUND(I162*H162,2)</f>
        <v>0</v>
      </c>
      <c r="BL162" s="19" t="s">
        <v>87</v>
      </c>
      <c r="BM162" s="151" t="s">
        <v>956</v>
      </c>
    </row>
    <row r="163" spans="1:47" s="2" customFormat="1" ht="10.2">
      <c r="A163" s="34"/>
      <c r="B163" s="35"/>
      <c r="C163" s="34"/>
      <c r="D163" s="153" t="s">
        <v>145</v>
      </c>
      <c r="E163" s="34"/>
      <c r="F163" s="154" t="s">
        <v>957</v>
      </c>
      <c r="G163" s="34"/>
      <c r="H163" s="34"/>
      <c r="I163" s="155"/>
      <c r="J163" s="34"/>
      <c r="K163" s="34"/>
      <c r="L163" s="35"/>
      <c r="M163" s="156"/>
      <c r="N163" s="157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145</v>
      </c>
      <c r="AU163" s="19" t="s">
        <v>81</v>
      </c>
    </row>
    <row r="164" spans="2:51" s="13" customFormat="1" ht="10.2">
      <c r="B164" s="158"/>
      <c r="D164" s="159" t="s">
        <v>147</v>
      </c>
      <c r="E164" s="160" t="s">
        <v>3</v>
      </c>
      <c r="F164" s="161" t="s">
        <v>958</v>
      </c>
      <c r="H164" s="162">
        <v>5.8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147</v>
      </c>
      <c r="AU164" s="160" t="s">
        <v>81</v>
      </c>
      <c r="AV164" s="13" t="s">
        <v>81</v>
      </c>
      <c r="AW164" s="13" t="s">
        <v>33</v>
      </c>
      <c r="AX164" s="13" t="s">
        <v>77</v>
      </c>
      <c r="AY164" s="160" t="s">
        <v>137</v>
      </c>
    </row>
    <row r="165" spans="1:65" s="2" customFormat="1" ht="14.4" customHeight="1">
      <c r="A165" s="34"/>
      <c r="B165" s="139"/>
      <c r="C165" s="140" t="s">
        <v>276</v>
      </c>
      <c r="D165" s="140" t="s">
        <v>139</v>
      </c>
      <c r="E165" s="141" t="s">
        <v>959</v>
      </c>
      <c r="F165" s="142" t="s">
        <v>960</v>
      </c>
      <c r="G165" s="143" t="s">
        <v>173</v>
      </c>
      <c r="H165" s="144">
        <v>5.8</v>
      </c>
      <c r="I165" s="145"/>
      <c r="J165" s="146">
        <f>ROUND(I165*H165,2)</f>
        <v>0</v>
      </c>
      <c r="K165" s="142" t="s">
        <v>3</v>
      </c>
      <c r="L165" s="35"/>
      <c r="M165" s="147" t="s">
        <v>3</v>
      </c>
      <c r="N165" s="148" t="s">
        <v>43</v>
      </c>
      <c r="O165" s="55"/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1" t="s">
        <v>87</v>
      </c>
      <c r="AT165" s="151" t="s">
        <v>139</v>
      </c>
      <c r="AU165" s="151" t="s">
        <v>81</v>
      </c>
      <c r="AY165" s="19" t="s">
        <v>137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9" t="s">
        <v>77</v>
      </c>
      <c r="BK165" s="152">
        <f>ROUND(I165*H165,2)</f>
        <v>0</v>
      </c>
      <c r="BL165" s="19" t="s">
        <v>87</v>
      </c>
      <c r="BM165" s="151" t="s">
        <v>961</v>
      </c>
    </row>
    <row r="166" spans="2:63" s="12" customFormat="1" ht="22.8" customHeight="1">
      <c r="B166" s="126"/>
      <c r="D166" s="127" t="s">
        <v>71</v>
      </c>
      <c r="E166" s="137" t="s">
        <v>90</v>
      </c>
      <c r="F166" s="137" t="s">
        <v>962</v>
      </c>
      <c r="I166" s="129"/>
      <c r="J166" s="138">
        <f>BK166</f>
        <v>0</v>
      </c>
      <c r="L166" s="126"/>
      <c r="M166" s="131"/>
      <c r="N166" s="132"/>
      <c r="O166" s="132"/>
      <c r="P166" s="133">
        <f>SUM(P167:P178)</f>
        <v>0</v>
      </c>
      <c r="Q166" s="132"/>
      <c r="R166" s="133">
        <f>SUM(R167:R178)</f>
        <v>0.04698</v>
      </c>
      <c r="S166" s="132"/>
      <c r="T166" s="134">
        <f>SUM(T167:T178)</f>
        <v>0</v>
      </c>
      <c r="AR166" s="127" t="s">
        <v>77</v>
      </c>
      <c r="AT166" s="135" t="s">
        <v>71</v>
      </c>
      <c r="AU166" s="135" t="s">
        <v>77</v>
      </c>
      <c r="AY166" s="127" t="s">
        <v>137</v>
      </c>
      <c r="BK166" s="136">
        <f>SUM(BK167:BK178)</f>
        <v>0</v>
      </c>
    </row>
    <row r="167" spans="1:65" s="2" customFormat="1" ht="19.8" customHeight="1">
      <c r="A167" s="34"/>
      <c r="B167" s="139"/>
      <c r="C167" s="140" t="s">
        <v>281</v>
      </c>
      <c r="D167" s="140" t="s">
        <v>139</v>
      </c>
      <c r="E167" s="141" t="s">
        <v>963</v>
      </c>
      <c r="F167" s="142" t="s">
        <v>964</v>
      </c>
      <c r="G167" s="143" t="s">
        <v>162</v>
      </c>
      <c r="H167" s="144">
        <v>15.6</v>
      </c>
      <c r="I167" s="145"/>
      <c r="J167" s="146">
        <f>ROUND(I167*H167,2)</f>
        <v>0</v>
      </c>
      <c r="K167" s="142" t="s">
        <v>143</v>
      </c>
      <c r="L167" s="35"/>
      <c r="M167" s="147" t="s">
        <v>3</v>
      </c>
      <c r="N167" s="148" t="s">
        <v>43</v>
      </c>
      <c r="O167" s="55"/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1" t="s">
        <v>87</v>
      </c>
      <c r="AT167" s="151" t="s">
        <v>139</v>
      </c>
      <c r="AU167" s="151" t="s">
        <v>81</v>
      </c>
      <c r="AY167" s="19" t="s">
        <v>137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9" t="s">
        <v>77</v>
      </c>
      <c r="BK167" s="152">
        <f>ROUND(I167*H167,2)</f>
        <v>0</v>
      </c>
      <c r="BL167" s="19" t="s">
        <v>87</v>
      </c>
      <c r="BM167" s="151" t="s">
        <v>965</v>
      </c>
    </row>
    <row r="168" spans="1:47" s="2" customFormat="1" ht="10.2">
      <c r="A168" s="34"/>
      <c r="B168" s="35"/>
      <c r="C168" s="34"/>
      <c r="D168" s="153" t="s">
        <v>145</v>
      </c>
      <c r="E168" s="34"/>
      <c r="F168" s="154" t="s">
        <v>966</v>
      </c>
      <c r="G168" s="34"/>
      <c r="H168" s="34"/>
      <c r="I168" s="155"/>
      <c r="J168" s="34"/>
      <c r="K168" s="34"/>
      <c r="L168" s="35"/>
      <c r="M168" s="156"/>
      <c r="N168" s="157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145</v>
      </c>
      <c r="AU168" s="19" t="s">
        <v>81</v>
      </c>
    </row>
    <row r="169" spans="2:51" s="13" customFormat="1" ht="10.2">
      <c r="B169" s="158"/>
      <c r="D169" s="159" t="s">
        <v>147</v>
      </c>
      <c r="E169" s="160" t="s">
        <v>3</v>
      </c>
      <c r="F169" s="161" t="s">
        <v>904</v>
      </c>
      <c r="H169" s="162">
        <v>15.6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147</v>
      </c>
      <c r="AU169" s="160" t="s">
        <v>81</v>
      </c>
      <c r="AV169" s="13" t="s">
        <v>81</v>
      </c>
      <c r="AW169" s="13" t="s">
        <v>33</v>
      </c>
      <c r="AX169" s="13" t="s">
        <v>77</v>
      </c>
      <c r="AY169" s="160" t="s">
        <v>137</v>
      </c>
    </row>
    <row r="170" spans="1:65" s="2" customFormat="1" ht="22.2" customHeight="1">
      <c r="A170" s="34"/>
      <c r="B170" s="139"/>
      <c r="C170" s="140" t="s">
        <v>286</v>
      </c>
      <c r="D170" s="140" t="s">
        <v>139</v>
      </c>
      <c r="E170" s="141" t="s">
        <v>967</v>
      </c>
      <c r="F170" s="142" t="s">
        <v>968</v>
      </c>
      <c r="G170" s="143" t="s">
        <v>162</v>
      </c>
      <c r="H170" s="144">
        <v>15.6</v>
      </c>
      <c r="I170" s="145"/>
      <c r="J170" s="146">
        <f>ROUND(I170*H170,2)</f>
        <v>0</v>
      </c>
      <c r="K170" s="142" t="s">
        <v>143</v>
      </c>
      <c r="L170" s="35"/>
      <c r="M170" s="147" t="s">
        <v>3</v>
      </c>
      <c r="N170" s="148" t="s">
        <v>43</v>
      </c>
      <c r="O170" s="55"/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1" t="s">
        <v>87</v>
      </c>
      <c r="AT170" s="151" t="s">
        <v>139</v>
      </c>
      <c r="AU170" s="151" t="s">
        <v>81</v>
      </c>
      <c r="AY170" s="19" t="s">
        <v>137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9" t="s">
        <v>77</v>
      </c>
      <c r="BK170" s="152">
        <f>ROUND(I170*H170,2)</f>
        <v>0</v>
      </c>
      <c r="BL170" s="19" t="s">
        <v>87</v>
      </c>
      <c r="BM170" s="151" t="s">
        <v>969</v>
      </c>
    </row>
    <row r="171" spans="1:47" s="2" customFormat="1" ht="10.2">
      <c r="A171" s="34"/>
      <c r="B171" s="35"/>
      <c r="C171" s="34"/>
      <c r="D171" s="153" t="s">
        <v>145</v>
      </c>
      <c r="E171" s="34"/>
      <c r="F171" s="154" t="s">
        <v>970</v>
      </c>
      <c r="G171" s="34"/>
      <c r="H171" s="34"/>
      <c r="I171" s="155"/>
      <c r="J171" s="34"/>
      <c r="K171" s="34"/>
      <c r="L171" s="35"/>
      <c r="M171" s="156"/>
      <c r="N171" s="157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145</v>
      </c>
      <c r="AU171" s="19" t="s">
        <v>81</v>
      </c>
    </row>
    <row r="172" spans="2:51" s="13" customFormat="1" ht="10.2">
      <c r="B172" s="158"/>
      <c r="D172" s="159" t="s">
        <v>147</v>
      </c>
      <c r="E172" s="160" t="s">
        <v>3</v>
      </c>
      <c r="F172" s="161" t="s">
        <v>904</v>
      </c>
      <c r="H172" s="162">
        <v>15.6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147</v>
      </c>
      <c r="AU172" s="160" t="s">
        <v>81</v>
      </c>
      <c r="AV172" s="13" t="s">
        <v>81</v>
      </c>
      <c r="AW172" s="13" t="s">
        <v>33</v>
      </c>
      <c r="AX172" s="13" t="s">
        <v>77</v>
      </c>
      <c r="AY172" s="160" t="s">
        <v>137</v>
      </c>
    </row>
    <row r="173" spans="1:65" s="2" customFormat="1" ht="22.2" customHeight="1">
      <c r="A173" s="34"/>
      <c r="B173" s="139"/>
      <c r="C173" s="140" t="s">
        <v>292</v>
      </c>
      <c r="D173" s="140" t="s">
        <v>139</v>
      </c>
      <c r="E173" s="141" t="s">
        <v>971</v>
      </c>
      <c r="F173" s="142" t="s">
        <v>972</v>
      </c>
      <c r="G173" s="143" t="s">
        <v>162</v>
      </c>
      <c r="H173" s="144">
        <v>15.6</v>
      </c>
      <c r="I173" s="145"/>
      <c r="J173" s="146">
        <f>ROUND(I173*H173,2)</f>
        <v>0</v>
      </c>
      <c r="K173" s="142" t="s">
        <v>143</v>
      </c>
      <c r="L173" s="35"/>
      <c r="M173" s="147" t="s">
        <v>3</v>
      </c>
      <c r="N173" s="148" t="s">
        <v>43</v>
      </c>
      <c r="O173" s="55"/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1" t="s">
        <v>87</v>
      </c>
      <c r="AT173" s="151" t="s">
        <v>139</v>
      </c>
      <c r="AU173" s="151" t="s">
        <v>81</v>
      </c>
      <c r="AY173" s="19" t="s">
        <v>137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9" t="s">
        <v>77</v>
      </c>
      <c r="BK173" s="152">
        <f>ROUND(I173*H173,2)</f>
        <v>0</v>
      </c>
      <c r="BL173" s="19" t="s">
        <v>87</v>
      </c>
      <c r="BM173" s="151" t="s">
        <v>973</v>
      </c>
    </row>
    <row r="174" spans="1:47" s="2" customFormat="1" ht="10.2">
      <c r="A174" s="34"/>
      <c r="B174" s="35"/>
      <c r="C174" s="34"/>
      <c r="D174" s="153" t="s">
        <v>145</v>
      </c>
      <c r="E174" s="34"/>
      <c r="F174" s="154" t="s">
        <v>974</v>
      </c>
      <c r="G174" s="34"/>
      <c r="H174" s="34"/>
      <c r="I174" s="155"/>
      <c r="J174" s="34"/>
      <c r="K174" s="34"/>
      <c r="L174" s="35"/>
      <c r="M174" s="156"/>
      <c r="N174" s="157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145</v>
      </c>
      <c r="AU174" s="19" t="s">
        <v>81</v>
      </c>
    </row>
    <row r="175" spans="2:51" s="13" customFormat="1" ht="10.2">
      <c r="B175" s="158"/>
      <c r="D175" s="159" t="s">
        <v>147</v>
      </c>
      <c r="E175" s="160" t="s">
        <v>3</v>
      </c>
      <c r="F175" s="161" t="s">
        <v>904</v>
      </c>
      <c r="H175" s="162">
        <v>15.6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147</v>
      </c>
      <c r="AU175" s="160" t="s">
        <v>81</v>
      </c>
      <c r="AV175" s="13" t="s">
        <v>81</v>
      </c>
      <c r="AW175" s="13" t="s">
        <v>33</v>
      </c>
      <c r="AX175" s="13" t="s">
        <v>77</v>
      </c>
      <c r="AY175" s="160" t="s">
        <v>137</v>
      </c>
    </row>
    <row r="176" spans="1:65" s="2" customFormat="1" ht="14.4" customHeight="1">
      <c r="A176" s="34"/>
      <c r="B176" s="139"/>
      <c r="C176" s="140" t="s">
        <v>298</v>
      </c>
      <c r="D176" s="140" t="s">
        <v>139</v>
      </c>
      <c r="E176" s="141" t="s">
        <v>975</v>
      </c>
      <c r="F176" s="142" t="s">
        <v>976</v>
      </c>
      <c r="G176" s="143" t="s">
        <v>173</v>
      </c>
      <c r="H176" s="144">
        <v>13.05</v>
      </c>
      <c r="I176" s="145"/>
      <c r="J176" s="146">
        <f>ROUND(I176*H176,2)</f>
        <v>0</v>
      </c>
      <c r="K176" s="142" t="s">
        <v>143</v>
      </c>
      <c r="L176" s="35"/>
      <c r="M176" s="147" t="s">
        <v>3</v>
      </c>
      <c r="N176" s="148" t="s">
        <v>43</v>
      </c>
      <c r="O176" s="55"/>
      <c r="P176" s="149">
        <f>O176*H176</f>
        <v>0</v>
      </c>
      <c r="Q176" s="149">
        <v>0.0036</v>
      </c>
      <c r="R176" s="149">
        <f>Q176*H176</f>
        <v>0.04698</v>
      </c>
      <c r="S176" s="149">
        <v>0</v>
      </c>
      <c r="T176" s="15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1" t="s">
        <v>87</v>
      </c>
      <c r="AT176" s="151" t="s">
        <v>139</v>
      </c>
      <c r="AU176" s="151" t="s">
        <v>81</v>
      </c>
      <c r="AY176" s="19" t="s">
        <v>137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9" t="s">
        <v>77</v>
      </c>
      <c r="BK176" s="152">
        <f>ROUND(I176*H176,2)</f>
        <v>0</v>
      </c>
      <c r="BL176" s="19" t="s">
        <v>87</v>
      </c>
      <c r="BM176" s="151" t="s">
        <v>977</v>
      </c>
    </row>
    <row r="177" spans="1:47" s="2" customFormat="1" ht="10.2">
      <c r="A177" s="34"/>
      <c r="B177" s="35"/>
      <c r="C177" s="34"/>
      <c r="D177" s="153" t="s">
        <v>145</v>
      </c>
      <c r="E177" s="34"/>
      <c r="F177" s="154" t="s">
        <v>978</v>
      </c>
      <c r="G177" s="34"/>
      <c r="H177" s="34"/>
      <c r="I177" s="155"/>
      <c r="J177" s="34"/>
      <c r="K177" s="34"/>
      <c r="L177" s="35"/>
      <c r="M177" s="156"/>
      <c r="N177" s="157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145</v>
      </c>
      <c r="AU177" s="19" t="s">
        <v>81</v>
      </c>
    </row>
    <row r="178" spans="2:51" s="13" customFormat="1" ht="10.2">
      <c r="B178" s="158"/>
      <c r="D178" s="159" t="s">
        <v>147</v>
      </c>
      <c r="E178" s="160" t="s">
        <v>3</v>
      </c>
      <c r="F178" s="161" t="s">
        <v>979</v>
      </c>
      <c r="H178" s="162">
        <v>13.05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147</v>
      </c>
      <c r="AU178" s="160" t="s">
        <v>81</v>
      </c>
      <c r="AV178" s="13" t="s">
        <v>81</v>
      </c>
      <c r="AW178" s="13" t="s">
        <v>33</v>
      </c>
      <c r="AX178" s="13" t="s">
        <v>77</v>
      </c>
      <c r="AY178" s="160" t="s">
        <v>137</v>
      </c>
    </row>
    <row r="179" spans="2:63" s="12" customFormat="1" ht="22.8" customHeight="1">
      <c r="B179" s="126"/>
      <c r="D179" s="127" t="s">
        <v>71</v>
      </c>
      <c r="E179" s="137" t="s">
        <v>93</v>
      </c>
      <c r="F179" s="137" t="s">
        <v>188</v>
      </c>
      <c r="I179" s="129"/>
      <c r="J179" s="138">
        <f>BK179</f>
        <v>0</v>
      </c>
      <c r="L179" s="126"/>
      <c r="M179" s="131"/>
      <c r="N179" s="132"/>
      <c r="O179" s="132"/>
      <c r="P179" s="133">
        <f>SUM(P180:P215)</f>
        <v>0</v>
      </c>
      <c r="Q179" s="132"/>
      <c r="R179" s="133">
        <f>SUM(R180:R215)</f>
        <v>0.1135118</v>
      </c>
      <c r="S179" s="132"/>
      <c r="T179" s="134">
        <f>SUM(T180:T215)</f>
        <v>0</v>
      </c>
      <c r="AR179" s="127" t="s">
        <v>77</v>
      </c>
      <c r="AT179" s="135" t="s">
        <v>71</v>
      </c>
      <c r="AU179" s="135" t="s">
        <v>77</v>
      </c>
      <c r="AY179" s="127" t="s">
        <v>137</v>
      </c>
      <c r="BK179" s="136">
        <f>SUM(BK180:BK215)</f>
        <v>0</v>
      </c>
    </row>
    <row r="180" spans="1:65" s="2" customFormat="1" ht="19.8" customHeight="1">
      <c r="A180" s="34"/>
      <c r="B180" s="139"/>
      <c r="C180" s="140" t="s">
        <v>303</v>
      </c>
      <c r="D180" s="140" t="s">
        <v>139</v>
      </c>
      <c r="E180" s="141" t="s">
        <v>980</v>
      </c>
      <c r="F180" s="142" t="s">
        <v>981</v>
      </c>
      <c r="G180" s="143" t="s">
        <v>162</v>
      </c>
      <c r="H180" s="144">
        <v>2.55</v>
      </c>
      <c r="I180" s="145"/>
      <c r="J180" s="146">
        <f>ROUND(I180*H180,2)</f>
        <v>0</v>
      </c>
      <c r="K180" s="142" t="s">
        <v>143</v>
      </c>
      <c r="L180" s="35"/>
      <c r="M180" s="147" t="s">
        <v>3</v>
      </c>
      <c r="N180" s="148" t="s">
        <v>43</v>
      </c>
      <c r="O180" s="55"/>
      <c r="P180" s="149">
        <f>O180*H180</f>
        <v>0</v>
      </c>
      <c r="Q180" s="149">
        <v>0.00438</v>
      </c>
      <c r="R180" s="149">
        <f>Q180*H180</f>
        <v>0.011169</v>
      </c>
      <c r="S180" s="149">
        <v>0</v>
      </c>
      <c r="T180" s="15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1" t="s">
        <v>87</v>
      </c>
      <c r="AT180" s="151" t="s">
        <v>139</v>
      </c>
      <c r="AU180" s="151" t="s">
        <v>81</v>
      </c>
      <c r="AY180" s="19" t="s">
        <v>137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9" t="s">
        <v>77</v>
      </c>
      <c r="BK180" s="152">
        <f>ROUND(I180*H180,2)</f>
        <v>0</v>
      </c>
      <c r="BL180" s="19" t="s">
        <v>87</v>
      </c>
      <c r="BM180" s="151" t="s">
        <v>982</v>
      </c>
    </row>
    <row r="181" spans="1:47" s="2" customFormat="1" ht="10.2">
      <c r="A181" s="34"/>
      <c r="B181" s="35"/>
      <c r="C181" s="34"/>
      <c r="D181" s="153" t="s">
        <v>145</v>
      </c>
      <c r="E181" s="34"/>
      <c r="F181" s="154" t="s">
        <v>983</v>
      </c>
      <c r="G181" s="34"/>
      <c r="H181" s="34"/>
      <c r="I181" s="155"/>
      <c r="J181" s="34"/>
      <c r="K181" s="34"/>
      <c r="L181" s="35"/>
      <c r="M181" s="156"/>
      <c r="N181" s="157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145</v>
      </c>
      <c r="AU181" s="19" t="s">
        <v>81</v>
      </c>
    </row>
    <row r="182" spans="2:51" s="13" customFormat="1" ht="10.2">
      <c r="B182" s="158"/>
      <c r="D182" s="159" t="s">
        <v>147</v>
      </c>
      <c r="E182" s="160" t="s">
        <v>3</v>
      </c>
      <c r="F182" s="161" t="s">
        <v>984</v>
      </c>
      <c r="H182" s="162">
        <v>2.55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147</v>
      </c>
      <c r="AU182" s="160" t="s">
        <v>81</v>
      </c>
      <c r="AV182" s="13" t="s">
        <v>81</v>
      </c>
      <c r="AW182" s="13" t="s">
        <v>33</v>
      </c>
      <c r="AX182" s="13" t="s">
        <v>77</v>
      </c>
      <c r="AY182" s="160" t="s">
        <v>137</v>
      </c>
    </row>
    <row r="183" spans="1:65" s="2" customFormat="1" ht="14.4" customHeight="1">
      <c r="A183" s="34"/>
      <c r="B183" s="139"/>
      <c r="C183" s="140" t="s">
        <v>309</v>
      </c>
      <c r="D183" s="140" t="s">
        <v>139</v>
      </c>
      <c r="E183" s="141" t="s">
        <v>236</v>
      </c>
      <c r="F183" s="142" t="s">
        <v>237</v>
      </c>
      <c r="G183" s="143" t="s">
        <v>162</v>
      </c>
      <c r="H183" s="144">
        <v>2.5</v>
      </c>
      <c r="I183" s="145"/>
      <c r="J183" s="146">
        <f>ROUND(I183*H183,2)</f>
        <v>0</v>
      </c>
      <c r="K183" s="142" t="s">
        <v>143</v>
      </c>
      <c r="L183" s="35"/>
      <c r="M183" s="147" t="s">
        <v>3</v>
      </c>
      <c r="N183" s="148" t="s">
        <v>43</v>
      </c>
      <c r="O183" s="55"/>
      <c r="P183" s="149">
        <f>O183*H183</f>
        <v>0</v>
      </c>
      <c r="Q183" s="149">
        <v>0.0002</v>
      </c>
      <c r="R183" s="149">
        <f>Q183*H183</f>
        <v>0.0005</v>
      </c>
      <c r="S183" s="149">
        <v>0</v>
      </c>
      <c r="T183" s="15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1" t="s">
        <v>87</v>
      </c>
      <c r="AT183" s="151" t="s">
        <v>139</v>
      </c>
      <c r="AU183" s="151" t="s">
        <v>81</v>
      </c>
      <c r="AY183" s="19" t="s">
        <v>137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9" t="s">
        <v>77</v>
      </c>
      <c r="BK183" s="152">
        <f>ROUND(I183*H183,2)</f>
        <v>0</v>
      </c>
      <c r="BL183" s="19" t="s">
        <v>87</v>
      </c>
      <c r="BM183" s="151" t="s">
        <v>985</v>
      </c>
    </row>
    <row r="184" spans="1:47" s="2" customFormat="1" ht="10.2">
      <c r="A184" s="34"/>
      <c r="B184" s="35"/>
      <c r="C184" s="34"/>
      <c r="D184" s="153" t="s">
        <v>145</v>
      </c>
      <c r="E184" s="34"/>
      <c r="F184" s="154" t="s">
        <v>239</v>
      </c>
      <c r="G184" s="34"/>
      <c r="H184" s="34"/>
      <c r="I184" s="155"/>
      <c r="J184" s="34"/>
      <c r="K184" s="34"/>
      <c r="L184" s="35"/>
      <c r="M184" s="156"/>
      <c r="N184" s="157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145</v>
      </c>
      <c r="AU184" s="19" t="s">
        <v>81</v>
      </c>
    </row>
    <row r="185" spans="2:51" s="13" customFormat="1" ht="10.2">
      <c r="B185" s="158"/>
      <c r="D185" s="159" t="s">
        <v>147</v>
      </c>
      <c r="E185" s="160" t="s">
        <v>3</v>
      </c>
      <c r="F185" s="161" t="s">
        <v>986</v>
      </c>
      <c r="H185" s="162">
        <v>2.5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147</v>
      </c>
      <c r="AU185" s="160" t="s">
        <v>81</v>
      </c>
      <c r="AV185" s="13" t="s">
        <v>81</v>
      </c>
      <c r="AW185" s="13" t="s">
        <v>33</v>
      </c>
      <c r="AX185" s="13" t="s">
        <v>77</v>
      </c>
      <c r="AY185" s="160" t="s">
        <v>137</v>
      </c>
    </row>
    <row r="186" spans="1:65" s="2" customFormat="1" ht="14.4" customHeight="1">
      <c r="A186" s="34"/>
      <c r="B186" s="139"/>
      <c r="C186" s="140" t="s">
        <v>314</v>
      </c>
      <c r="D186" s="140" t="s">
        <v>139</v>
      </c>
      <c r="E186" s="141" t="s">
        <v>987</v>
      </c>
      <c r="F186" s="142" t="s">
        <v>988</v>
      </c>
      <c r="G186" s="143" t="s">
        <v>162</v>
      </c>
      <c r="H186" s="144">
        <v>4.5</v>
      </c>
      <c r="I186" s="145"/>
      <c r="J186" s="146">
        <f>ROUND(I186*H186,2)</f>
        <v>0</v>
      </c>
      <c r="K186" s="142" t="s">
        <v>143</v>
      </c>
      <c r="L186" s="35"/>
      <c r="M186" s="147" t="s">
        <v>3</v>
      </c>
      <c r="N186" s="148" t="s">
        <v>43</v>
      </c>
      <c r="O186" s="55"/>
      <c r="P186" s="149">
        <f>O186*H186</f>
        <v>0</v>
      </c>
      <c r="Q186" s="149">
        <v>0.00018</v>
      </c>
      <c r="R186" s="149">
        <f>Q186*H186</f>
        <v>0.0008100000000000001</v>
      </c>
      <c r="S186" s="149">
        <v>0</v>
      </c>
      <c r="T186" s="15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1" t="s">
        <v>87</v>
      </c>
      <c r="AT186" s="151" t="s">
        <v>139</v>
      </c>
      <c r="AU186" s="151" t="s">
        <v>81</v>
      </c>
      <c r="AY186" s="19" t="s">
        <v>137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9" t="s">
        <v>77</v>
      </c>
      <c r="BK186" s="152">
        <f>ROUND(I186*H186,2)</f>
        <v>0</v>
      </c>
      <c r="BL186" s="19" t="s">
        <v>87</v>
      </c>
      <c r="BM186" s="151" t="s">
        <v>989</v>
      </c>
    </row>
    <row r="187" spans="1:47" s="2" customFormat="1" ht="10.2">
      <c r="A187" s="34"/>
      <c r="B187" s="35"/>
      <c r="C187" s="34"/>
      <c r="D187" s="153" t="s">
        <v>145</v>
      </c>
      <c r="E187" s="34"/>
      <c r="F187" s="154" t="s">
        <v>990</v>
      </c>
      <c r="G187" s="34"/>
      <c r="H187" s="34"/>
      <c r="I187" s="155"/>
      <c r="J187" s="34"/>
      <c r="K187" s="34"/>
      <c r="L187" s="35"/>
      <c r="M187" s="156"/>
      <c r="N187" s="157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145</v>
      </c>
      <c r="AU187" s="19" t="s">
        <v>81</v>
      </c>
    </row>
    <row r="188" spans="2:51" s="13" customFormat="1" ht="10.2">
      <c r="B188" s="158"/>
      <c r="D188" s="159" t="s">
        <v>147</v>
      </c>
      <c r="E188" s="160" t="s">
        <v>3</v>
      </c>
      <c r="F188" s="161" t="s">
        <v>991</v>
      </c>
      <c r="H188" s="162">
        <v>1.75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147</v>
      </c>
      <c r="AU188" s="160" t="s">
        <v>81</v>
      </c>
      <c r="AV188" s="13" t="s">
        <v>81</v>
      </c>
      <c r="AW188" s="13" t="s">
        <v>33</v>
      </c>
      <c r="AX188" s="13" t="s">
        <v>72</v>
      </c>
      <c r="AY188" s="160" t="s">
        <v>137</v>
      </c>
    </row>
    <row r="189" spans="2:51" s="13" customFormat="1" ht="10.2">
      <c r="B189" s="158"/>
      <c r="D189" s="159" t="s">
        <v>147</v>
      </c>
      <c r="E189" s="160" t="s">
        <v>3</v>
      </c>
      <c r="F189" s="161" t="s">
        <v>992</v>
      </c>
      <c r="H189" s="162">
        <v>0.2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147</v>
      </c>
      <c r="AU189" s="160" t="s">
        <v>81</v>
      </c>
      <c r="AV189" s="13" t="s">
        <v>81</v>
      </c>
      <c r="AW189" s="13" t="s">
        <v>33</v>
      </c>
      <c r="AX189" s="13" t="s">
        <v>72</v>
      </c>
      <c r="AY189" s="160" t="s">
        <v>137</v>
      </c>
    </row>
    <row r="190" spans="2:51" s="13" customFormat="1" ht="10.2">
      <c r="B190" s="158"/>
      <c r="D190" s="159" t="s">
        <v>147</v>
      </c>
      <c r="E190" s="160" t="s">
        <v>3</v>
      </c>
      <c r="F190" s="161" t="s">
        <v>984</v>
      </c>
      <c r="H190" s="162">
        <v>2.55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147</v>
      </c>
      <c r="AU190" s="160" t="s">
        <v>81</v>
      </c>
      <c r="AV190" s="13" t="s">
        <v>81</v>
      </c>
      <c r="AW190" s="13" t="s">
        <v>33</v>
      </c>
      <c r="AX190" s="13" t="s">
        <v>72</v>
      </c>
      <c r="AY190" s="160" t="s">
        <v>137</v>
      </c>
    </row>
    <row r="191" spans="2:51" s="14" customFormat="1" ht="10.2">
      <c r="B191" s="177"/>
      <c r="D191" s="159" t="s">
        <v>147</v>
      </c>
      <c r="E191" s="178" t="s">
        <v>3</v>
      </c>
      <c r="F191" s="179" t="s">
        <v>328</v>
      </c>
      <c r="H191" s="180">
        <v>4.5</v>
      </c>
      <c r="I191" s="181"/>
      <c r="L191" s="177"/>
      <c r="M191" s="182"/>
      <c r="N191" s="183"/>
      <c r="O191" s="183"/>
      <c r="P191" s="183"/>
      <c r="Q191" s="183"/>
      <c r="R191" s="183"/>
      <c r="S191" s="183"/>
      <c r="T191" s="184"/>
      <c r="AT191" s="178" t="s">
        <v>147</v>
      </c>
      <c r="AU191" s="178" t="s">
        <v>81</v>
      </c>
      <c r="AV191" s="14" t="s">
        <v>87</v>
      </c>
      <c r="AW191" s="14" t="s">
        <v>33</v>
      </c>
      <c r="AX191" s="14" t="s">
        <v>77</v>
      </c>
      <c r="AY191" s="178" t="s">
        <v>137</v>
      </c>
    </row>
    <row r="192" spans="1:65" s="2" customFormat="1" ht="30" customHeight="1">
      <c r="A192" s="34"/>
      <c r="B192" s="139"/>
      <c r="C192" s="140" t="s">
        <v>320</v>
      </c>
      <c r="D192" s="140" t="s">
        <v>139</v>
      </c>
      <c r="E192" s="141" t="s">
        <v>993</v>
      </c>
      <c r="F192" s="142" t="s">
        <v>994</v>
      </c>
      <c r="G192" s="143" t="s">
        <v>162</v>
      </c>
      <c r="H192" s="144">
        <v>0.2</v>
      </c>
      <c r="I192" s="145"/>
      <c r="J192" s="146">
        <f>ROUND(I192*H192,2)</f>
        <v>0</v>
      </c>
      <c r="K192" s="142" t="s">
        <v>143</v>
      </c>
      <c r="L192" s="35"/>
      <c r="M192" s="147" t="s">
        <v>3</v>
      </c>
      <c r="N192" s="148" t="s">
        <v>43</v>
      </c>
      <c r="O192" s="55"/>
      <c r="P192" s="149">
        <f>O192*H192</f>
        <v>0</v>
      </c>
      <c r="Q192" s="149">
        <v>0.00835</v>
      </c>
      <c r="R192" s="149">
        <f>Q192*H192</f>
        <v>0.00167</v>
      </c>
      <c r="S192" s="149">
        <v>0</v>
      </c>
      <c r="T192" s="15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1" t="s">
        <v>87</v>
      </c>
      <c r="AT192" s="151" t="s">
        <v>139</v>
      </c>
      <c r="AU192" s="151" t="s">
        <v>81</v>
      </c>
      <c r="AY192" s="19" t="s">
        <v>137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9" t="s">
        <v>77</v>
      </c>
      <c r="BK192" s="152">
        <f>ROUND(I192*H192,2)</f>
        <v>0</v>
      </c>
      <c r="BL192" s="19" t="s">
        <v>87</v>
      </c>
      <c r="BM192" s="151" t="s">
        <v>995</v>
      </c>
    </row>
    <row r="193" spans="1:47" s="2" customFormat="1" ht="10.2">
      <c r="A193" s="34"/>
      <c r="B193" s="35"/>
      <c r="C193" s="34"/>
      <c r="D193" s="153" t="s">
        <v>145</v>
      </c>
      <c r="E193" s="34"/>
      <c r="F193" s="154" t="s">
        <v>996</v>
      </c>
      <c r="G193" s="34"/>
      <c r="H193" s="34"/>
      <c r="I193" s="155"/>
      <c r="J193" s="34"/>
      <c r="K193" s="34"/>
      <c r="L193" s="35"/>
      <c r="M193" s="156"/>
      <c r="N193" s="157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145</v>
      </c>
      <c r="AU193" s="19" t="s">
        <v>81</v>
      </c>
    </row>
    <row r="194" spans="2:51" s="13" customFormat="1" ht="10.2">
      <c r="B194" s="158"/>
      <c r="D194" s="159" t="s">
        <v>147</v>
      </c>
      <c r="E194" s="160" t="s">
        <v>3</v>
      </c>
      <c r="F194" s="161" t="s">
        <v>992</v>
      </c>
      <c r="H194" s="162">
        <v>0.2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147</v>
      </c>
      <c r="AU194" s="160" t="s">
        <v>81</v>
      </c>
      <c r="AV194" s="13" t="s">
        <v>81</v>
      </c>
      <c r="AW194" s="13" t="s">
        <v>33</v>
      </c>
      <c r="AX194" s="13" t="s">
        <v>77</v>
      </c>
      <c r="AY194" s="160" t="s">
        <v>137</v>
      </c>
    </row>
    <row r="195" spans="1:65" s="2" customFormat="1" ht="14.4" customHeight="1">
      <c r="A195" s="34"/>
      <c r="B195" s="139"/>
      <c r="C195" s="167" t="s">
        <v>329</v>
      </c>
      <c r="D195" s="167" t="s">
        <v>247</v>
      </c>
      <c r="E195" s="168" t="s">
        <v>997</v>
      </c>
      <c r="F195" s="169" t="s">
        <v>998</v>
      </c>
      <c r="G195" s="170" t="s">
        <v>162</v>
      </c>
      <c r="H195" s="171">
        <v>0.21</v>
      </c>
      <c r="I195" s="172"/>
      <c r="J195" s="173">
        <f>ROUND(I195*H195,2)</f>
        <v>0</v>
      </c>
      <c r="K195" s="169" t="s">
        <v>143</v>
      </c>
      <c r="L195" s="174"/>
      <c r="M195" s="175" t="s">
        <v>3</v>
      </c>
      <c r="N195" s="176" t="s">
        <v>43</v>
      </c>
      <c r="O195" s="55"/>
      <c r="P195" s="149">
        <f>O195*H195</f>
        <v>0</v>
      </c>
      <c r="Q195" s="149">
        <v>0.0012</v>
      </c>
      <c r="R195" s="149">
        <f>Q195*H195</f>
        <v>0.00025199999999999995</v>
      </c>
      <c r="S195" s="149">
        <v>0</v>
      </c>
      <c r="T195" s="15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1" t="s">
        <v>182</v>
      </c>
      <c r="AT195" s="151" t="s">
        <v>247</v>
      </c>
      <c r="AU195" s="151" t="s">
        <v>81</v>
      </c>
      <c r="AY195" s="19" t="s">
        <v>137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9" t="s">
        <v>77</v>
      </c>
      <c r="BK195" s="152">
        <f>ROUND(I195*H195,2)</f>
        <v>0</v>
      </c>
      <c r="BL195" s="19" t="s">
        <v>87</v>
      </c>
      <c r="BM195" s="151" t="s">
        <v>999</v>
      </c>
    </row>
    <row r="196" spans="2:51" s="13" customFormat="1" ht="10.2">
      <c r="B196" s="158"/>
      <c r="D196" s="159" t="s">
        <v>147</v>
      </c>
      <c r="F196" s="161" t="s">
        <v>1000</v>
      </c>
      <c r="H196" s="162">
        <v>0.21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147</v>
      </c>
      <c r="AU196" s="160" t="s">
        <v>81</v>
      </c>
      <c r="AV196" s="13" t="s">
        <v>81</v>
      </c>
      <c r="AW196" s="13" t="s">
        <v>4</v>
      </c>
      <c r="AX196" s="13" t="s">
        <v>77</v>
      </c>
      <c r="AY196" s="160" t="s">
        <v>137</v>
      </c>
    </row>
    <row r="197" spans="1:65" s="2" customFormat="1" ht="34.8" customHeight="1">
      <c r="A197" s="34"/>
      <c r="B197" s="139"/>
      <c r="C197" s="140" t="s">
        <v>336</v>
      </c>
      <c r="D197" s="140" t="s">
        <v>139</v>
      </c>
      <c r="E197" s="141" t="s">
        <v>1001</v>
      </c>
      <c r="F197" s="142" t="s">
        <v>1002</v>
      </c>
      <c r="G197" s="143" t="s">
        <v>162</v>
      </c>
      <c r="H197" s="144">
        <v>1.75</v>
      </c>
      <c r="I197" s="145"/>
      <c r="J197" s="146">
        <f>ROUND(I197*H197,2)</f>
        <v>0</v>
      </c>
      <c r="K197" s="142" t="s">
        <v>143</v>
      </c>
      <c r="L197" s="35"/>
      <c r="M197" s="147" t="s">
        <v>3</v>
      </c>
      <c r="N197" s="148" t="s">
        <v>43</v>
      </c>
      <c r="O197" s="55"/>
      <c r="P197" s="149">
        <f>O197*H197</f>
        <v>0</v>
      </c>
      <c r="Q197" s="149">
        <v>0.0086</v>
      </c>
      <c r="R197" s="149">
        <f>Q197*H197</f>
        <v>0.015050000000000001</v>
      </c>
      <c r="S197" s="149">
        <v>0</v>
      </c>
      <c r="T197" s="15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1" t="s">
        <v>87</v>
      </c>
      <c r="AT197" s="151" t="s">
        <v>139</v>
      </c>
      <c r="AU197" s="151" t="s">
        <v>81</v>
      </c>
      <c r="AY197" s="19" t="s">
        <v>137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9" t="s">
        <v>77</v>
      </c>
      <c r="BK197" s="152">
        <f>ROUND(I197*H197,2)</f>
        <v>0</v>
      </c>
      <c r="BL197" s="19" t="s">
        <v>87</v>
      </c>
      <c r="BM197" s="151" t="s">
        <v>1003</v>
      </c>
    </row>
    <row r="198" spans="1:47" s="2" customFormat="1" ht="10.2">
      <c r="A198" s="34"/>
      <c r="B198" s="35"/>
      <c r="C198" s="34"/>
      <c r="D198" s="153" t="s">
        <v>145</v>
      </c>
      <c r="E198" s="34"/>
      <c r="F198" s="154" t="s">
        <v>1004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145</v>
      </c>
      <c r="AU198" s="19" t="s">
        <v>81</v>
      </c>
    </row>
    <row r="199" spans="2:51" s="13" customFormat="1" ht="10.2">
      <c r="B199" s="158"/>
      <c r="D199" s="159" t="s">
        <v>147</v>
      </c>
      <c r="E199" s="160" t="s">
        <v>3</v>
      </c>
      <c r="F199" s="161" t="s">
        <v>991</v>
      </c>
      <c r="H199" s="162">
        <v>1.75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147</v>
      </c>
      <c r="AU199" s="160" t="s">
        <v>81</v>
      </c>
      <c r="AV199" s="13" t="s">
        <v>81</v>
      </c>
      <c r="AW199" s="13" t="s">
        <v>33</v>
      </c>
      <c r="AX199" s="13" t="s">
        <v>77</v>
      </c>
      <c r="AY199" s="160" t="s">
        <v>137</v>
      </c>
    </row>
    <row r="200" spans="1:65" s="2" customFormat="1" ht="14.4" customHeight="1">
      <c r="A200" s="34"/>
      <c r="B200" s="139"/>
      <c r="C200" s="167" t="s">
        <v>342</v>
      </c>
      <c r="D200" s="167" t="s">
        <v>247</v>
      </c>
      <c r="E200" s="168" t="s">
        <v>1005</v>
      </c>
      <c r="F200" s="169" t="s">
        <v>1006</v>
      </c>
      <c r="G200" s="170" t="s">
        <v>162</v>
      </c>
      <c r="H200" s="171">
        <v>1.838</v>
      </c>
      <c r="I200" s="172"/>
      <c r="J200" s="173">
        <f>ROUND(I200*H200,2)</f>
        <v>0</v>
      </c>
      <c r="K200" s="169" t="s">
        <v>143</v>
      </c>
      <c r="L200" s="174"/>
      <c r="M200" s="175" t="s">
        <v>3</v>
      </c>
      <c r="N200" s="176" t="s">
        <v>43</v>
      </c>
      <c r="O200" s="55"/>
      <c r="P200" s="149">
        <f>O200*H200</f>
        <v>0</v>
      </c>
      <c r="Q200" s="149">
        <v>0.0041</v>
      </c>
      <c r="R200" s="149">
        <f>Q200*H200</f>
        <v>0.007535800000000001</v>
      </c>
      <c r="S200" s="149">
        <v>0</v>
      </c>
      <c r="T200" s="15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1" t="s">
        <v>182</v>
      </c>
      <c r="AT200" s="151" t="s">
        <v>247</v>
      </c>
      <c r="AU200" s="151" t="s">
        <v>81</v>
      </c>
      <c r="AY200" s="19" t="s">
        <v>137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9" t="s">
        <v>77</v>
      </c>
      <c r="BK200" s="152">
        <f>ROUND(I200*H200,2)</f>
        <v>0</v>
      </c>
      <c r="BL200" s="19" t="s">
        <v>87</v>
      </c>
      <c r="BM200" s="151" t="s">
        <v>1007</v>
      </c>
    </row>
    <row r="201" spans="2:51" s="13" customFormat="1" ht="10.2">
      <c r="B201" s="158"/>
      <c r="D201" s="159" t="s">
        <v>147</v>
      </c>
      <c r="F201" s="161" t="s">
        <v>1008</v>
      </c>
      <c r="H201" s="162">
        <v>1.838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147</v>
      </c>
      <c r="AU201" s="160" t="s">
        <v>81</v>
      </c>
      <c r="AV201" s="13" t="s">
        <v>81</v>
      </c>
      <c r="AW201" s="13" t="s">
        <v>4</v>
      </c>
      <c r="AX201" s="13" t="s">
        <v>77</v>
      </c>
      <c r="AY201" s="160" t="s">
        <v>137</v>
      </c>
    </row>
    <row r="202" spans="1:65" s="2" customFormat="1" ht="34.8" customHeight="1">
      <c r="A202" s="34"/>
      <c r="B202" s="139"/>
      <c r="C202" s="140" t="s">
        <v>348</v>
      </c>
      <c r="D202" s="140" t="s">
        <v>139</v>
      </c>
      <c r="E202" s="141" t="s">
        <v>242</v>
      </c>
      <c r="F202" s="142" t="s">
        <v>243</v>
      </c>
      <c r="G202" s="143" t="s">
        <v>162</v>
      </c>
      <c r="H202" s="144">
        <v>2.5</v>
      </c>
      <c r="I202" s="145"/>
      <c r="J202" s="146">
        <f>ROUND(I202*H202,2)</f>
        <v>0</v>
      </c>
      <c r="K202" s="142" t="s">
        <v>143</v>
      </c>
      <c r="L202" s="35"/>
      <c r="M202" s="147" t="s">
        <v>3</v>
      </c>
      <c r="N202" s="148" t="s">
        <v>43</v>
      </c>
      <c r="O202" s="55"/>
      <c r="P202" s="149">
        <f>O202*H202</f>
        <v>0</v>
      </c>
      <c r="Q202" s="149">
        <v>0.01135</v>
      </c>
      <c r="R202" s="149">
        <f>Q202*H202</f>
        <v>0.028375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87</v>
      </c>
      <c r="AT202" s="151" t="s">
        <v>139</v>
      </c>
      <c r="AU202" s="151" t="s">
        <v>81</v>
      </c>
      <c r="AY202" s="19" t="s">
        <v>137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9" t="s">
        <v>77</v>
      </c>
      <c r="BK202" s="152">
        <f>ROUND(I202*H202,2)</f>
        <v>0</v>
      </c>
      <c r="BL202" s="19" t="s">
        <v>87</v>
      </c>
      <c r="BM202" s="151" t="s">
        <v>1009</v>
      </c>
    </row>
    <row r="203" spans="1:47" s="2" customFormat="1" ht="10.2">
      <c r="A203" s="34"/>
      <c r="B203" s="35"/>
      <c r="C203" s="34"/>
      <c r="D203" s="153" t="s">
        <v>145</v>
      </c>
      <c r="E203" s="34"/>
      <c r="F203" s="154" t="s">
        <v>245</v>
      </c>
      <c r="G203" s="34"/>
      <c r="H203" s="34"/>
      <c r="I203" s="155"/>
      <c r="J203" s="34"/>
      <c r="K203" s="34"/>
      <c r="L203" s="35"/>
      <c r="M203" s="156"/>
      <c r="N203" s="157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145</v>
      </c>
      <c r="AU203" s="19" t="s">
        <v>81</v>
      </c>
    </row>
    <row r="204" spans="2:51" s="13" customFormat="1" ht="10.2">
      <c r="B204" s="158"/>
      <c r="D204" s="159" t="s">
        <v>147</v>
      </c>
      <c r="E204" s="160" t="s">
        <v>3</v>
      </c>
      <c r="F204" s="161" t="s">
        <v>986</v>
      </c>
      <c r="H204" s="162">
        <v>2.5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147</v>
      </c>
      <c r="AU204" s="160" t="s">
        <v>81</v>
      </c>
      <c r="AV204" s="13" t="s">
        <v>81</v>
      </c>
      <c r="AW204" s="13" t="s">
        <v>33</v>
      </c>
      <c r="AX204" s="13" t="s">
        <v>77</v>
      </c>
      <c r="AY204" s="160" t="s">
        <v>137</v>
      </c>
    </row>
    <row r="205" spans="1:65" s="2" customFormat="1" ht="14.4" customHeight="1">
      <c r="A205" s="34"/>
      <c r="B205" s="139"/>
      <c r="C205" s="167" t="s">
        <v>354</v>
      </c>
      <c r="D205" s="167" t="s">
        <v>247</v>
      </c>
      <c r="E205" s="168" t="s">
        <v>248</v>
      </c>
      <c r="F205" s="169" t="s">
        <v>249</v>
      </c>
      <c r="G205" s="170" t="s">
        <v>162</v>
      </c>
      <c r="H205" s="171">
        <v>2.625</v>
      </c>
      <c r="I205" s="172"/>
      <c r="J205" s="173">
        <f>ROUND(I205*H205,2)</f>
        <v>0</v>
      </c>
      <c r="K205" s="169" t="s">
        <v>143</v>
      </c>
      <c r="L205" s="174"/>
      <c r="M205" s="175" t="s">
        <v>3</v>
      </c>
      <c r="N205" s="176" t="s">
        <v>43</v>
      </c>
      <c r="O205" s="55"/>
      <c r="P205" s="149">
        <f>O205*H205</f>
        <v>0</v>
      </c>
      <c r="Q205" s="149">
        <v>0.006</v>
      </c>
      <c r="R205" s="149">
        <f>Q205*H205</f>
        <v>0.01575</v>
      </c>
      <c r="S205" s="149">
        <v>0</v>
      </c>
      <c r="T205" s="15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1" t="s">
        <v>182</v>
      </c>
      <c r="AT205" s="151" t="s">
        <v>247</v>
      </c>
      <c r="AU205" s="151" t="s">
        <v>81</v>
      </c>
      <c r="AY205" s="19" t="s">
        <v>137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9" t="s">
        <v>77</v>
      </c>
      <c r="BK205" s="152">
        <f>ROUND(I205*H205,2)</f>
        <v>0</v>
      </c>
      <c r="BL205" s="19" t="s">
        <v>87</v>
      </c>
      <c r="BM205" s="151" t="s">
        <v>1010</v>
      </c>
    </row>
    <row r="206" spans="2:51" s="13" customFormat="1" ht="10.2">
      <c r="B206" s="158"/>
      <c r="D206" s="159" t="s">
        <v>147</v>
      </c>
      <c r="F206" s="161" t="s">
        <v>1011</v>
      </c>
      <c r="H206" s="162">
        <v>2.625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147</v>
      </c>
      <c r="AU206" s="160" t="s">
        <v>81</v>
      </c>
      <c r="AV206" s="13" t="s">
        <v>81</v>
      </c>
      <c r="AW206" s="13" t="s">
        <v>4</v>
      </c>
      <c r="AX206" s="13" t="s">
        <v>77</v>
      </c>
      <c r="AY206" s="160" t="s">
        <v>137</v>
      </c>
    </row>
    <row r="207" spans="1:65" s="2" customFormat="1" ht="14.4" customHeight="1">
      <c r="A207" s="34"/>
      <c r="B207" s="139"/>
      <c r="C207" s="140" t="s">
        <v>360</v>
      </c>
      <c r="D207" s="140" t="s">
        <v>139</v>
      </c>
      <c r="E207" s="141" t="s">
        <v>1012</v>
      </c>
      <c r="F207" s="142" t="s">
        <v>1013</v>
      </c>
      <c r="G207" s="143" t="s">
        <v>162</v>
      </c>
      <c r="H207" s="144">
        <v>4.5</v>
      </c>
      <c r="I207" s="145"/>
      <c r="J207" s="146">
        <f>ROUND(I207*H207,2)</f>
        <v>0</v>
      </c>
      <c r="K207" s="142" t="s">
        <v>143</v>
      </c>
      <c r="L207" s="35"/>
      <c r="M207" s="147" t="s">
        <v>3</v>
      </c>
      <c r="N207" s="148" t="s">
        <v>43</v>
      </c>
      <c r="O207" s="55"/>
      <c r="P207" s="149">
        <f>O207*H207</f>
        <v>0</v>
      </c>
      <c r="Q207" s="149">
        <v>0.0057</v>
      </c>
      <c r="R207" s="149">
        <f>Q207*H207</f>
        <v>0.02565</v>
      </c>
      <c r="S207" s="149">
        <v>0</v>
      </c>
      <c r="T207" s="15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1" t="s">
        <v>87</v>
      </c>
      <c r="AT207" s="151" t="s">
        <v>139</v>
      </c>
      <c r="AU207" s="151" t="s">
        <v>81</v>
      </c>
      <c r="AY207" s="19" t="s">
        <v>137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9" t="s">
        <v>77</v>
      </c>
      <c r="BK207" s="152">
        <f>ROUND(I207*H207,2)</f>
        <v>0</v>
      </c>
      <c r="BL207" s="19" t="s">
        <v>87</v>
      </c>
      <c r="BM207" s="151" t="s">
        <v>1014</v>
      </c>
    </row>
    <row r="208" spans="1:47" s="2" customFormat="1" ht="10.2">
      <c r="A208" s="34"/>
      <c r="B208" s="35"/>
      <c r="C208" s="34"/>
      <c r="D208" s="153" t="s">
        <v>145</v>
      </c>
      <c r="E208" s="34"/>
      <c r="F208" s="154" t="s">
        <v>1015</v>
      </c>
      <c r="G208" s="34"/>
      <c r="H208" s="34"/>
      <c r="I208" s="155"/>
      <c r="J208" s="34"/>
      <c r="K208" s="34"/>
      <c r="L208" s="35"/>
      <c r="M208" s="156"/>
      <c r="N208" s="157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9" t="s">
        <v>145</v>
      </c>
      <c r="AU208" s="19" t="s">
        <v>81</v>
      </c>
    </row>
    <row r="209" spans="2:51" s="13" customFormat="1" ht="10.2">
      <c r="B209" s="158"/>
      <c r="D209" s="159" t="s">
        <v>147</v>
      </c>
      <c r="E209" s="160" t="s">
        <v>3</v>
      </c>
      <c r="F209" s="161" t="s">
        <v>991</v>
      </c>
      <c r="H209" s="162">
        <v>1.75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147</v>
      </c>
      <c r="AU209" s="160" t="s">
        <v>81</v>
      </c>
      <c r="AV209" s="13" t="s">
        <v>81</v>
      </c>
      <c r="AW209" s="13" t="s">
        <v>33</v>
      </c>
      <c r="AX209" s="13" t="s">
        <v>72</v>
      </c>
      <c r="AY209" s="160" t="s">
        <v>137</v>
      </c>
    </row>
    <row r="210" spans="2:51" s="13" customFormat="1" ht="10.2">
      <c r="B210" s="158"/>
      <c r="D210" s="159" t="s">
        <v>147</v>
      </c>
      <c r="E210" s="160" t="s">
        <v>3</v>
      </c>
      <c r="F210" s="161" t="s">
        <v>992</v>
      </c>
      <c r="H210" s="162">
        <v>0.2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147</v>
      </c>
      <c r="AU210" s="160" t="s">
        <v>81</v>
      </c>
      <c r="AV210" s="13" t="s">
        <v>81</v>
      </c>
      <c r="AW210" s="13" t="s">
        <v>33</v>
      </c>
      <c r="AX210" s="13" t="s">
        <v>72</v>
      </c>
      <c r="AY210" s="160" t="s">
        <v>137</v>
      </c>
    </row>
    <row r="211" spans="2:51" s="13" customFormat="1" ht="10.2">
      <c r="B211" s="158"/>
      <c r="D211" s="159" t="s">
        <v>147</v>
      </c>
      <c r="E211" s="160" t="s">
        <v>3</v>
      </c>
      <c r="F211" s="161" t="s">
        <v>984</v>
      </c>
      <c r="H211" s="162">
        <v>2.55</v>
      </c>
      <c r="I211" s="163"/>
      <c r="L211" s="158"/>
      <c r="M211" s="164"/>
      <c r="N211" s="165"/>
      <c r="O211" s="165"/>
      <c r="P211" s="165"/>
      <c r="Q211" s="165"/>
      <c r="R211" s="165"/>
      <c r="S211" s="165"/>
      <c r="T211" s="166"/>
      <c r="AT211" s="160" t="s">
        <v>147</v>
      </c>
      <c r="AU211" s="160" t="s">
        <v>81</v>
      </c>
      <c r="AV211" s="13" t="s">
        <v>81</v>
      </c>
      <c r="AW211" s="13" t="s">
        <v>33</v>
      </c>
      <c r="AX211" s="13" t="s">
        <v>72</v>
      </c>
      <c r="AY211" s="160" t="s">
        <v>137</v>
      </c>
    </row>
    <row r="212" spans="2:51" s="14" customFormat="1" ht="10.2">
      <c r="B212" s="177"/>
      <c r="D212" s="159" t="s">
        <v>147</v>
      </c>
      <c r="E212" s="178" t="s">
        <v>3</v>
      </c>
      <c r="F212" s="179" t="s">
        <v>328</v>
      </c>
      <c r="H212" s="180">
        <v>4.5</v>
      </c>
      <c r="I212" s="181"/>
      <c r="L212" s="177"/>
      <c r="M212" s="182"/>
      <c r="N212" s="183"/>
      <c r="O212" s="183"/>
      <c r="P212" s="183"/>
      <c r="Q212" s="183"/>
      <c r="R212" s="183"/>
      <c r="S212" s="183"/>
      <c r="T212" s="184"/>
      <c r="AT212" s="178" t="s">
        <v>147</v>
      </c>
      <c r="AU212" s="178" t="s">
        <v>81</v>
      </c>
      <c r="AV212" s="14" t="s">
        <v>87</v>
      </c>
      <c r="AW212" s="14" t="s">
        <v>33</v>
      </c>
      <c r="AX212" s="14" t="s">
        <v>77</v>
      </c>
      <c r="AY212" s="178" t="s">
        <v>137</v>
      </c>
    </row>
    <row r="213" spans="1:65" s="2" customFormat="1" ht="19.8" customHeight="1">
      <c r="A213" s="34"/>
      <c r="B213" s="139"/>
      <c r="C213" s="140" t="s">
        <v>366</v>
      </c>
      <c r="D213" s="140" t="s">
        <v>139</v>
      </c>
      <c r="E213" s="141" t="s">
        <v>253</v>
      </c>
      <c r="F213" s="142" t="s">
        <v>254</v>
      </c>
      <c r="G213" s="143" t="s">
        <v>162</v>
      </c>
      <c r="H213" s="144">
        <v>2.5</v>
      </c>
      <c r="I213" s="145"/>
      <c r="J213" s="146">
        <f>ROUND(I213*H213,2)</f>
        <v>0</v>
      </c>
      <c r="K213" s="142" t="s">
        <v>143</v>
      </c>
      <c r="L213" s="35"/>
      <c r="M213" s="147" t="s">
        <v>3</v>
      </c>
      <c r="N213" s="148" t="s">
        <v>43</v>
      </c>
      <c r="O213" s="55"/>
      <c r="P213" s="149">
        <f>O213*H213</f>
        <v>0</v>
      </c>
      <c r="Q213" s="149">
        <v>0.0027</v>
      </c>
      <c r="R213" s="149">
        <f>Q213*H213</f>
        <v>0.006750000000000001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87</v>
      </c>
      <c r="AT213" s="151" t="s">
        <v>139</v>
      </c>
      <c r="AU213" s="151" t="s">
        <v>81</v>
      </c>
      <c r="AY213" s="19" t="s">
        <v>137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9" t="s">
        <v>77</v>
      </c>
      <c r="BK213" s="152">
        <f>ROUND(I213*H213,2)</f>
        <v>0</v>
      </c>
      <c r="BL213" s="19" t="s">
        <v>87</v>
      </c>
      <c r="BM213" s="151" t="s">
        <v>1016</v>
      </c>
    </row>
    <row r="214" spans="1:47" s="2" customFormat="1" ht="10.2">
      <c r="A214" s="34"/>
      <c r="B214" s="35"/>
      <c r="C214" s="34"/>
      <c r="D214" s="153" t="s">
        <v>145</v>
      </c>
      <c r="E214" s="34"/>
      <c r="F214" s="154" t="s">
        <v>256</v>
      </c>
      <c r="G214" s="34"/>
      <c r="H214" s="34"/>
      <c r="I214" s="155"/>
      <c r="J214" s="34"/>
      <c r="K214" s="34"/>
      <c r="L214" s="35"/>
      <c r="M214" s="156"/>
      <c r="N214" s="157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145</v>
      </c>
      <c r="AU214" s="19" t="s">
        <v>81</v>
      </c>
    </row>
    <row r="215" spans="2:51" s="13" customFormat="1" ht="10.2">
      <c r="B215" s="158"/>
      <c r="D215" s="159" t="s">
        <v>147</v>
      </c>
      <c r="E215" s="160" t="s">
        <v>3</v>
      </c>
      <c r="F215" s="161" t="s">
        <v>986</v>
      </c>
      <c r="H215" s="162">
        <v>2.5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147</v>
      </c>
      <c r="AU215" s="160" t="s">
        <v>81</v>
      </c>
      <c r="AV215" s="13" t="s">
        <v>81</v>
      </c>
      <c r="AW215" s="13" t="s">
        <v>33</v>
      </c>
      <c r="AX215" s="13" t="s">
        <v>77</v>
      </c>
      <c r="AY215" s="160" t="s">
        <v>137</v>
      </c>
    </row>
    <row r="216" spans="2:63" s="12" customFormat="1" ht="22.8" customHeight="1">
      <c r="B216" s="126"/>
      <c r="D216" s="127" t="s">
        <v>71</v>
      </c>
      <c r="E216" s="137" t="s">
        <v>189</v>
      </c>
      <c r="F216" s="137" t="s">
        <v>257</v>
      </c>
      <c r="I216" s="129"/>
      <c r="J216" s="138">
        <f>BK216</f>
        <v>0</v>
      </c>
      <c r="L216" s="126"/>
      <c r="M216" s="131"/>
      <c r="N216" s="132"/>
      <c r="O216" s="132"/>
      <c r="P216" s="133">
        <f>SUM(P217:P240)</f>
        <v>0</v>
      </c>
      <c r="Q216" s="132"/>
      <c r="R216" s="133">
        <f>SUM(R217:R240)</f>
        <v>0.01018</v>
      </c>
      <c r="S216" s="132"/>
      <c r="T216" s="134">
        <f>SUM(T217:T240)</f>
        <v>6.159726</v>
      </c>
      <c r="AR216" s="127" t="s">
        <v>77</v>
      </c>
      <c r="AT216" s="135" t="s">
        <v>71</v>
      </c>
      <c r="AU216" s="135" t="s">
        <v>77</v>
      </c>
      <c r="AY216" s="127" t="s">
        <v>137</v>
      </c>
      <c r="BK216" s="136">
        <f>SUM(BK217:BK240)</f>
        <v>0</v>
      </c>
    </row>
    <row r="217" spans="1:65" s="2" customFormat="1" ht="14.4" customHeight="1">
      <c r="A217" s="34"/>
      <c r="B217" s="139"/>
      <c r="C217" s="140" t="s">
        <v>372</v>
      </c>
      <c r="D217" s="140" t="s">
        <v>139</v>
      </c>
      <c r="E217" s="141" t="s">
        <v>1017</v>
      </c>
      <c r="F217" s="142" t="s">
        <v>1018</v>
      </c>
      <c r="G217" s="143" t="s">
        <v>173</v>
      </c>
      <c r="H217" s="144">
        <v>13.05</v>
      </c>
      <c r="I217" s="145"/>
      <c r="J217" s="146">
        <f>ROUND(I217*H217,2)</f>
        <v>0</v>
      </c>
      <c r="K217" s="142" t="s">
        <v>143</v>
      </c>
      <c r="L217" s="35"/>
      <c r="M217" s="147" t="s">
        <v>3</v>
      </c>
      <c r="N217" s="148" t="s">
        <v>43</v>
      </c>
      <c r="O217" s="55"/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1" t="s">
        <v>87</v>
      </c>
      <c r="AT217" s="151" t="s">
        <v>139</v>
      </c>
      <c r="AU217" s="151" t="s">
        <v>81</v>
      </c>
      <c r="AY217" s="19" t="s">
        <v>137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9" t="s">
        <v>77</v>
      </c>
      <c r="BK217" s="152">
        <f>ROUND(I217*H217,2)</f>
        <v>0</v>
      </c>
      <c r="BL217" s="19" t="s">
        <v>87</v>
      </c>
      <c r="BM217" s="151" t="s">
        <v>1019</v>
      </c>
    </row>
    <row r="218" spans="1:47" s="2" customFormat="1" ht="10.2">
      <c r="A218" s="34"/>
      <c r="B218" s="35"/>
      <c r="C218" s="34"/>
      <c r="D218" s="153" t="s">
        <v>145</v>
      </c>
      <c r="E218" s="34"/>
      <c r="F218" s="154" t="s">
        <v>1020</v>
      </c>
      <c r="G218" s="34"/>
      <c r="H218" s="34"/>
      <c r="I218" s="155"/>
      <c r="J218" s="34"/>
      <c r="K218" s="34"/>
      <c r="L218" s="35"/>
      <c r="M218" s="156"/>
      <c r="N218" s="157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145</v>
      </c>
      <c r="AU218" s="19" t="s">
        <v>81</v>
      </c>
    </row>
    <row r="219" spans="2:51" s="13" customFormat="1" ht="10.2">
      <c r="B219" s="158"/>
      <c r="D219" s="159" t="s">
        <v>147</v>
      </c>
      <c r="E219" s="160" t="s">
        <v>3</v>
      </c>
      <c r="F219" s="161" t="s">
        <v>979</v>
      </c>
      <c r="H219" s="162">
        <v>13.05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147</v>
      </c>
      <c r="AU219" s="160" t="s">
        <v>81</v>
      </c>
      <c r="AV219" s="13" t="s">
        <v>81</v>
      </c>
      <c r="AW219" s="13" t="s">
        <v>33</v>
      </c>
      <c r="AX219" s="13" t="s">
        <v>77</v>
      </c>
      <c r="AY219" s="160" t="s">
        <v>137</v>
      </c>
    </row>
    <row r="220" spans="1:65" s="2" customFormat="1" ht="22.2" customHeight="1">
      <c r="A220" s="34"/>
      <c r="B220" s="139"/>
      <c r="C220" s="140" t="s">
        <v>376</v>
      </c>
      <c r="D220" s="140" t="s">
        <v>139</v>
      </c>
      <c r="E220" s="141" t="s">
        <v>1021</v>
      </c>
      <c r="F220" s="142" t="s">
        <v>1022</v>
      </c>
      <c r="G220" s="143" t="s">
        <v>162</v>
      </c>
      <c r="H220" s="144">
        <v>2.2</v>
      </c>
      <c r="I220" s="145"/>
      <c r="J220" s="146">
        <f>ROUND(I220*H220,2)</f>
        <v>0</v>
      </c>
      <c r="K220" s="142" t="s">
        <v>143</v>
      </c>
      <c r="L220" s="35"/>
      <c r="M220" s="147" t="s">
        <v>3</v>
      </c>
      <c r="N220" s="148" t="s">
        <v>43</v>
      </c>
      <c r="O220" s="55"/>
      <c r="P220" s="149">
        <f>O220*H220</f>
        <v>0</v>
      </c>
      <c r="Q220" s="149">
        <v>0.00121</v>
      </c>
      <c r="R220" s="149">
        <f>Q220*H220</f>
        <v>0.002662</v>
      </c>
      <c r="S220" s="149">
        <v>0</v>
      </c>
      <c r="T220" s="15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87</v>
      </c>
      <c r="AT220" s="151" t="s">
        <v>139</v>
      </c>
      <c r="AU220" s="151" t="s">
        <v>81</v>
      </c>
      <c r="AY220" s="19" t="s">
        <v>137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9" t="s">
        <v>77</v>
      </c>
      <c r="BK220" s="152">
        <f>ROUND(I220*H220,2)</f>
        <v>0</v>
      </c>
      <c r="BL220" s="19" t="s">
        <v>87</v>
      </c>
      <c r="BM220" s="151" t="s">
        <v>1023</v>
      </c>
    </row>
    <row r="221" spans="1:47" s="2" customFormat="1" ht="10.2">
      <c r="A221" s="34"/>
      <c r="B221" s="35"/>
      <c r="C221" s="34"/>
      <c r="D221" s="153" t="s">
        <v>145</v>
      </c>
      <c r="E221" s="34"/>
      <c r="F221" s="154" t="s">
        <v>1024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145</v>
      </c>
      <c r="AU221" s="19" t="s">
        <v>81</v>
      </c>
    </row>
    <row r="222" spans="2:51" s="13" customFormat="1" ht="10.2">
      <c r="B222" s="158"/>
      <c r="D222" s="159" t="s">
        <v>147</v>
      </c>
      <c r="E222" s="160" t="s">
        <v>3</v>
      </c>
      <c r="F222" s="161" t="s">
        <v>1025</v>
      </c>
      <c r="H222" s="162">
        <v>2.2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147</v>
      </c>
      <c r="AU222" s="160" t="s">
        <v>81</v>
      </c>
      <c r="AV222" s="13" t="s">
        <v>81</v>
      </c>
      <c r="AW222" s="13" t="s">
        <v>33</v>
      </c>
      <c r="AX222" s="13" t="s">
        <v>77</v>
      </c>
      <c r="AY222" s="160" t="s">
        <v>137</v>
      </c>
    </row>
    <row r="223" spans="1:65" s="2" customFormat="1" ht="19.8" customHeight="1">
      <c r="A223" s="34"/>
      <c r="B223" s="139"/>
      <c r="C223" s="140" t="s">
        <v>380</v>
      </c>
      <c r="D223" s="140" t="s">
        <v>139</v>
      </c>
      <c r="E223" s="141" t="s">
        <v>1026</v>
      </c>
      <c r="F223" s="142" t="s">
        <v>1027</v>
      </c>
      <c r="G223" s="143" t="s">
        <v>162</v>
      </c>
      <c r="H223" s="144">
        <v>4.2</v>
      </c>
      <c r="I223" s="145"/>
      <c r="J223" s="146">
        <f>ROUND(I223*H223,2)</f>
        <v>0</v>
      </c>
      <c r="K223" s="142" t="s">
        <v>143</v>
      </c>
      <c r="L223" s="35"/>
      <c r="M223" s="147" t="s">
        <v>3</v>
      </c>
      <c r="N223" s="148" t="s">
        <v>43</v>
      </c>
      <c r="O223" s="55"/>
      <c r="P223" s="149">
        <f>O223*H223</f>
        <v>0</v>
      </c>
      <c r="Q223" s="149">
        <v>0.00179</v>
      </c>
      <c r="R223" s="149">
        <f>Q223*H223</f>
        <v>0.007518</v>
      </c>
      <c r="S223" s="149">
        <v>0</v>
      </c>
      <c r="T223" s="15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1" t="s">
        <v>87</v>
      </c>
      <c r="AT223" s="151" t="s">
        <v>139</v>
      </c>
      <c r="AU223" s="151" t="s">
        <v>81</v>
      </c>
      <c r="AY223" s="19" t="s">
        <v>137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9" t="s">
        <v>77</v>
      </c>
      <c r="BK223" s="152">
        <f>ROUND(I223*H223,2)</f>
        <v>0</v>
      </c>
      <c r="BL223" s="19" t="s">
        <v>87</v>
      </c>
      <c r="BM223" s="151" t="s">
        <v>1028</v>
      </c>
    </row>
    <row r="224" spans="1:47" s="2" customFormat="1" ht="10.2">
      <c r="A224" s="34"/>
      <c r="B224" s="35"/>
      <c r="C224" s="34"/>
      <c r="D224" s="153" t="s">
        <v>145</v>
      </c>
      <c r="E224" s="34"/>
      <c r="F224" s="154" t="s">
        <v>1029</v>
      </c>
      <c r="G224" s="34"/>
      <c r="H224" s="34"/>
      <c r="I224" s="155"/>
      <c r="J224" s="34"/>
      <c r="K224" s="34"/>
      <c r="L224" s="35"/>
      <c r="M224" s="156"/>
      <c r="N224" s="157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145</v>
      </c>
      <c r="AU224" s="19" t="s">
        <v>81</v>
      </c>
    </row>
    <row r="225" spans="2:51" s="13" customFormat="1" ht="10.2">
      <c r="B225" s="158"/>
      <c r="D225" s="159" t="s">
        <v>147</v>
      </c>
      <c r="E225" s="160" t="s">
        <v>3</v>
      </c>
      <c r="F225" s="161" t="s">
        <v>1030</v>
      </c>
      <c r="H225" s="162">
        <v>4.2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147</v>
      </c>
      <c r="AU225" s="160" t="s">
        <v>81</v>
      </c>
      <c r="AV225" s="13" t="s">
        <v>81</v>
      </c>
      <c r="AW225" s="13" t="s">
        <v>33</v>
      </c>
      <c r="AX225" s="13" t="s">
        <v>77</v>
      </c>
      <c r="AY225" s="160" t="s">
        <v>137</v>
      </c>
    </row>
    <row r="226" spans="1:65" s="2" customFormat="1" ht="14.4" customHeight="1">
      <c r="A226" s="34"/>
      <c r="B226" s="139"/>
      <c r="C226" s="140" t="s">
        <v>386</v>
      </c>
      <c r="D226" s="140" t="s">
        <v>139</v>
      </c>
      <c r="E226" s="141" t="s">
        <v>1031</v>
      </c>
      <c r="F226" s="142" t="s">
        <v>1032</v>
      </c>
      <c r="G226" s="143" t="s">
        <v>332</v>
      </c>
      <c r="H226" s="144">
        <v>2.43</v>
      </c>
      <c r="I226" s="145"/>
      <c r="J226" s="146">
        <f>ROUND(I226*H226,2)</f>
        <v>0</v>
      </c>
      <c r="K226" s="142" t="s">
        <v>143</v>
      </c>
      <c r="L226" s="35"/>
      <c r="M226" s="147" t="s">
        <v>3</v>
      </c>
      <c r="N226" s="148" t="s">
        <v>43</v>
      </c>
      <c r="O226" s="55"/>
      <c r="P226" s="149">
        <f>O226*H226</f>
        <v>0</v>
      </c>
      <c r="Q226" s="149">
        <v>0</v>
      </c>
      <c r="R226" s="149">
        <f>Q226*H226</f>
        <v>0</v>
      </c>
      <c r="S226" s="149">
        <v>2</v>
      </c>
      <c r="T226" s="150">
        <f>S226*H226</f>
        <v>4.86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1" t="s">
        <v>87</v>
      </c>
      <c r="AT226" s="151" t="s">
        <v>139</v>
      </c>
      <c r="AU226" s="151" t="s">
        <v>81</v>
      </c>
      <c r="AY226" s="19" t="s">
        <v>137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9" t="s">
        <v>77</v>
      </c>
      <c r="BK226" s="152">
        <f>ROUND(I226*H226,2)</f>
        <v>0</v>
      </c>
      <c r="BL226" s="19" t="s">
        <v>87</v>
      </c>
      <c r="BM226" s="151" t="s">
        <v>1033</v>
      </c>
    </row>
    <row r="227" spans="1:47" s="2" customFormat="1" ht="10.2">
      <c r="A227" s="34"/>
      <c r="B227" s="35"/>
      <c r="C227" s="34"/>
      <c r="D227" s="153" t="s">
        <v>145</v>
      </c>
      <c r="E227" s="34"/>
      <c r="F227" s="154" t="s">
        <v>1034</v>
      </c>
      <c r="G227" s="34"/>
      <c r="H227" s="34"/>
      <c r="I227" s="155"/>
      <c r="J227" s="34"/>
      <c r="K227" s="34"/>
      <c r="L227" s="35"/>
      <c r="M227" s="156"/>
      <c r="N227" s="157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145</v>
      </c>
      <c r="AU227" s="19" t="s">
        <v>81</v>
      </c>
    </row>
    <row r="228" spans="2:51" s="13" customFormat="1" ht="10.2">
      <c r="B228" s="158"/>
      <c r="D228" s="159" t="s">
        <v>147</v>
      </c>
      <c r="E228" s="160" t="s">
        <v>3</v>
      </c>
      <c r="F228" s="161" t="s">
        <v>1035</v>
      </c>
      <c r="H228" s="162">
        <v>2.43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147</v>
      </c>
      <c r="AU228" s="160" t="s">
        <v>81</v>
      </c>
      <c r="AV228" s="13" t="s">
        <v>81</v>
      </c>
      <c r="AW228" s="13" t="s">
        <v>33</v>
      </c>
      <c r="AX228" s="13" t="s">
        <v>77</v>
      </c>
      <c r="AY228" s="160" t="s">
        <v>137</v>
      </c>
    </row>
    <row r="229" spans="1:65" s="2" customFormat="1" ht="14.4" customHeight="1">
      <c r="A229" s="34"/>
      <c r="B229" s="139"/>
      <c r="C229" s="140" t="s">
        <v>391</v>
      </c>
      <c r="D229" s="140" t="s">
        <v>139</v>
      </c>
      <c r="E229" s="141" t="s">
        <v>1036</v>
      </c>
      <c r="F229" s="142" t="s">
        <v>1037</v>
      </c>
      <c r="G229" s="143" t="s">
        <v>173</v>
      </c>
      <c r="H229" s="144">
        <v>8.1</v>
      </c>
      <c r="I229" s="145"/>
      <c r="J229" s="146">
        <f>ROUND(I229*H229,2)</f>
        <v>0</v>
      </c>
      <c r="K229" s="142" t="s">
        <v>143</v>
      </c>
      <c r="L229" s="35"/>
      <c r="M229" s="147" t="s">
        <v>3</v>
      </c>
      <c r="N229" s="148" t="s">
        <v>43</v>
      </c>
      <c r="O229" s="55"/>
      <c r="P229" s="149">
        <f>O229*H229</f>
        <v>0</v>
      </c>
      <c r="Q229" s="149">
        <v>0</v>
      </c>
      <c r="R229" s="149">
        <f>Q229*H229</f>
        <v>0</v>
      </c>
      <c r="S229" s="149">
        <v>0.112</v>
      </c>
      <c r="T229" s="150">
        <f>S229*H229</f>
        <v>0.9072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1" t="s">
        <v>87</v>
      </c>
      <c r="AT229" s="151" t="s">
        <v>139</v>
      </c>
      <c r="AU229" s="151" t="s">
        <v>81</v>
      </c>
      <c r="AY229" s="19" t="s">
        <v>137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9" t="s">
        <v>77</v>
      </c>
      <c r="BK229" s="152">
        <f>ROUND(I229*H229,2)</f>
        <v>0</v>
      </c>
      <c r="BL229" s="19" t="s">
        <v>87</v>
      </c>
      <c r="BM229" s="151" t="s">
        <v>1038</v>
      </c>
    </row>
    <row r="230" spans="1:47" s="2" customFormat="1" ht="10.2">
      <c r="A230" s="34"/>
      <c r="B230" s="35"/>
      <c r="C230" s="34"/>
      <c r="D230" s="153" t="s">
        <v>145</v>
      </c>
      <c r="E230" s="34"/>
      <c r="F230" s="154" t="s">
        <v>1039</v>
      </c>
      <c r="G230" s="34"/>
      <c r="H230" s="34"/>
      <c r="I230" s="155"/>
      <c r="J230" s="34"/>
      <c r="K230" s="34"/>
      <c r="L230" s="35"/>
      <c r="M230" s="156"/>
      <c r="N230" s="157"/>
      <c r="O230" s="55"/>
      <c r="P230" s="55"/>
      <c r="Q230" s="55"/>
      <c r="R230" s="55"/>
      <c r="S230" s="55"/>
      <c r="T230" s="56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9" t="s">
        <v>145</v>
      </c>
      <c r="AU230" s="19" t="s">
        <v>81</v>
      </c>
    </row>
    <row r="231" spans="2:51" s="13" customFormat="1" ht="10.2">
      <c r="B231" s="158"/>
      <c r="D231" s="159" t="s">
        <v>147</v>
      </c>
      <c r="E231" s="160" t="s">
        <v>3</v>
      </c>
      <c r="F231" s="161" t="s">
        <v>1040</v>
      </c>
      <c r="H231" s="162">
        <v>8.1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147</v>
      </c>
      <c r="AU231" s="160" t="s">
        <v>81</v>
      </c>
      <c r="AV231" s="13" t="s">
        <v>81</v>
      </c>
      <c r="AW231" s="13" t="s">
        <v>33</v>
      </c>
      <c r="AX231" s="13" t="s">
        <v>77</v>
      </c>
      <c r="AY231" s="160" t="s">
        <v>137</v>
      </c>
    </row>
    <row r="232" spans="1:65" s="2" customFormat="1" ht="22.2" customHeight="1">
      <c r="A232" s="34"/>
      <c r="B232" s="139"/>
      <c r="C232" s="140" t="s">
        <v>397</v>
      </c>
      <c r="D232" s="140" t="s">
        <v>139</v>
      </c>
      <c r="E232" s="141" t="s">
        <v>1041</v>
      </c>
      <c r="F232" s="142" t="s">
        <v>1042</v>
      </c>
      <c r="G232" s="143" t="s">
        <v>162</v>
      </c>
      <c r="H232" s="144">
        <v>2.21</v>
      </c>
      <c r="I232" s="145"/>
      <c r="J232" s="146">
        <f>ROUND(I232*H232,2)</f>
        <v>0</v>
      </c>
      <c r="K232" s="142" t="s">
        <v>143</v>
      </c>
      <c r="L232" s="35"/>
      <c r="M232" s="147" t="s">
        <v>3</v>
      </c>
      <c r="N232" s="148" t="s">
        <v>43</v>
      </c>
      <c r="O232" s="55"/>
      <c r="P232" s="149">
        <f>O232*H232</f>
        <v>0</v>
      </c>
      <c r="Q232" s="149">
        <v>0</v>
      </c>
      <c r="R232" s="149">
        <f>Q232*H232</f>
        <v>0</v>
      </c>
      <c r="S232" s="149">
        <v>0.057</v>
      </c>
      <c r="T232" s="150">
        <f>S232*H232</f>
        <v>0.12597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1" t="s">
        <v>87</v>
      </c>
      <c r="AT232" s="151" t="s">
        <v>139</v>
      </c>
      <c r="AU232" s="151" t="s">
        <v>81</v>
      </c>
      <c r="AY232" s="19" t="s">
        <v>137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9" t="s">
        <v>77</v>
      </c>
      <c r="BK232" s="152">
        <f>ROUND(I232*H232,2)</f>
        <v>0</v>
      </c>
      <c r="BL232" s="19" t="s">
        <v>87</v>
      </c>
      <c r="BM232" s="151" t="s">
        <v>1043</v>
      </c>
    </row>
    <row r="233" spans="1:47" s="2" customFormat="1" ht="10.2">
      <c r="A233" s="34"/>
      <c r="B233" s="35"/>
      <c r="C233" s="34"/>
      <c r="D233" s="153" t="s">
        <v>145</v>
      </c>
      <c r="E233" s="34"/>
      <c r="F233" s="154" t="s">
        <v>1044</v>
      </c>
      <c r="G233" s="34"/>
      <c r="H233" s="34"/>
      <c r="I233" s="155"/>
      <c r="J233" s="34"/>
      <c r="K233" s="34"/>
      <c r="L233" s="35"/>
      <c r="M233" s="156"/>
      <c r="N233" s="157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9" t="s">
        <v>145</v>
      </c>
      <c r="AU233" s="19" t="s">
        <v>81</v>
      </c>
    </row>
    <row r="234" spans="2:51" s="13" customFormat="1" ht="10.2">
      <c r="B234" s="158"/>
      <c r="D234" s="159" t="s">
        <v>147</v>
      </c>
      <c r="E234" s="160" t="s">
        <v>3</v>
      </c>
      <c r="F234" s="161" t="s">
        <v>1045</v>
      </c>
      <c r="H234" s="162">
        <v>2.21</v>
      </c>
      <c r="I234" s="163"/>
      <c r="L234" s="158"/>
      <c r="M234" s="164"/>
      <c r="N234" s="165"/>
      <c r="O234" s="165"/>
      <c r="P234" s="165"/>
      <c r="Q234" s="165"/>
      <c r="R234" s="165"/>
      <c r="S234" s="165"/>
      <c r="T234" s="166"/>
      <c r="AT234" s="160" t="s">
        <v>147</v>
      </c>
      <c r="AU234" s="160" t="s">
        <v>81</v>
      </c>
      <c r="AV234" s="13" t="s">
        <v>81</v>
      </c>
      <c r="AW234" s="13" t="s">
        <v>33</v>
      </c>
      <c r="AX234" s="13" t="s">
        <v>77</v>
      </c>
      <c r="AY234" s="160" t="s">
        <v>137</v>
      </c>
    </row>
    <row r="235" spans="1:65" s="2" customFormat="1" ht="22.2" customHeight="1">
      <c r="A235" s="34"/>
      <c r="B235" s="139"/>
      <c r="C235" s="140" t="s">
        <v>405</v>
      </c>
      <c r="D235" s="140" t="s">
        <v>139</v>
      </c>
      <c r="E235" s="141" t="s">
        <v>1046</v>
      </c>
      <c r="F235" s="142" t="s">
        <v>1047</v>
      </c>
      <c r="G235" s="143" t="s">
        <v>162</v>
      </c>
      <c r="H235" s="144">
        <v>2.398</v>
      </c>
      <c r="I235" s="145"/>
      <c r="J235" s="146">
        <f>ROUND(I235*H235,2)</f>
        <v>0</v>
      </c>
      <c r="K235" s="142" t="s">
        <v>143</v>
      </c>
      <c r="L235" s="35"/>
      <c r="M235" s="147" t="s">
        <v>3</v>
      </c>
      <c r="N235" s="148" t="s">
        <v>43</v>
      </c>
      <c r="O235" s="55"/>
      <c r="P235" s="149">
        <f>O235*H235</f>
        <v>0</v>
      </c>
      <c r="Q235" s="149">
        <v>0</v>
      </c>
      <c r="R235" s="149">
        <f>Q235*H235</f>
        <v>0</v>
      </c>
      <c r="S235" s="149">
        <v>0.102</v>
      </c>
      <c r="T235" s="150">
        <f>S235*H235</f>
        <v>0.244596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1" t="s">
        <v>87</v>
      </c>
      <c r="AT235" s="151" t="s">
        <v>139</v>
      </c>
      <c r="AU235" s="151" t="s">
        <v>81</v>
      </c>
      <c r="AY235" s="19" t="s">
        <v>137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9" t="s">
        <v>77</v>
      </c>
      <c r="BK235" s="152">
        <f>ROUND(I235*H235,2)</f>
        <v>0</v>
      </c>
      <c r="BL235" s="19" t="s">
        <v>87</v>
      </c>
      <c r="BM235" s="151" t="s">
        <v>1048</v>
      </c>
    </row>
    <row r="236" spans="1:47" s="2" customFormat="1" ht="10.2">
      <c r="A236" s="34"/>
      <c r="B236" s="35"/>
      <c r="C236" s="34"/>
      <c r="D236" s="153" t="s">
        <v>145</v>
      </c>
      <c r="E236" s="34"/>
      <c r="F236" s="154" t="s">
        <v>1049</v>
      </c>
      <c r="G236" s="34"/>
      <c r="H236" s="34"/>
      <c r="I236" s="155"/>
      <c r="J236" s="34"/>
      <c r="K236" s="34"/>
      <c r="L236" s="35"/>
      <c r="M236" s="156"/>
      <c r="N236" s="157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145</v>
      </c>
      <c r="AU236" s="19" t="s">
        <v>81</v>
      </c>
    </row>
    <row r="237" spans="2:51" s="13" customFormat="1" ht="10.2">
      <c r="B237" s="158"/>
      <c r="D237" s="159" t="s">
        <v>147</v>
      </c>
      <c r="E237" s="160" t="s">
        <v>3</v>
      </c>
      <c r="F237" s="161" t="s">
        <v>1050</v>
      </c>
      <c r="H237" s="162">
        <v>2.398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147</v>
      </c>
      <c r="AU237" s="160" t="s">
        <v>81</v>
      </c>
      <c r="AV237" s="13" t="s">
        <v>81</v>
      </c>
      <c r="AW237" s="13" t="s">
        <v>33</v>
      </c>
      <c r="AX237" s="13" t="s">
        <v>77</v>
      </c>
      <c r="AY237" s="160" t="s">
        <v>137</v>
      </c>
    </row>
    <row r="238" spans="1:65" s="2" customFormat="1" ht="22.2" customHeight="1">
      <c r="A238" s="34"/>
      <c r="B238" s="139"/>
      <c r="C238" s="140" t="s">
        <v>410</v>
      </c>
      <c r="D238" s="140" t="s">
        <v>139</v>
      </c>
      <c r="E238" s="141" t="s">
        <v>398</v>
      </c>
      <c r="F238" s="142" t="s">
        <v>399</v>
      </c>
      <c r="G238" s="143" t="s">
        <v>162</v>
      </c>
      <c r="H238" s="144">
        <v>0.18</v>
      </c>
      <c r="I238" s="145"/>
      <c r="J238" s="146">
        <f>ROUND(I238*H238,2)</f>
        <v>0</v>
      </c>
      <c r="K238" s="142" t="s">
        <v>143</v>
      </c>
      <c r="L238" s="35"/>
      <c r="M238" s="147" t="s">
        <v>3</v>
      </c>
      <c r="N238" s="148" t="s">
        <v>43</v>
      </c>
      <c r="O238" s="55"/>
      <c r="P238" s="149">
        <f>O238*H238</f>
        <v>0</v>
      </c>
      <c r="Q238" s="149">
        <v>0</v>
      </c>
      <c r="R238" s="149">
        <f>Q238*H238</f>
        <v>0</v>
      </c>
      <c r="S238" s="149">
        <v>0.122</v>
      </c>
      <c r="T238" s="150">
        <f>S238*H238</f>
        <v>0.02196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1" t="s">
        <v>87</v>
      </c>
      <c r="AT238" s="151" t="s">
        <v>139</v>
      </c>
      <c r="AU238" s="151" t="s">
        <v>81</v>
      </c>
      <c r="AY238" s="19" t="s">
        <v>137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9" t="s">
        <v>77</v>
      </c>
      <c r="BK238" s="152">
        <f>ROUND(I238*H238,2)</f>
        <v>0</v>
      </c>
      <c r="BL238" s="19" t="s">
        <v>87</v>
      </c>
      <c r="BM238" s="151" t="s">
        <v>1051</v>
      </c>
    </row>
    <row r="239" spans="1:47" s="2" customFormat="1" ht="10.2">
      <c r="A239" s="34"/>
      <c r="B239" s="35"/>
      <c r="C239" s="34"/>
      <c r="D239" s="153" t="s">
        <v>145</v>
      </c>
      <c r="E239" s="34"/>
      <c r="F239" s="154" t="s">
        <v>401</v>
      </c>
      <c r="G239" s="34"/>
      <c r="H239" s="34"/>
      <c r="I239" s="155"/>
      <c r="J239" s="34"/>
      <c r="K239" s="34"/>
      <c r="L239" s="35"/>
      <c r="M239" s="156"/>
      <c r="N239" s="157"/>
      <c r="O239" s="55"/>
      <c r="P239" s="55"/>
      <c r="Q239" s="55"/>
      <c r="R239" s="55"/>
      <c r="S239" s="55"/>
      <c r="T239" s="56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145</v>
      </c>
      <c r="AU239" s="19" t="s">
        <v>81</v>
      </c>
    </row>
    <row r="240" spans="2:51" s="13" customFormat="1" ht="10.2">
      <c r="B240" s="158"/>
      <c r="D240" s="159" t="s">
        <v>147</v>
      </c>
      <c r="E240" s="160" t="s">
        <v>3</v>
      </c>
      <c r="F240" s="161" t="s">
        <v>1052</v>
      </c>
      <c r="H240" s="162">
        <v>0.18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147</v>
      </c>
      <c r="AU240" s="160" t="s">
        <v>81</v>
      </c>
      <c r="AV240" s="13" t="s">
        <v>81</v>
      </c>
      <c r="AW240" s="13" t="s">
        <v>33</v>
      </c>
      <c r="AX240" s="13" t="s">
        <v>77</v>
      </c>
      <c r="AY240" s="160" t="s">
        <v>137</v>
      </c>
    </row>
    <row r="241" spans="2:63" s="12" customFormat="1" ht="22.8" customHeight="1">
      <c r="B241" s="126"/>
      <c r="D241" s="127" t="s">
        <v>71</v>
      </c>
      <c r="E241" s="137" t="s">
        <v>403</v>
      </c>
      <c r="F241" s="137" t="s">
        <v>404</v>
      </c>
      <c r="I241" s="129"/>
      <c r="J241" s="138">
        <f>BK241</f>
        <v>0</v>
      </c>
      <c r="L241" s="126"/>
      <c r="M241" s="131"/>
      <c r="N241" s="132"/>
      <c r="O241" s="132"/>
      <c r="P241" s="133">
        <f>SUM(P242:P248)</f>
        <v>0</v>
      </c>
      <c r="Q241" s="132"/>
      <c r="R241" s="133">
        <f>SUM(R242:R248)</f>
        <v>0</v>
      </c>
      <c r="S241" s="132"/>
      <c r="T241" s="134">
        <f>SUM(T242:T248)</f>
        <v>0</v>
      </c>
      <c r="AR241" s="127" t="s">
        <v>77</v>
      </c>
      <c r="AT241" s="135" t="s">
        <v>71</v>
      </c>
      <c r="AU241" s="135" t="s">
        <v>77</v>
      </c>
      <c r="AY241" s="127" t="s">
        <v>137</v>
      </c>
      <c r="BK241" s="136">
        <f>SUM(BK242:BK248)</f>
        <v>0</v>
      </c>
    </row>
    <row r="242" spans="1:65" s="2" customFormat="1" ht="22.2" customHeight="1">
      <c r="A242" s="34"/>
      <c r="B242" s="139"/>
      <c r="C242" s="140" t="s">
        <v>415</v>
      </c>
      <c r="D242" s="140" t="s">
        <v>139</v>
      </c>
      <c r="E242" s="141" t="s">
        <v>422</v>
      </c>
      <c r="F242" s="142" t="s">
        <v>423</v>
      </c>
      <c r="G242" s="143" t="s">
        <v>156</v>
      </c>
      <c r="H242" s="144">
        <v>22.932</v>
      </c>
      <c r="I242" s="145"/>
      <c r="J242" s="146">
        <f>ROUND(I242*H242,2)</f>
        <v>0</v>
      </c>
      <c r="K242" s="142" t="s">
        <v>143</v>
      </c>
      <c r="L242" s="35"/>
      <c r="M242" s="147" t="s">
        <v>3</v>
      </c>
      <c r="N242" s="148" t="s">
        <v>43</v>
      </c>
      <c r="O242" s="55"/>
      <c r="P242" s="149">
        <f>O242*H242</f>
        <v>0</v>
      </c>
      <c r="Q242" s="149">
        <v>0</v>
      </c>
      <c r="R242" s="149">
        <f>Q242*H242</f>
        <v>0</v>
      </c>
      <c r="S242" s="149">
        <v>0</v>
      </c>
      <c r="T242" s="15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1" t="s">
        <v>87</v>
      </c>
      <c r="AT242" s="151" t="s">
        <v>139</v>
      </c>
      <c r="AU242" s="151" t="s">
        <v>81</v>
      </c>
      <c r="AY242" s="19" t="s">
        <v>137</v>
      </c>
      <c r="BE242" s="152">
        <f>IF(N242="základní",J242,0)</f>
        <v>0</v>
      </c>
      <c r="BF242" s="152">
        <f>IF(N242="snížená",J242,0)</f>
        <v>0</v>
      </c>
      <c r="BG242" s="152">
        <f>IF(N242="zákl. přenesená",J242,0)</f>
        <v>0</v>
      </c>
      <c r="BH242" s="152">
        <f>IF(N242="sníž. přenesená",J242,0)</f>
        <v>0</v>
      </c>
      <c r="BI242" s="152">
        <f>IF(N242="nulová",J242,0)</f>
        <v>0</v>
      </c>
      <c r="BJ242" s="19" t="s">
        <v>77</v>
      </c>
      <c r="BK242" s="152">
        <f>ROUND(I242*H242,2)</f>
        <v>0</v>
      </c>
      <c r="BL242" s="19" t="s">
        <v>87</v>
      </c>
      <c r="BM242" s="151" t="s">
        <v>1053</v>
      </c>
    </row>
    <row r="243" spans="1:47" s="2" customFormat="1" ht="10.2">
      <c r="A243" s="34"/>
      <c r="B243" s="35"/>
      <c r="C243" s="34"/>
      <c r="D243" s="153" t="s">
        <v>145</v>
      </c>
      <c r="E243" s="34"/>
      <c r="F243" s="154" t="s">
        <v>425</v>
      </c>
      <c r="G243" s="34"/>
      <c r="H243" s="34"/>
      <c r="I243" s="155"/>
      <c r="J243" s="34"/>
      <c r="K243" s="34"/>
      <c r="L243" s="35"/>
      <c r="M243" s="156"/>
      <c r="N243" s="157"/>
      <c r="O243" s="55"/>
      <c r="P243" s="55"/>
      <c r="Q243" s="55"/>
      <c r="R243" s="55"/>
      <c r="S243" s="55"/>
      <c r="T243" s="56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9" t="s">
        <v>145</v>
      </c>
      <c r="AU243" s="19" t="s">
        <v>81</v>
      </c>
    </row>
    <row r="244" spans="1:65" s="2" customFormat="1" ht="22.2" customHeight="1">
      <c r="A244" s="34"/>
      <c r="B244" s="139"/>
      <c r="C244" s="140" t="s">
        <v>421</v>
      </c>
      <c r="D244" s="140" t="s">
        <v>139</v>
      </c>
      <c r="E244" s="141" t="s">
        <v>1054</v>
      </c>
      <c r="F244" s="142" t="s">
        <v>1055</v>
      </c>
      <c r="G244" s="143" t="s">
        <v>156</v>
      </c>
      <c r="H244" s="144">
        <v>22.932</v>
      </c>
      <c r="I244" s="145"/>
      <c r="J244" s="146">
        <f>ROUND(I244*H244,2)</f>
        <v>0</v>
      </c>
      <c r="K244" s="142" t="s">
        <v>143</v>
      </c>
      <c r="L244" s="35"/>
      <c r="M244" s="147" t="s">
        <v>3</v>
      </c>
      <c r="N244" s="148" t="s">
        <v>43</v>
      </c>
      <c r="O244" s="55"/>
      <c r="P244" s="149">
        <f>O244*H244</f>
        <v>0</v>
      </c>
      <c r="Q244" s="149">
        <v>0</v>
      </c>
      <c r="R244" s="149">
        <f>Q244*H244</f>
        <v>0</v>
      </c>
      <c r="S244" s="149">
        <v>0</v>
      </c>
      <c r="T244" s="15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1" t="s">
        <v>87</v>
      </c>
      <c r="AT244" s="151" t="s">
        <v>139</v>
      </c>
      <c r="AU244" s="151" t="s">
        <v>81</v>
      </c>
      <c r="AY244" s="19" t="s">
        <v>137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9" t="s">
        <v>77</v>
      </c>
      <c r="BK244" s="152">
        <f>ROUND(I244*H244,2)</f>
        <v>0</v>
      </c>
      <c r="BL244" s="19" t="s">
        <v>87</v>
      </c>
      <c r="BM244" s="151" t="s">
        <v>1056</v>
      </c>
    </row>
    <row r="245" spans="1:47" s="2" customFormat="1" ht="10.2">
      <c r="A245" s="34"/>
      <c r="B245" s="35"/>
      <c r="C245" s="34"/>
      <c r="D245" s="153" t="s">
        <v>145</v>
      </c>
      <c r="E245" s="34"/>
      <c r="F245" s="154" t="s">
        <v>1057</v>
      </c>
      <c r="G245" s="34"/>
      <c r="H245" s="34"/>
      <c r="I245" s="155"/>
      <c r="J245" s="34"/>
      <c r="K245" s="34"/>
      <c r="L245" s="35"/>
      <c r="M245" s="156"/>
      <c r="N245" s="157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145</v>
      </c>
      <c r="AU245" s="19" t="s">
        <v>81</v>
      </c>
    </row>
    <row r="246" spans="1:65" s="2" customFormat="1" ht="22.2" customHeight="1">
      <c r="A246" s="34"/>
      <c r="B246" s="139"/>
      <c r="C246" s="140" t="s">
        <v>428</v>
      </c>
      <c r="D246" s="140" t="s">
        <v>139</v>
      </c>
      <c r="E246" s="141" t="s">
        <v>1058</v>
      </c>
      <c r="F246" s="142" t="s">
        <v>1059</v>
      </c>
      <c r="G246" s="143" t="s">
        <v>156</v>
      </c>
      <c r="H246" s="144">
        <v>550.368</v>
      </c>
      <c r="I246" s="145"/>
      <c r="J246" s="146">
        <f>ROUND(I246*H246,2)</f>
        <v>0</v>
      </c>
      <c r="K246" s="142" t="s">
        <v>143</v>
      </c>
      <c r="L246" s="35"/>
      <c r="M246" s="147" t="s">
        <v>3</v>
      </c>
      <c r="N246" s="148" t="s">
        <v>43</v>
      </c>
      <c r="O246" s="55"/>
      <c r="P246" s="149">
        <f>O246*H246</f>
        <v>0</v>
      </c>
      <c r="Q246" s="149">
        <v>0</v>
      </c>
      <c r="R246" s="149">
        <f>Q246*H246</f>
        <v>0</v>
      </c>
      <c r="S246" s="149">
        <v>0</v>
      </c>
      <c r="T246" s="15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1" t="s">
        <v>87</v>
      </c>
      <c r="AT246" s="151" t="s">
        <v>139</v>
      </c>
      <c r="AU246" s="151" t="s">
        <v>81</v>
      </c>
      <c r="AY246" s="19" t="s">
        <v>137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9" t="s">
        <v>77</v>
      </c>
      <c r="BK246" s="152">
        <f>ROUND(I246*H246,2)</f>
        <v>0</v>
      </c>
      <c r="BL246" s="19" t="s">
        <v>87</v>
      </c>
      <c r="BM246" s="151" t="s">
        <v>1060</v>
      </c>
    </row>
    <row r="247" spans="1:47" s="2" customFormat="1" ht="10.2">
      <c r="A247" s="34"/>
      <c r="B247" s="35"/>
      <c r="C247" s="34"/>
      <c r="D247" s="153" t="s">
        <v>145</v>
      </c>
      <c r="E247" s="34"/>
      <c r="F247" s="154" t="s">
        <v>1061</v>
      </c>
      <c r="G247" s="34"/>
      <c r="H247" s="34"/>
      <c r="I247" s="155"/>
      <c r="J247" s="34"/>
      <c r="K247" s="34"/>
      <c r="L247" s="35"/>
      <c r="M247" s="156"/>
      <c r="N247" s="157"/>
      <c r="O247" s="55"/>
      <c r="P247" s="55"/>
      <c r="Q247" s="55"/>
      <c r="R247" s="55"/>
      <c r="S247" s="55"/>
      <c r="T247" s="56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145</v>
      </c>
      <c r="AU247" s="19" t="s">
        <v>81</v>
      </c>
    </row>
    <row r="248" spans="2:51" s="13" customFormat="1" ht="10.2">
      <c r="B248" s="158"/>
      <c r="D248" s="159" t="s">
        <v>147</v>
      </c>
      <c r="E248" s="160" t="s">
        <v>3</v>
      </c>
      <c r="F248" s="161" t="s">
        <v>1062</v>
      </c>
      <c r="H248" s="162">
        <v>550.368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147</v>
      </c>
      <c r="AU248" s="160" t="s">
        <v>81</v>
      </c>
      <c r="AV248" s="13" t="s">
        <v>81</v>
      </c>
      <c r="AW248" s="13" t="s">
        <v>33</v>
      </c>
      <c r="AX248" s="13" t="s">
        <v>77</v>
      </c>
      <c r="AY248" s="160" t="s">
        <v>137</v>
      </c>
    </row>
    <row r="249" spans="2:63" s="12" customFormat="1" ht="22.8" customHeight="1">
      <c r="B249" s="126"/>
      <c r="D249" s="127" t="s">
        <v>71</v>
      </c>
      <c r="E249" s="137" t="s">
        <v>426</v>
      </c>
      <c r="F249" s="137" t="s">
        <v>427</v>
      </c>
      <c r="I249" s="129"/>
      <c r="J249" s="138">
        <f>BK249</f>
        <v>0</v>
      </c>
      <c r="L249" s="126"/>
      <c r="M249" s="131"/>
      <c r="N249" s="132"/>
      <c r="O249" s="132"/>
      <c r="P249" s="133">
        <f>SUM(P250:P251)</f>
        <v>0</v>
      </c>
      <c r="Q249" s="132"/>
      <c r="R249" s="133">
        <f>SUM(R250:R251)</f>
        <v>0</v>
      </c>
      <c r="S249" s="132"/>
      <c r="T249" s="134">
        <f>SUM(T250:T251)</f>
        <v>0</v>
      </c>
      <c r="AR249" s="127" t="s">
        <v>77</v>
      </c>
      <c r="AT249" s="135" t="s">
        <v>71</v>
      </c>
      <c r="AU249" s="135" t="s">
        <v>77</v>
      </c>
      <c r="AY249" s="127" t="s">
        <v>137</v>
      </c>
      <c r="BK249" s="136">
        <f>SUM(BK250:BK251)</f>
        <v>0</v>
      </c>
    </row>
    <row r="250" spans="1:65" s="2" customFormat="1" ht="19.8" customHeight="1">
      <c r="A250" s="34"/>
      <c r="B250" s="139"/>
      <c r="C250" s="140" t="s">
        <v>437</v>
      </c>
      <c r="D250" s="140" t="s">
        <v>139</v>
      </c>
      <c r="E250" s="141" t="s">
        <v>1063</v>
      </c>
      <c r="F250" s="142" t="s">
        <v>1064</v>
      </c>
      <c r="G250" s="143" t="s">
        <v>156</v>
      </c>
      <c r="H250" s="144">
        <v>38.254</v>
      </c>
      <c r="I250" s="145"/>
      <c r="J250" s="146">
        <f>ROUND(I250*H250,2)</f>
        <v>0</v>
      </c>
      <c r="K250" s="142" t="s">
        <v>143</v>
      </c>
      <c r="L250" s="35"/>
      <c r="M250" s="147" t="s">
        <v>3</v>
      </c>
      <c r="N250" s="148" t="s">
        <v>43</v>
      </c>
      <c r="O250" s="55"/>
      <c r="P250" s="149">
        <f>O250*H250</f>
        <v>0</v>
      </c>
      <c r="Q250" s="149">
        <v>0</v>
      </c>
      <c r="R250" s="149">
        <f>Q250*H250</f>
        <v>0</v>
      </c>
      <c r="S250" s="149">
        <v>0</v>
      </c>
      <c r="T250" s="15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1" t="s">
        <v>87</v>
      </c>
      <c r="AT250" s="151" t="s">
        <v>139</v>
      </c>
      <c r="AU250" s="151" t="s">
        <v>81</v>
      </c>
      <c r="AY250" s="19" t="s">
        <v>137</v>
      </c>
      <c r="BE250" s="152">
        <f>IF(N250="základní",J250,0)</f>
        <v>0</v>
      </c>
      <c r="BF250" s="152">
        <f>IF(N250="snížená",J250,0)</f>
        <v>0</v>
      </c>
      <c r="BG250" s="152">
        <f>IF(N250="zákl. přenesená",J250,0)</f>
        <v>0</v>
      </c>
      <c r="BH250" s="152">
        <f>IF(N250="sníž. přenesená",J250,0)</f>
        <v>0</v>
      </c>
      <c r="BI250" s="152">
        <f>IF(N250="nulová",J250,0)</f>
        <v>0</v>
      </c>
      <c r="BJ250" s="19" t="s">
        <v>77</v>
      </c>
      <c r="BK250" s="152">
        <f>ROUND(I250*H250,2)</f>
        <v>0</v>
      </c>
      <c r="BL250" s="19" t="s">
        <v>87</v>
      </c>
      <c r="BM250" s="151" t="s">
        <v>1065</v>
      </c>
    </row>
    <row r="251" spans="1:47" s="2" customFormat="1" ht="10.2">
      <c r="A251" s="34"/>
      <c r="B251" s="35"/>
      <c r="C251" s="34"/>
      <c r="D251" s="153" t="s">
        <v>145</v>
      </c>
      <c r="E251" s="34"/>
      <c r="F251" s="154" t="s">
        <v>1066</v>
      </c>
      <c r="G251" s="34"/>
      <c r="H251" s="34"/>
      <c r="I251" s="155"/>
      <c r="J251" s="34"/>
      <c r="K251" s="34"/>
      <c r="L251" s="35"/>
      <c r="M251" s="156"/>
      <c r="N251" s="157"/>
      <c r="O251" s="55"/>
      <c r="P251" s="55"/>
      <c r="Q251" s="55"/>
      <c r="R251" s="55"/>
      <c r="S251" s="55"/>
      <c r="T251" s="56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9" t="s">
        <v>145</v>
      </c>
      <c r="AU251" s="19" t="s">
        <v>81</v>
      </c>
    </row>
    <row r="252" spans="2:63" s="12" customFormat="1" ht="25.95" customHeight="1">
      <c r="B252" s="126"/>
      <c r="D252" s="127" t="s">
        <v>71</v>
      </c>
      <c r="E252" s="128" t="s">
        <v>433</v>
      </c>
      <c r="F252" s="128" t="s">
        <v>434</v>
      </c>
      <c r="I252" s="129"/>
      <c r="J252" s="130">
        <f>BK252</f>
        <v>0</v>
      </c>
      <c r="L252" s="126"/>
      <c r="M252" s="131"/>
      <c r="N252" s="132"/>
      <c r="O252" s="132"/>
      <c r="P252" s="133">
        <f>P253+P260</f>
        <v>0</v>
      </c>
      <c r="Q252" s="132"/>
      <c r="R252" s="133">
        <f>R253+R260</f>
        <v>0.883176</v>
      </c>
      <c r="S252" s="132"/>
      <c r="T252" s="134">
        <f>T253+T260</f>
        <v>0</v>
      </c>
      <c r="AR252" s="127" t="s">
        <v>81</v>
      </c>
      <c r="AT252" s="135" t="s">
        <v>71</v>
      </c>
      <c r="AU252" s="135" t="s">
        <v>72</v>
      </c>
      <c r="AY252" s="127" t="s">
        <v>137</v>
      </c>
      <c r="BK252" s="136">
        <f>BK253+BK260</f>
        <v>0</v>
      </c>
    </row>
    <row r="253" spans="2:63" s="12" customFormat="1" ht="22.8" customHeight="1">
      <c r="B253" s="126"/>
      <c r="D253" s="127" t="s">
        <v>71</v>
      </c>
      <c r="E253" s="137" t="s">
        <v>590</v>
      </c>
      <c r="F253" s="137" t="s">
        <v>591</v>
      </c>
      <c r="I253" s="129"/>
      <c r="J253" s="138">
        <f>BK253</f>
        <v>0</v>
      </c>
      <c r="L253" s="126"/>
      <c r="M253" s="131"/>
      <c r="N253" s="132"/>
      <c r="O253" s="132"/>
      <c r="P253" s="133">
        <f>SUM(P254:P259)</f>
        <v>0</v>
      </c>
      <c r="Q253" s="132"/>
      <c r="R253" s="133">
        <f>SUM(R254:R259)</f>
        <v>0</v>
      </c>
      <c r="S253" s="132"/>
      <c r="T253" s="134">
        <f>SUM(T254:T259)</f>
        <v>0</v>
      </c>
      <c r="AR253" s="127" t="s">
        <v>81</v>
      </c>
      <c r="AT253" s="135" t="s">
        <v>71</v>
      </c>
      <c r="AU253" s="135" t="s">
        <v>77</v>
      </c>
      <c r="AY253" s="127" t="s">
        <v>137</v>
      </c>
      <c r="BK253" s="136">
        <f>SUM(BK254:BK259)</f>
        <v>0</v>
      </c>
    </row>
    <row r="254" spans="1:65" s="2" customFormat="1" ht="14.4" customHeight="1">
      <c r="A254" s="34"/>
      <c r="B254" s="139"/>
      <c r="C254" s="140" t="s">
        <v>443</v>
      </c>
      <c r="D254" s="140" t="s">
        <v>139</v>
      </c>
      <c r="E254" s="141" t="s">
        <v>1067</v>
      </c>
      <c r="F254" s="142" t="s">
        <v>1068</v>
      </c>
      <c r="G254" s="143" t="s">
        <v>1069</v>
      </c>
      <c r="H254" s="144">
        <v>80.4</v>
      </c>
      <c r="I254" s="145"/>
      <c r="J254" s="146">
        <f>ROUND(I254*H254,2)</f>
        <v>0</v>
      </c>
      <c r="K254" s="142" t="s">
        <v>3</v>
      </c>
      <c r="L254" s="35"/>
      <c r="M254" s="147" t="s">
        <v>3</v>
      </c>
      <c r="N254" s="148" t="s">
        <v>43</v>
      </c>
      <c r="O254" s="55"/>
      <c r="P254" s="149">
        <f>O254*H254</f>
        <v>0</v>
      </c>
      <c r="Q254" s="149">
        <v>0</v>
      </c>
      <c r="R254" s="149">
        <f>Q254*H254</f>
        <v>0</v>
      </c>
      <c r="S254" s="149">
        <v>0</v>
      </c>
      <c r="T254" s="15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1" t="s">
        <v>229</v>
      </c>
      <c r="AT254" s="151" t="s">
        <v>139</v>
      </c>
      <c r="AU254" s="151" t="s">
        <v>81</v>
      </c>
      <c r="AY254" s="19" t="s">
        <v>137</v>
      </c>
      <c r="BE254" s="152">
        <f>IF(N254="základní",J254,0)</f>
        <v>0</v>
      </c>
      <c r="BF254" s="152">
        <f>IF(N254="snížená",J254,0)</f>
        <v>0</v>
      </c>
      <c r="BG254" s="152">
        <f>IF(N254="zákl. přenesená",J254,0)</f>
        <v>0</v>
      </c>
      <c r="BH254" s="152">
        <f>IF(N254="sníž. přenesená",J254,0)</f>
        <v>0</v>
      </c>
      <c r="BI254" s="152">
        <f>IF(N254="nulová",J254,0)</f>
        <v>0</v>
      </c>
      <c r="BJ254" s="19" t="s">
        <v>77</v>
      </c>
      <c r="BK254" s="152">
        <f>ROUND(I254*H254,2)</f>
        <v>0</v>
      </c>
      <c r="BL254" s="19" t="s">
        <v>229</v>
      </c>
      <c r="BM254" s="151" t="s">
        <v>1070</v>
      </c>
    </row>
    <row r="255" spans="2:51" s="13" customFormat="1" ht="10.2">
      <c r="B255" s="158"/>
      <c r="D255" s="159" t="s">
        <v>147</v>
      </c>
      <c r="E255" s="160" t="s">
        <v>3</v>
      </c>
      <c r="F255" s="161" t="s">
        <v>1071</v>
      </c>
      <c r="H255" s="162">
        <v>80.4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147</v>
      </c>
      <c r="AU255" s="160" t="s">
        <v>81</v>
      </c>
      <c r="AV255" s="13" t="s">
        <v>81</v>
      </c>
      <c r="AW255" s="13" t="s">
        <v>33</v>
      </c>
      <c r="AX255" s="13" t="s">
        <v>77</v>
      </c>
      <c r="AY255" s="160" t="s">
        <v>137</v>
      </c>
    </row>
    <row r="256" spans="1:65" s="2" customFormat="1" ht="14.4" customHeight="1">
      <c r="A256" s="34"/>
      <c r="B256" s="139"/>
      <c r="C256" s="140" t="s">
        <v>451</v>
      </c>
      <c r="D256" s="140" t="s">
        <v>139</v>
      </c>
      <c r="E256" s="141" t="s">
        <v>1072</v>
      </c>
      <c r="F256" s="142" t="s">
        <v>1073</v>
      </c>
      <c r="G256" s="143" t="s">
        <v>1069</v>
      </c>
      <c r="H256" s="144">
        <v>170.2</v>
      </c>
      <c r="I256" s="145"/>
      <c r="J256" s="146">
        <f>ROUND(I256*H256,2)</f>
        <v>0</v>
      </c>
      <c r="K256" s="142" t="s">
        <v>3</v>
      </c>
      <c r="L256" s="35"/>
      <c r="M256" s="147" t="s">
        <v>3</v>
      </c>
      <c r="N256" s="148" t="s">
        <v>43</v>
      </c>
      <c r="O256" s="55"/>
      <c r="P256" s="149">
        <f>O256*H256</f>
        <v>0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1" t="s">
        <v>229</v>
      </c>
      <c r="AT256" s="151" t="s">
        <v>139</v>
      </c>
      <c r="AU256" s="151" t="s">
        <v>81</v>
      </c>
      <c r="AY256" s="19" t="s">
        <v>137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9" t="s">
        <v>77</v>
      </c>
      <c r="BK256" s="152">
        <f>ROUND(I256*H256,2)</f>
        <v>0</v>
      </c>
      <c r="BL256" s="19" t="s">
        <v>229</v>
      </c>
      <c r="BM256" s="151" t="s">
        <v>1074</v>
      </c>
    </row>
    <row r="257" spans="2:51" s="13" customFormat="1" ht="10.2">
      <c r="B257" s="158"/>
      <c r="D257" s="159" t="s">
        <v>147</v>
      </c>
      <c r="E257" s="160" t="s">
        <v>3</v>
      </c>
      <c r="F257" s="161" t="s">
        <v>1075</v>
      </c>
      <c r="H257" s="162">
        <v>170.2</v>
      </c>
      <c r="I257" s="163"/>
      <c r="L257" s="158"/>
      <c r="M257" s="164"/>
      <c r="N257" s="165"/>
      <c r="O257" s="165"/>
      <c r="P257" s="165"/>
      <c r="Q257" s="165"/>
      <c r="R257" s="165"/>
      <c r="S257" s="165"/>
      <c r="T257" s="166"/>
      <c r="AT257" s="160" t="s">
        <v>147</v>
      </c>
      <c r="AU257" s="160" t="s">
        <v>81</v>
      </c>
      <c r="AV257" s="13" t="s">
        <v>81</v>
      </c>
      <c r="AW257" s="13" t="s">
        <v>33</v>
      </c>
      <c r="AX257" s="13" t="s">
        <v>77</v>
      </c>
      <c r="AY257" s="160" t="s">
        <v>137</v>
      </c>
    </row>
    <row r="258" spans="1:65" s="2" customFormat="1" ht="22.2" customHeight="1">
      <c r="A258" s="34"/>
      <c r="B258" s="139"/>
      <c r="C258" s="140" t="s">
        <v>465</v>
      </c>
      <c r="D258" s="140" t="s">
        <v>139</v>
      </c>
      <c r="E258" s="141" t="s">
        <v>1076</v>
      </c>
      <c r="F258" s="142" t="s">
        <v>1077</v>
      </c>
      <c r="G258" s="143" t="s">
        <v>487</v>
      </c>
      <c r="H258" s="192"/>
      <c r="I258" s="145"/>
      <c r="J258" s="146">
        <f>ROUND(I258*H258,2)</f>
        <v>0</v>
      </c>
      <c r="K258" s="142" t="s">
        <v>143</v>
      </c>
      <c r="L258" s="35"/>
      <c r="M258" s="147" t="s">
        <v>3</v>
      </c>
      <c r="N258" s="148" t="s">
        <v>43</v>
      </c>
      <c r="O258" s="55"/>
      <c r="P258" s="149">
        <f>O258*H258</f>
        <v>0</v>
      </c>
      <c r="Q258" s="149">
        <v>0</v>
      </c>
      <c r="R258" s="149">
        <f>Q258*H258</f>
        <v>0</v>
      </c>
      <c r="S258" s="149">
        <v>0</v>
      </c>
      <c r="T258" s="15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1" t="s">
        <v>229</v>
      </c>
      <c r="AT258" s="151" t="s">
        <v>139</v>
      </c>
      <c r="AU258" s="151" t="s">
        <v>81</v>
      </c>
      <c r="AY258" s="19" t="s">
        <v>137</v>
      </c>
      <c r="BE258" s="152">
        <f>IF(N258="základní",J258,0)</f>
        <v>0</v>
      </c>
      <c r="BF258" s="152">
        <f>IF(N258="snížená",J258,0)</f>
        <v>0</v>
      </c>
      <c r="BG258" s="152">
        <f>IF(N258="zákl. přenesená",J258,0)</f>
        <v>0</v>
      </c>
      <c r="BH258" s="152">
        <f>IF(N258="sníž. přenesená",J258,0)</f>
        <v>0</v>
      </c>
      <c r="BI258" s="152">
        <f>IF(N258="nulová",J258,0)</f>
        <v>0</v>
      </c>
      <c r="BJ258" s="19" t="s">
        <v>77</v>
      </c>
      <c r="BK258" s="152">
        <f>ROUND(I258*H258,2)</f>
        <v>0</v>
      </c>
      <c r="BL258" s="19" t="s">
        <v>229</v>
      </c>
      <c r="BM258" s="151" t="s">
        <v>1078</v>
      </c>
    </row>
    <row r="259" spans="1:47" s="2" customFormat="1" ht="10.2">
      <c r="A259" s="34"/>
      <c r="B259" s="35"/>
      <c r="C259" s="34"/>
      <c r="D259" s="153" t="s">
        <v>145</v>
      </c>
      <c r="E259" s="34"/>
      <c r="F259" s="154" t="s">
        <v>1079</v>
      </c>
      <c r="G259" s="34"/>
      <c r="H259" s="34"/>
      <c r="I259" s="155"/>
      <c r="J259" s="34"/>
      <c r="K259" s="34"/>
      <c r="L259" s="35"/>
      <c r="M259" s="156"/>
      <c r="N259" s="157"/>
      <c r="O259" s="55"/>
      <c r="P259" s="55"/>
      <c r="Q259" s="55"/>
      <c r="R259" s="55"/>
      <c r="S259" s="55"/>
      <c r="T259" s="56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145</v>
      </c>
      <c r="AU259" s="19" t="s">
        <v>81</v>
      </c>
    </row>
    <row r="260" spans="2:63" s="12" customFormat="1" ht="22.8" customHeight="1">
      <c r="B260" s="126"/>
      <c r="D260" s="127" t="s">
        <v>71</v>
      </c>
      <c r="E260" s="137" t="s">
        <v>1080</v>
      </c>
      <c r="F260" s="137" t="s">
        <v>1081</v>
      </c>
      <c r="I260" s="129"/>
      <c r="J260" s="138">
        <f>BK260</f>
        <v>0</v>
      </c>
      <c r="L260" s="126"/>
      <c r="M260" s="131"/>
      <c r="N260" s="132"/>
      <c r="O260" s="132"/>
      <c r="P260" s="133">
        <f>SUM(P261:P275)</f>
        <v>0</v>
      </c>
      <c r="Q260" s="132"/>
      <c r="R260" s="133">
        <f>SUM(R261:R275)</f>
        <v>0.883176</v>
      </c>
      <c r="S260" s="132"/>
      <c r="T260" s="134">
        <f>SUM(T261:T275)</f>
        <v>0</v>
      </c>
      <c r="AR260" s="127" t="s">
        <v>81</v>
      </c>
      <c r="AT260" s="135" t="s">
        <v>71</v>
      </c>
      <c r="AU260" s="135" t="s">
        <v>77</v>
      </c>
      <c r="AY260" s="127" t="s">
        <v>137</v>
      </c>
      <c r="BK260" s="136">
        <f>SUM(BK261:BK275)</f>
        <v>0</v>
      </c>
    </row>
    <row r="261" spans="1:65" s="2" customFormat="1" ht="14.4" customHeight="1">
      <c r="A261" s="34"/>
      <c r="B261" s="139"/>
      <c r="C261" s="140" t="s">
        <v>475</v>
      </c>
      <c r="D261" s="140" t="s">
        <v>139</v>
      </c>
      <c r="E261" s="141" t="s">
        <v>1082</v>
      </c>
      <c r="F261" s="142" t="s">
        <v>1083</v>
      </c>
      <c r="G261" s="143" t="s">
        <v>162</v>
      </c>
      <c r="H261" s="144">
        <v>16.86</v>
      </c>
      <c r="I261" s="145"/>
      <c r="J261" s="146">
        <f>ROUND(I261*H261,2)</f>
        <v>0</v>
      </c>
      <c r="K261" s="142" t="s">
        <v>3</v>
      </c>
      <c r="L261" s="35"/>
      <c r="M261" s="147" t="s">
        <v>3</v>
      </c>
      <c r="N261" s="148" t="s">
        <v>43</v>
      </c>
      <c r="O261" s="55"/>
      <c r="P261" s="149">
        <f>O261*H261</f>
        <v>0</v>
      </c>
      <c r="Q261" s="149">
        <v>0.0003</v>
      </c>
      <c r="R261" s="149">
        <f>Q261*H261</f>
        <v>0.005057999999999999</v>
      </c>
      <c r="S261" s="149">
        <v>0</v>
      </c>
      <c r="T261" s="15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1" t="s">
        <v>229</v>
      </c>
      <c r="AT261" s="151" t="s">
        <v>139</v>
      </c>
      <c r="AU261" s="151" t="s">
        <v>81</v>
      </c>
      <c r="AY261" s="19" t="s">
        <v>137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9" t="s">
        <v>77</v>
      </c>
      <c r="BK261" s="152">
        <f>ROUND(I261*H261,2)</f>
        <v>0</v>
      </c>
      <c r="BL261" s="19" t="s">
        <v>229</v>
      </c>
      <c r="BM261" s="151" t="s">
        <v>1084</v>
      </c>
    </row>
    <row r="262" spans="2:51" s="13" customFormat="1" ht="10.2">
      <c r="B262" s="158"/>
      <c r="D262" s="159" t="s">
        <v>147</v>
      </c>
      <c r="E262" s="160" t="s">
        <v>3</v>
      </c>
      <c r="F262" s="161" t="s">
        <v>1085</v>
      </c>
      <c r="H262" s="162">
        <v>16.86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147</v>
      </c>
      <c r="AU262" s="160" t="s">
        <v>81</v>
      </c>
      <c r="AV262" s="13" t="s">
        <v>81</v>
      </c>
      <c r="AW262" s="13" t="s">
        <v>33</v>
      </c>
      <c r="AX262" s="13" t="s">
        <v>77</v>
      </c>
      <c r="AY262" s="160" t="s">
        <v>137</v>
      </c>
    </row>
    <row r="263" spans="1:65" s="2" customFormat="1" ht="14.4" customHeight="1">
      <c r="A263" s="34"/>
      <c r="B263" s="139"/>
      <c r="C263" s="140" t="s">
        <v>480</v>
      </c>
      <c r="D263" s="140" t="s">
        <v>139</v>
      </c>
      <c r="E263" s="141" t="s">
        <v>1086</v>
      </c>
      <c r="F263" s="142" t="s">
        <v>1087</v>
      </c>
      <c r="G263" s="143" t="s">
        <v>162</v>
      </c>
      <c r="H263" s="144">
        <v>11.24</v>
      </c>
      <c r="I263" s="145"/>
      <c r="J263" s="146">
        <f>ROUND(I263*H263,2)</f>
        <v>0</v>
      </c>
      <c r="K263" s="142" t="s">
        <v>3</v>
      </c>
      <c r="L263" s="35"/>
      <c r="M263" s="147" t="s">
        <v>3</v>
      </c>
      <c r="N263" s="148" t="s">
        <v>43</v>
      </c>
      <c r="O263" s="55"/>
      <c r="P263" s="149">
        <f>O263*H263</f>
        <v>0</v>
      </c>
      <c r="Q263" s="149">
        <v>0.015</v>
      </c>
      <c r="R263" s="149">
        <f>Q263*H263</f>
        <v>0.1686</v>
      </c>
      <c r="S263" s="149">
        <v>0</v>
      </c>
      <c r="T263" s="150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1" t="s">
        <v>229</v>
      </c>
      <c r="AT263" s="151" t="s">
        <v>139</v>
      </c>
      <c r="AU263" s="151" t="s">
        <v>81</v>
      </c>
      <c r="AY263" s="19" t="s">
        <v>137</v>
      </c>
      <c r="BE263" s="152">
        <f>IF(N263="základní",J263,0)</f>
        <v>0</v>
      </c>
      <c r="BF263" s="152">
        <f>IF(N263="snížená",J263,0)</f>
        <v>0</v>
      </c>
      <c r="BG263" s="152">
        <f>IF(N263="zákl. přenesená",J263,0)</f>
        <v>0</v>
      </c>
      <c r="BH263" s="152">
        <f>IF(N263="sníž. přenesená",J263,0)</f>
        <v>0</v>
      </c>
      <c r="BI263" s="152">
        <f>IF(N263="nulová",J263,0)</f>
        <v>0</v>
      </c>
      <c r="BJ263" s="19" t="s">
        <v>77</v>
      </c>
      <c r="BK263" s="152">
        <f>ROUND(I263*H263,2)</f>
        <v>0</v>
      </c>
      <c r="BL263" s="19" t="s">
        <v>229</v>
      </c>
      <c r="BM263" s="151" t="s">
        <v>1088</v>
      </c>
    </row>
    <row r="264" spans="2:51" s="13" customFormat="1" ht="10.2">
      <c r="B264" s="158"/>
      <c r="D264" s="159" t="s">
        <v>147</v>
      </c>
      <c r="E264" s="160" t="s">
        <v>3</v>
      </c>
      <c r="F264" s="161" t="s">
        <v>1089</v>
      </c>
      <c r="H264" s="162">
        <v>11.24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147</v>
      </c>
      <c r="AU264" s="160" t="s">
        <v>81</v>
      </c>
      <c r="AV264" s="13" t="s">
        <v>81</v>
      </c>
      <c r="AW264" s="13" t="s">
        <v>33</v>
      </c>
      <c r="AX264" s="13" t="s">
        <v>77</v>
      </c>
      <c r="AY264" s="160" t="s">
        <v>137</v>
      </c>
    </row>
    <row r="265" spans="1:65" s="2" customFormat="1" ht="14.4" customHeight="1">
      <c r="A265" s="34"/>
      <c r="B265" s="139"/>
      <c r="C265" s="140" t="s">
        <v>484</v>
      </c>
      <c r="D265" s="140" t="s">
        <v>139</v>
      </c>
      <c r="E265" s="141" t="s">
        <v>1090</v>
      </c>
      <c r="F265" s="142" t="s">
        <v>1091</v>
      </c>
      <c r="G265" s="143" t="s">
        <v>162</v>
      </c>
      <c r="H265" s="144">
        <v>5.92</v>
      </c>
      <c r="I265" s="145"/>
      <c r="J265" s="146">
        <f>ROUND(I265*H265,2)</f>
        <v>0</v>
      </c>
      <c r="K265" s="142" t="s">
        <v>3</v>
      </c>
      <c r="L265" s="35"/>
      <c r="M265" s="147" t="s">
        <v>3</v>
      </c>
      <c r="N265" s="148" t="s">
        <v>43</v>
      </c>
      <c r="O265" s="55"/>
      <c r="P265" s="149">
        <f>O265*H265</f>
        <v>0</v>
      </c>
      <c r="Q265" s="149">
        <v>0.0255</v>
      </c>
      <c r="R265" s="149">
        <f>Q265*H265</f>
        <v>0.15095999999999998</v>
      </c>
      <c r="S265" s="149">
        <v>0</v>
      </c>
      <c r="T265" s="15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1" t="s">
        <v>229</v>
      </c>
      <c r="AT265" s="151" t="s">
        <v>139</v>
      </c>
      <c r="AU265" s="151" t="s">
        <v>81</v>
      </c>
      <c r="AY265" s="19" t="s">
        <v>137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9" t="s">
        <v>77</v>
      </c>
      <c r="BK265" s="152">
        <f>ROUND(I265*H265,2)</f>
        <v>0</v>
      </c>
      <c r="BL265" s="19" t="s">
        <v>229</v>
      </c>
      <c r="BM265" s="151" t="s">
        <v>1092</v>
      </c>
    </row>
    <row r="266" spans="2:51" s="13" customFormat="1" ht="10.2">
      <c r="B266" s="158"/>
      <c r="D266" s="159" t="s">
        <v>147</v>
      </c>
      <c r="E266" s="160" t="s">
        <v>3</v>
      </c>
      <c r="F266" s="161" t="s">
        <v>1093</v>
      </c>
      <c r="H266" s="162">
        <v>5.92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147</v>
      </c>
      <c r="AU266" s="160" t="s">
        <v>81</v>
      </c>
      <c r="AV266" s="13" t="s">
        <v>81</v>
      </c>
      <c r="AW266" s="13" t="s">
        <v>33</v>
      </c>
      <c r="AX266" s="13" t="s">
        <v>77</v>
      </c>
      <c r="AY266" s="160" t="s">
        <v>137</v>
      </c>
    </row>
    <row r="267" spans="1:65" s="2" customFormat="1" ht="22.2" customHeight="1">
      <c r="A267" s="34"/>
      <c r="B267" s="139"/>
      <c r="C267" s="140" t="s">
        <v>492</v>
      </c>
      <c r="D267" s="140" t="s">
        <v>139</v>
      </c>
      <c r="E267" s="141" t="s">
        <v>1094</v>
      </c>
      <c r="F267" s="142" t="s">
        <v>1095</v>
      </c>
      <c r="G267" s="143" t="s">
        <v>162</v>
      </c>
      <c r="H267" s="144">
        <v>16.86</v>
      </c>
      <c r="I267" s="145"/>
      <c r="J267" s="146">
        <f>ROUND(I267*H267,2)</f>
        <v>0</v>
      </c>
      <c r="K267" s="142" t="s">
        <v>143</v>
      </c>
      <c r="L267" s="35"/>
      <c r="M267" s="147" t="s">
        <v>3</v>
      </c>
      <c r="N267" s="148" t="s">
        <v>43</v>
      </c>
      <c r="O267" s="55"/>
      <c r="P267" s="149">
        <f>O267*H267</f>
        <v>0</v>
      </c>
      <c r="Q267" s="149">
        <v>0.00922</v>
      </c>
      <c r="R267" s="149">
        <f>Q267*H267</f>
        <v>0.1554492</v>
      </c>
      <c r="S267" s="149">
        <v>0</v>
      </c>
      <c r="T267" s="150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1" t="s">
        <v>229</v>
      </c>
      <c r="AT267" s="151" t="s">
        <v>139</v>
      </c>
      <c r="AU267" s="151" t="s">
        <v>81</v>
      </c>
      <c r="AY267" s="19" t="s">
        <v>137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9" t="s">
        <v>77</v>
      </c>
      <c r="BK267" s="152">
        <f>ROUND(I267*H267,2)</f>
        <v>0</v>
      </c>
      <c r="BL267" s="19" t="s">
        <v>229</v>
      </c>
      <c r="BM267" s="151" t="s">
        <v>1096</v>
      </c>
    </row>
    <row r="268" spans="1:47" s="2" customFormat="1" ht="10.2">
      <c r="A268" s="34"/>
      <c r="B268" s="35"/>
      <c r="C268" s="34"/>
      <c r="D268" s="153" t="s">
        <v>145</v>
      </c>
      <c r="E268" s="34"/>
      <c r="F268" s="154" t="s">
        <v>1097</v>
      </c>
      <c r="G268" s="34"/>
      <c r="H268" s="34"/>
      <c r="I268" s="155"/>
      <c r="J268" s="34"/>
      <c r="K268" s="34"/>
      <c r="L268" s="35"/>
      <c r="M268" s="156"/>
      <c r="N268" s="157"/>
      <c r="O268" s="55"/>
      <c r="P268" s="55"/>
      <c r="Q268" s="55"/>
      <c r="R268" s="55"/>
      <c r="S268" s="55"/>
      <c r="T268" s="5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9" t="s">
        <v>145</v>
      </c>
      <c r="AU268" s="19" t="s">
        <v>81</v>
      </c>
    </row>
    <row r="269" spans="2:51" s="13" customFormat="1" ht="10.2">
      <c r="B269" s="158"/>
      <c r="D269" s="159" t="s">
        <v>147</v>
      </c>
      <c r="E269" s="160" t="s">
        <v>3</v>
      </c>
      <c r="F269" s="161" t="s">
        <v>1098</v>
      </c>
      <c r="H269" s="162">
        <v>16.86</v>
      </c>
      <c r="I269" s="163"/>
      <c r="L269" s="158"/>
      <c r="M269" s="164"/>
      <c r="N269" s="165"/>
      <c r="O269" s="165"/>
      <c r="P269" s="165"/>
      <c r="Q269" s="165"/>
      <c r="R269" s="165"/>
      <c r="S269" s="165"/>
      <c r="T269" s="166"/>
      <c r="AT269" s="160" t="s">
        <v>147</v>
      </c>
      <c r="AU269" s="160" t="s">
        <v>81</v>
      </c>
      <c r="AV269" s="13" t="s">
        <v>81</v>
      </c>
      <c r="AW269" s="13" t="s">
        <v>33</v>
      </c>
      <c r="AX269" s="13" t="s">
        <v>77</v>
      </c>
      <c r="AY269" s="160" t="s">
        <v>137</v>
      </c>
    </row>
    <row r="270" spans="1:65" s="2" customFormat="1" ht="22.2" customHeight="1">
      <c r="A270" s="34"/>
      <c r="B270" s="139"/>
      <c r="C270" s="167" t="s">
        <v>497</v>
      </c>
      <c r="D270" s="167" t="s">
        <v>247</v>
      </c>
      <c r="E270" s="168" t="s">
        <v>1099</v>
      </c>
      <c r="F270" s="169" t="s">
        <v>1100</v>
      </c>
      <c r="G270" s="170" t="s">
        <v>162</v>
      </c>
      <c r="H270" s="171">
        <v>19.389</v>
      </c>
      <c r="I270" s="172"/>
      <c r="J270" s="173">
        <f>ROUND(I270*H270,2)</f>
        <v>0</v>
      </c>
      <c r="K270" s="169" t="s">
        <v>143</v>
      </c>
      <c r="L270" s="174"/>
      <c r="M270" s="175" t="s">
        <v>3</v>
      </c>
      <c r="N270" s="176" t="s">
        <v>43</v>
      </c>
      <c r="O270" s="55"/>
      <c r="P270" s="149">
        <f>O270*H270</f>
        <v>0</v>
      </c>
      <c r="Q270" s="149">
        <v>0.0192</v>
      </c>
      <c r="R270" s="149">
        <f>Q270*H270</f>
        <v>0.37226879999999996</v>
      </c>
      <c r="S270" s="149">
        <v>0</v>
      </c>
      <c r="T270" s="15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1" t="s">
        <v>314</v>
      </c>
      <c r="AT270" s="151" t="s">
        <v>247</v>
      </c>
      <c r="AU270" s="151" t="s">
        <v>81</v>
      </c>
      <c r="AY270" s="19" t="s">
        <v>137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9" t="s">
        <v>77</v>
      </c>
      <c r="BK270" s="152">
        <f>ROUND(I270*H270,2)</f>
        <v>0</v>
      </c>
      <c r="BL270" s="19" t="s">
        <v>229</v>
      </c>
      <c r="BM270" s="151" t="s">
        <v>1101</v>
      </c>
    </row>
    <row r="271" spans="2:51" s="13" customFormat="1" ht="10.2">
      <c r="B271" s="158"/>
      <c r="D271" s="159" t="s">
        <v>147</v>
      </c>
      <c r="F271" s="161" t="s">
        <v>1102</v>
      </c>
      <c r="H271" s="162">
        <v>19.389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147</v>
      </c>
      <c r="AU271" s="160" t="s">
        <v>81</v>
      </c>
      <c r="AV271" s="13" t="s">
        <v>81</v>
      </c>
      <c r="AW271" s="13" t="s">
        <v>4</v>
      </c>
      <c r="AX271" s="13" t="s">
        <v>77</v>
      </c>
      <c r="AY271" s="160" t="s">
        <v>137</v>
      </c>
    </row>
    <row r="272" spans="1:65" s="2" customFormat="1" ht="14.4" customHeight="1">
      <c r="A272" s="34"/>
      <c r="B272" s="139"/>
      <c r="C272" s="140" t="s">
        <v>503</v>
      </c>
      <c r="D272" s="140" t="s">
        <v>139</v>
      </c>
      <c r="E272" s="141" t="s">
        <v>1103</v>
      </c>
      <c r="F272" s="142" t="s">
        <v>1104</v>
      </c>
      <c r="G272" s="143" t="s">
        <v>162</v>
      </c>
      <c r="H272" s="144">
        <v>20.56</v>
      </c>
      <c r="I272" s="145"/>
      <c r="J272" s="146">
        <f>ROUND(I272*H272,2)</f>
        <v>0</v>
      </c>
      <c r="K272" s="142" t="s">
        <v>3</v>
      </c>
      <c r="L272" s="35"/>
      <c r="M272" s="147" t="s">
        <v>3</v>
      </c>
      <c r="N272" s="148" t="s">
        <v>43</v>
      </c>
      <c r="O272" s="55"/>
      <c r="P272" s="149">
        <f>O272*H272</f>
        <v>0</v>
      </c>
      <c r="Q272" s="149">
        <v>0.0015</v>
      </c>
      <c r="R272" s="149">
        <f>Q272*H272</f>
        <v>0.03084</v>
      </c>
      <c r="S272" s="149">
        <v>0</v>
      </c>
      <c r="T272" s="15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1" t="s">
        <v>229</v>
      </c>
      <c r="AT272" s="151" t="s">
        <v>139</v>
      </c>
      <c r="AU272" s="151" t="s">
        <v>81</v>
      </c>
      <c r="AY272" s="19" t="s">
        <v>137</v>
      </c>
      <c r="BE272" s="152">
        <f>IF(N272="základní",J272,0)</f>
        <v>0</v>
      </c>
      <c r="BF272" s="152">
        <f>IF(N272="snížená",J272,0)</f>
        <v>0</v>
      </c>
      <c r="BG272" s="152">
        <f>IF(N272="zákl. přenesená",J272,0)</f>
        <v>0</v>
      </c>
      <c r="BH272" s="152">
        <f>IF(N272="sníž. přenesená",J272,0)</f>
        <v>0</v>
      </c>
      <c r="BI272" s="152">
        <f>IF(N272="nulová",J272,0)</f>
        <v>0</v>
      </c>
      <c r="BJ272" s="19" t="s">
        <v>77</v>
      </c>
      <c r="BK272" s="152">
        <f>ROUND(I272*H272,2)</f>
        <v>0</v>
      </c>
      <c r="BL272" s="19" t="s">
        <v>229</v>
      </c>
      <c r="BM272" s="151" t="s">
        <v>1105</v>
      </c>
    </row>
    <row r="273" spans="2:51" s="13" customFormat="1" ht="10.2">
      <c r="B273" s="158"/>
      <c r="D273" s="159" t="s">
        <v>147</v>
      </c>
      <c r="E273" s="160" t="s">
        <v>3</v>
      </c>
      <c r="F273" s="161" t="s">
        <v>1106</v>
      </c>
      <c r="H273" s="162">
        <v>20.56</v>
      </c>
      <c r="I273" s="163"/>
      <c r="L273" s="158"/>
      <c r="M273" s="164"/>
      <c r="N273" s="165"/>
      <c r="O273" s="165"/>
      <c r="P273" s="165"/>
      <c r="Q273" s="165"/>
      <c r="R273" s="165"/>
      <c r="S273" s="165"/>
      <c r="T273" s="166"/>
      <c r="AT273" s="160" t="s">
        <v>147</v>
      </c>
      <c r="AU273" s="160" t="s">
        <v>81</v>
      </c>
      <c r="AV273" s="13" t="s">
        <v>81</v>
      </c>
      <c r="AW273" s="13" t="s">
        <v>33</v>
      </c>
      <c r="AX273" s="13" t="s">
        <v>77</v>
      </c>
      <c r="AY273" s="160" t="s">
        <v>137</v>
      </c>
    </row>
    <row r="274" spans="1:65" s="2" customFormat="1" ht="22.2" customHeight="1">
      <c r="A274" s="34"/>
      <c r="B274" s="139"/>
      <c r="C274" s="140" t="s">
        <v>508</v>
      </c>
      <c r="D274" s="140" t="s">
        <v>139</v>
      </c>
      <c r="E274" s="141" t="s">
        <v>1107</v>
      </c>
      <c r="F274" s="142" t="s">
        <v>1108</v>
      </c>
      <c r="G274" s="143" t="s">
        <v>487</v>
      </c>
      <c r="H274" s="192"/>
      <c r="I274" s="145"/>
      <c r="J274" s="146">
        <f>ROUND(I274*H274,2)</f>
        <v>0</v>
      </c>
      <c r="K274" s="142" t="s">
        <v>143</v>
      </c>
      <c r="L274" s="35"/>
      <c r="M274" s="147" t="s">
        <v>3</v>
      </c>
      <c r="N274" s="148" t="s">
        <v>43</v>
      </c>
      <c r="O274" s="55"/>
      <c r="P274" s="149">
        <f>O274*H274</f>
        <v>0</v>
      </c>
      <c r="Q274" s="149">
        <v>0</v>
      </c>
      <c r="R274" s="149">
        <f>Q274*H274</f>
        <v>0</v>
      </c>
      <c r="S274" s="149">
        <v>0</v>
      </c>
      <c r="T274" s="15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1" t="s">
        <v>229</v>
      </c>
      <c r="AT274" s="151" t="s">
        <v>139</v>
      </c>
      <c r="AU274" s="151" t="s">
        <v>81</v>
      </c>
      <c r="AY274" s="19" t="s">
        <v>137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9" t="s">
        <v>77</v>
      </c>
      <c r="BK274" s="152">
        <f>ROUND(I274*H274,2)</f>
        <v>0</v>
      </c>
      <c r="BL274" s="19" t="s">
        <v>229</v>
      </c>
      <c r="BM274" s="151" t="s">
        <v>1109</v>
      </c>
    </row>
    <row r="275" spans="1:47" s="2" customFormat="1" ht="10.2">
      <c r="A275" s="34"/>
      <c r="B275" s="35"/>
      <c r="C275" s="34"/>
      <c r="D275" s="153" t="s">
        <v>145</v>
      </c>
      <c r="E275" s="34"/>
      <c r="F275" s="154" t="s">
        <v>1110</v>
      </c>
      <c r="G275" s="34"/>
      <c r="H275" s="34"/>
      <c r="I275" s="155"/>
      <c r="J275" s="34"/>
      <c r="K275" s="34"/>
      <c r="L275" s="35"/>
      <c r="M275" s="196"/>
      <c r="N275" s="197"/>
      <c r="O275" s="198"/>
      <c r="P275" s="198"/>
      <c r="Q275" s="198"/>
      <c r="R275" s="198"/>
      <c r="S275" s="198"/>
      <c r="T275" s="199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9" t="s">
        <v>145</v>
      </c>
      <c r="AU275" s="19" t="s">
        <v>81</v>
      </c>
    </row>
    <row r="276" spans="1:31" s="2" customFormat="1" ht="6.9" customHeight="1">
      <c r="A276" s="34"/>
      <c r="B276" s="44"/>
      <c r="C276" s="45"/>
      <c r="D276" s="45"/>
      <c r="E276" s="45"/>
      <c r="F276" s="45"/>
      <c r="G276" s="45"/>
      <c r="H276" s="45"/>
      <c r="I276" s="45"/>
      <c r="J276" s="45"/>
      <c r="K276" s="45"/>
      <c r="L276" s="35"/>
      <c r="M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</row>
  </sheetData>
  <autoFilter ref="C90:K275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4_01/113107322"/>
    <hyperlink ref="F100" r:id="rId2" display="https://podminky.urs.cz/item/CS_URS_2024_01/113107336"/>
    <hyperlink ref="F103" r:id="rId3" display="https://podminky.urs.cz/item/CS_URS_2024_01/113107342"/>
    <hyperlink ref="F105" r:id="rId4" display="https://podminky.urs.cz/item/CS_URS_2024_01/122311101"/>
    <hyperlink ref="F108" r:id="rId5" display="https://podminky.urs.cz/item/CS_URS_2024_01/122351102"/>
    <hyperlink ref="F111" r:id="rId6" display="https://podminky.urs.cz/item/CS_URS_2024_01/162751137"/>
    <hyperlink ref="F113" r:id="rId7" display="https://podminky.urs.cz/item/CS_URS_2024_01/162751139"/>
    <hyperlink ref="F116" r:id="rId8" display="https://podminky.urs.cz/item/CS_URS_2024_01/167151102"/>
    <hyperlink ref="F119" r:id="rId9" display="https://podminky.urs.cz/item/CS_URS_2024_01/171201221"/>
    <hyperlink ref="F122" r:id="rId10" display="https://podminky.urs.cz/item/CS_URS_2024_01/171251201"/>
    <hyperlink ref="F124" r:id="rId11" display="https://podminky.urs.cz/item/CS_URS_2024_01/174111101"/>
    <hyperlink ref="F127" r:id="rId12" display="https://podminky.urs.cz/item/CS_URS_2024_01/174151101"/>
    <hyperlink ref="F130" r:id="rId13" display="https://podminky.urs.cz/item/CS_URS_2024_01/181951114"/>
    <hyperlink ref="F136" r:id="rId14" display="https://podminky.urs.cz/item/CS_URS_2024_01/273313811"/>
    <hyperlink ref="F139" r:id="rId15" display="https://podminky.urs.cz/item/CS_URS_2024_01/273321611"/>
    <hyperlink ref="F142" r:id="rId16" display="https://podminky.urs.cz/item/CS_URS_2024_01/273351121"/>
    <hyperlink ref="F145" r:id="rId17" display="https://podminky.urs.cz/item/CS_URS_2024_01/273351122"/>
    <hyperlink ref="F147" r:id="rId18" display="https://podminky.urs.cz/item/CS_URS_2024_01/273361821"/>
    <hyperlink ref="F150" r:id="rId19" display="https://podminky.urs.cz/item/CS_URS_2024_01/273362021"/>
    <hyperlink ref="F153" r:id="rId20" display="https://podminky.urs.cz/item/CS_URS_2024_01/274313811"/>
    <hyperlink ref="F156" r:id="rId21" display="https://podminky.urs.cz/item/CS_URS_2024_01/274351121"/>
    <hyperlink ref="F159" r:id="rId22" display="https://podminky.urs.cz/item/CS_URS_2024_01/274351122"/>
    <hyperlink ref="F163" r:id="rId23" display="https://podminky.urs.cz/item/CS_URS_2024_01/434191421"/>
    <hyperlink ref="F168" r:id="rId24" display="https://podminky.urs.cz/item/CS_URS_2024_01/564861011"/>
    <hyperlink ref="F171" r:id="rId25" display="https://podminky.urs.cz/item/CS_URS_2024_01/564910511"/>
    <hyperlink ref="F174" r:id="rId26" display="https://podminky.urs.cz/item/CS_URS_2024_01/577144111"/>
    <hyperlink ref="F177" r:id="rId27" display="https://podminky.urs.cz/item/CS_URS_2024_01/599141111"/>
    <hyperlink ref="F181" r:id="rId28" display="https://podminky.urs.cz/item/CS_URS_2024_01/622142001"/>
    <hyperlink ref="F184" r:id="rId29" display="https://podminky.urs.cz/item/CS_URS_2024_01/622151011"/>
    <hyperlink ref="F187" r:id="rId30" display="https://podminky.urs.cz/item/CS_URS_2024_01/622151021"/>
    <hyperlink ref="F193" r:id="rId31" display="https://podminky.urs.cz/item/CS_URS_2024_01/622211001"/>
    <hyperlink ref="F198" r:id="rId32" display="https://podminky.urs.cz/item/CS_URS_2024_01/622211031"/>
    <hyperlink ref="F203" r:id="rId33" display="https://podminky.urs.cz/item/CS_URS_2024_01/622221001"/>
    <hyperlink ref="F208" r:id="rId34" display="https://podminky.urs.cz/item/CS_URS_2024_01/622511112"/>
    <hyperlink ref="F214" r:id="rId35" display="https://podminky.urs.cz/item/CS_URS_2024_01/622521012"/>
    <hyperlink ref="F218" r:id="rId36" display="https://podminky.urs.cz/item/CS_URS_2024_01/919735112"/>
    <hyperlink ref="F221" r:id="rId37" display="https://podminky.urs.cz/item/CS_URS_2024_01/953312115"/>
    <hyperlink ref="F224" r:id="rId38" display="https://podminky.urs.cz/item/CS_URS_2024_01/953331112"/>
    <hyperlink ref="F227" r:id="rId39" display="https://podminky.urs.cz/item/CS_URS_2024_01/961044111"/>
    <hyperlink ref="F230" r:id="rId40" display="https://podminky.urs.cz/item/CS_URS_2024_01/963022819"/>
    <hyperlink ref="F233" r:id="rId41" display="https://podminky.urs.cz/item/CS_URS_2024_01/965081223"/>
    <hyperlink ref="F236" r:id="rId42" display="https://podminky.urs.cz/item/CS_URS_2024_01/978071321"/>
    <hyperlink ref="F239" r:id="rId43" display="https://podminky.urs.cz/item/CS_URS_2024_01/978071411"/>
    <hyperlink ref="F243" r:id="rId44" display="https://podminky.urs.cz/item/CS_URS_2024_01/997013631"/>
    <hyperlink ref="F245" r:id="rId45" display="https://podminky.urs.cz/item/CS_URS_2024_01/997221561"/>
    <hyperlink ref="F247" r:id="rId46" display="https://podminky.urs.cz/item/CS_URS_2024_01/997221569"/>
    <hyperlink ref="F251" r:id="rId47" display="https://podminky.urs.cz/item/CS_URS_2024_01/998223011"/>
    <hyperlink ref="F259" r:id="rId48" display="https://podminky.urs.cz/item/CS_URS_2024_01/998767201"/>
    <hyperlink ref="F268" r:id="rId49" display="https://podminky.urs.cz/item/CS_URS_2024_01/771574474"/>
    <hyperlink ref="F275" r:id="rId50" display="https://podminky.urs.cz/item/CS_URS_2024_01/99877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28" t="s">
        <v>6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9" t="s">
        <v>86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29" t="str">
        <f>'Rekapitulace stavby'!K6</f>
        <v>Karlovy Vary, ZŠ J.A.Komenského - učebna IT, kabinet, přístupová rampa a vnitřní plošina</v>
      </c>
      <c r="F7" s="330"/>
      <c r="G7" s="330"/>
      <c r="H7" s="330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291" t="s">
        <v>1111</v>
      </c>
      <c r="F9" s="331"/>
      <c r="G9" s="331"/>
      <c r="H9" s="33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2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17" t="s">
        <v>3</v>
      </c>
      <c r="F27" s="317"/>
      <c r="G27" s="317"/>
      <c r="H27" s="31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ROUND(J89,2)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ROUND((SUM(BE89:BE161)),2)</f>
        <v>0</v>
      </c>
      <c r="G33" s="34"/>
      <c r="H33" s="34"/>
      <c r="I33" s="98">
        <v>0.21</v>
      </c>
      <c r="J33" s="97">
        <f>ROUND(((SUM(BE89:BE161))*I33),2)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ROUND((SUM(BF89:BF161)),2)</f>
        <v>0</v>
      </c>
      <c r="G34" s="34"/>
      <c r="H34" s="34"/>
      <c r="I34" s="98">
        <v>0.15</v>
      </c>
      <c r="J34" s="97">
        <f>ROUND(((SUM(BF89:BF161))*I34),2)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ROUND((SUM(BG89:BG161)),2)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ROUND((SUM(BH89:BH161)),2)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ROUND((SUM(BI89:BI161)),2)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29" t="str">
        <f>E7</f>
        <v>Karlovy Vary, ZŠ J.A.Komenského - učebna IT, kabinet, přístupová rampa a vnitřní plošina</v>
      </c>
      <c r="F48" s="330"/>
      <c r="G48" s="330"/>
      <c r="H48" s="33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291" t="str">
        <f>E9</f>
        <v>3 - Zdravotechnika</v>
      </c>
      <c r="F50" s="331"/>
      <c r="G50" s="331"/>
      <c r="H50" s="33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J89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1112</v>
      </c>
      <c r="E60" s="110"/>
      <c r="F60" s="110"/>
      <c r="G60" s="110"/>
      <c r="H60" s="110"/>
      <c r="I60" s="110"/>
      <c r="J60" s="111">
        <f>J90</f>
        <v>0</v>
      </c>
      <c r="L60" s="108"/>
    </row>
    <row r="61" spans="2:12" s="9" customFormat="1" ht="24.9" customHeight="1">
      <c r="B61" s="108"/>
      <c r="D61" s="109" t="s">
        <v>1113</v>
      </c>
      <c r="E61" s="110"/>
      <c r="F61" s="110"/>
      <c r="G61" s="110"/>
      <c r="H61" s="110"/>
      <c r="I61" s="110"/>
      <c r="J61" s="111">
        <f>J98</f>
        <v>0</v>
      </c>
      <c r="L61" s="108"/>
    </row>
    <row r="62" spans="2:12" s="9" customFormat="1" ht="24.9" customHeight="1">
      <c r="B62" s="108"/>
      <c r="D62" s="109" t="s">
        <v>1114</v>
      </c>
      <c r="E62" s="110"/>
      <c r="F62" s="110"/>
      <c r="G62" s="110"/>
      <c r="H62" s="110"/>
      <c r="I62" s="110"/>
      <c r="J62" s="111">
        <f>J103</f>
        <v>0</v>
      </c>
      <c r="L62" s="108"/>
    </row>
    <row r="63" spans="2:12" s="9" customFormat="1" ht="24.9" customHeight="1">
      <c r="B63" s="108"/>
      <c r="D63" s="109" t="s">
        <v>1115</v>
      </c>
      <c r="E63" s="110"/>
      <c r="F63" s="110"/>
      <c r="G63" s="110"/>
      <c r="H63" s="110"/>
      <c r="I63" s="110"/>
      <c r="J63" s="111">
        <f>J107</f>
        <v>0</v>
      </c>
      <c r="L63" s="108"/>
    </row>
    <row r="64" spans="2:12" s="9" customFormat="1" ht="24.9" customHeight="1">
      <c r="B64" s="108"/>
      <c r="D64" s="109" t="s">
        <v>1116</v>
      </c>
      <c r="E64" s="110"/>
      <c r="F64" s="110"/>
      <c r="G64" s="110"/>
      <c r="H64" s="110"/>
      <c r="I64" s="110"/>
      <c r="J64" s="111">
        <f>J113</f>
        <v>0</v>
      </c>
      <c r="L64" s="108"/>
    </row>
    <row r="65" spans="2:12" s="9" customFormat="1" ht="24.9" customHeight="1">
      <c r="B65" s="108"/>
      <c r="D65" s="109" t="s">
        <v>1117</v>
      </c>
      <c r="E65" s="110"/>
      <c r="F65" s="110"/>
      <c r="G65" s="110"/>
      <c r="H65" s="110"/>
      <c r="I65" s="110"/>
      <c r="J65" s="111">
        <f>J123</f>
        <v>0</v>
      </c>
      <c r="L65" s="108"/>
    </row>
    <row r="66" spans="2:12" s="9" customFormat="1" ht="24.9" customHeight="1">
      <c r="B66" s="108"/>
      <c r="D66" s="109" t="s">
        <v>1118</v>
      </c>
      <c r="E66" s="110"/>
      <c r="F66" s="110"/>
      <c r="G66" s="110"/>
      <c r="H66" s="110"/>
      <c r="I66" s="110"/>
      <c r="J66" s="111">
        <f>J128</f>
        <v>0</v>
      </c>
      <c r="L66" s="108"/>
    </row>
    <row r="67" spans="2:12" s="9" customFormat="1" ht="24.9" customHeight="1">
      <c r="B67" s="108"/>
      <c r="D67" s="109" t="s">
        <v>1119</v>
      </c>
      <c r="E67" s="110"/>
      <c r="F67" s="110"/>
      <c r="G67" s="110"/>
      <c r="H67" s="110"/>
      <c r="I67" s="110"/>
      <c r="J67" s="111">
        <f>J137</f>
        <v>0</v>
      </c>
      <c r="L67" s="108"/>
    </row>
    <row r="68" spans="2:12" s="9" customFormat="1" ht="24.9" customHeight="1">
      <c r="B68" s="108"/>
      <c r="D68" s="109" t="s">
        <v>1120</v>
      </c>
      <c r="E68" s="110"/>
      <c r="F68" s="110"/>
      <c r="G68" s="110"/>
      <c r="H68" s="110"/>
      <c r="I68" s="110"/>
      <c r="J68" s="111">
        <f>J151</f>
        <v>0</v>
      </c>
      <c r="L68" s="108"/>
    </row>
    <row r="69" spans="2:12" s="9" customFormat="1" ht="24.9" customHeight="1">
      <c r="B69" s="108"/>
      <c r="D69" s="109" t="s">
        <v>1121</v>
      </c>
      <c r="E69" s="110"/>
      <c r="F69" s="110"/>
      <c r="G69" s="110"/>
      <c r="H69" s="110"/>
      <c r="I69" s="110"/>
      <c r="J69" s="111">
        <f>J159</f>
        <v>0</v>
      </c>
      <c r="L69" s="108"/>
    </row>
    <row r="70" spans="1:31" s="2" customFormat="1" ht="21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" customHeight="1">
      <c r="A75" s="34"/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" customHeight="1">
      <c r="A76" s="34"/>
      <c r="B76" s="35"/>
      <c r="C76" s="23" t="s">
        <v>122</v>
      </c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17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4.4" customHeight="1">
      <c r="A79" s="34"/>
      <c r="B79" s="35"/>
      <c r="C79" s="34"/>
      <c r="D79" s="34"/>
      <c r="E79" s="329" t="str">
        <f>E7</f>
        <v>Karlovy Vary, ZŠ J.A.Komenského - učebna IT, kabinet, přístupová rampa a vnitřní plošina</v>
      </c>
      <c r="F79" s="330"/>
      <c r="G79" s="330"/>
      <c r="H79" s="330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100</v>
      </c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6" customHeight="1">
      <c r="A81" s="34"/>
      <c r="B81" s="35"/>
      <c r="C81" s="34"/>
      <c r="D81" s="34"/>
      <c r="E81" s="291" t="str">
        <f>E9</f>
        <v>3 - Zdravotechnika</v>
      </c>
      <c r="F81" s="331"/>
      <c r="G81" s="331"/>
      <c r="H81" s="331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4"/>
      <c r="E83" s="34"/>
      <c r="F83" s="27" t="str">
        <f>F12</f>
        <v xml:space="preserve"> </v>
      </c>
      <c r="G83" s="34"/>
      <c r="H83" s="34"/>
      <c r="I83" s="29" t="s">
        <v>23</v>
      </c>
      <c r="J83" s="52" t="str">
        <f>IF(J12="","",J12)</f>
        <v>23. 1. 2024</v>
      </c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29" t="s">
        <v>25</v>
      </c>
      <c r="D85" s="34"/>
      <c r="E85" s="34"/>
      <c r="F85" s="27" t="str">
        <f>E15</f>
        <v>Statutární město K.Vary</v>
      </c>
      <c r="G85" s="34"/>
      <c r="H85" s="34"/>
      <c r="I85" s="29" t="s">
        <v>31</v>
      </c>
      <c r="J85" s="32" t="str">
        <f>E21</f>
        <v>Porticus s.r.o. K.Vary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6" customHeight="1">
      <c r="A86" s="34"/>
      <c r="B86" s="35"/>
      <c r="C86" s="29" t="s">
        <v>29</v>
      </c>
      <c r="D86" s="34"/>
      <c r="E86" s="34"/>
      <c r="F86" s="27" t="str">
        <f>IF(E18="","",E18)</f>
        <v>Vyplň údaj</v>
      </c>
      <c r="G86" s="34"/>
      <c r="H86" s="34"/>
      <c r="I86" s="29" t="s">
        <v>34</v>
      </c>
      <c r="J86" s="32" t="str">
        <f>E24</f>
        <v>Šimková Dita, K.Vary</v>
      </c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16"/>
      <c r="B88" s="117"/>
      <c r="C88" s="118" t="s">
        <v>123</v>
      </c>
      <c r="D88" s="119" t="s">
        <v>57</v>
      </c>
      <c r="E88" s="119" t="s">
        <v>53</v>
      </c>
      <c r="F88" s="119" t="s">
        <v>54</v>
      </c>
      <c r="G88" s="119" t="s">
        <v>124</v>
      </c>
      <c r="H88" s="119" t="s">
        <v>125</v>
      </c>
      <c r="I88" s="119" t="s">
        <v>126</v>
      </c>
      <c r="J88" s="119" t="s">
        <v>104</v>
      </c>
      <c r="K88" s="120" t="s">
        <v>127</v>
      </c>
      <c r="L88" s="121"/>
      <c r="M88" s="59" t="s">
        <v>3</v>
      </c>
      <c r="N88" s="60" t="s">
        <v>42</v>
      </c>
      <c r="O88" s="60" t="s">
        <v>128</v>
      </c>
      <c r="P88" s="60" t="s">
        <v>129</v>
      </c>
      <c r="Q88" s="60" t="s">
        <v>130</v>
      </c>
      <c r="R88" s="60" t="s">
        <v>131</v>
      </c>
      <c r="S88" s="60" t="s">
        <v>132</v>
      </c>
      <c r="T88" s="61" t="s">
        <v>133</v>
      </c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</row>
    <row r="89" spans="1:63" s="2" customFormat="1" ht="22.8" customHeight="1">
      <c r="A89" s="34"/>
      <c r="B89" s="35"/>
      <c r="C89" s="66" t="s">
        <v>134</v>
      </c>
      <c r="D89" s="34"/>
      <c r="E89" s="34"/>
      <c r="F89" s="34"/>
      <c r="G89" s="34"/>
      <c r="H89" s="34"/>
      <c r="I89" s="34"/>
      <c r="J89" s="122">
        <f>BK89</f>
        <v>0</v>
      </c>
      <c r="K89" s="34"/>
      <c r="L89" s="35"/>
      <c r="M89" s="62"/>
      <c r="N89" s="53"/>
      <c r="O89" s="63"/>
      <c r="P89" s="123">
        <f>P90+P98+P103+P107+P113+P123+P128+P137+P151+P159</f>
        <v>0</v>
      </c>
      <c r="Q89" s="63"/>
      <c r="R89" s="123">
        <f>R90+R98+R103+R107+R113+R123+R128+R137+R151+R159</f>
        <v>0</v>
      </c>
      <c r="S89" s="63"/>
      <c r="T89" s="124">
        <f>T90+T98+T103+T107+T113+T123+T128+T137+T151+T159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71</v>
      </c>
      <c r="AU89" s="19" t="s">
        <v>105</v>
      </c>
      <c r="BK89" s="125">
        <f>BK90+BK98+BK103+BK107+BK113+BK123+BK128+BK137+BK151+BK159</f>
        <v>0</v>
      </c>
    </row>
    <row r="90" spans="2:63" s="12" customFormat="1" ht="25.95" customHeight="1">
      <c r="B90" s="126"/>
      <c r="D90" s="127" t="s">
        <v>71</v>
      </c>
      <c r="E90" s="128" t="s">
        <v>1122</v>
      </c>
      <c r="F90" s="128" t="s">
        <v>1123</v>
      </c>
      <c r="I90" s="129"/>
      <c r="J90" s="130">
        <f>BK90</f>
        <v>0</v>
      </c>
      <c r="L90" s="126"/>
      <c r="M90" s="131"/>
      <c r="N90" s="132"/>
      <c r="O90" s="132"/>
      <c r="P90" s="133">
        <f>SUM(P91:P97)</f>
        <v>0</v>
      </c>
      <c r="Q90" s="132"/>
      <c r="R90" s="133">
        <f>SUM(R91:R97)</f>
        <v>0</v>
      </c>
      <c r="S90" s="132"/>
      <c r="T90" s="134">
        <f>SUM(T91:T97)</f>
        <v>0</v>
      </c>
      <c r="AR90" s="127" t="s">
        <v>77</v>
      </c>
      <c r="AT90" s="135" t="s">
        <v>71</v>
      </c>
      <c r="AU90" s="135" t="s">
        <v>72</v>
      </c>
      <c r="AY90" s="127" t="s">
        <v>137</v>
      </c>
      <c r="BK90" s="136">
        <f>SUM(BK91:BK97)</f>
        <v>0</v>
      </c>
    </row>
    <row r="91" spans="1:65" s="2" customFormat="1" ht="14.4" customHeight="1">
      <c r="A91" s="34"/>
      <c r="B91" s="139"/>
      <c r="C91" s="140" t="s">
        <v>77</v>
      </c>
      <c r="D91" s="140" t="s">
        <v>139</v>
      </c>
      <c r="E91" s="141" t="s">
        <v>1124</v>
      </c>
      <c r="F91" s="142" t="s">
        <v>1125</v>
      </c>
      <c r="G91" s="143" t="s">
        <v>173</v>
      </c>
      <c r="H91" s="144">
        <v>2</v>
      </c>
      <c r="I91" s="145"/>
      <c r="J91" s="146">
        <f aca="true" t="shared" si="0" ref="J91:J97">ROUND(I91*H91,2)</f>
        <v>0</v>
      </c>
      <c r="K91" s="142" t="s">
        <v>3</v>
      </c>
      <c r="L91" s="35"/>
      <c r="M91" s="147" t="s">
        <v>3</v>
      </c>
      <c r="N91" s="148" t="s">
        <v>43</v>
      </c>
      <c r="O91" s="55"/>
      <c r="P91" s="149">
        <f aca="true" t="shared" si="1" ref="P91:P97">O91*H91</f>
        <v>0</v>
      </c>
      <c r="Q91" s="149">
        <v>0</v>
      </c>
      <c r="R91" s="149">
        <f aca="true" t="shared" si="2" ref="R91:R97">Q91*H91</f>
        <v>0</v>
      </c>
      <c r="S91" s="149">
        <v>0</v>
      </c>
      <c r="T91" s="150">
        <f aca="true" t="shared" si="3" ref="T91:T97"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229</v>
      </c>
      <c r="AT91" s="151" t="s">
        <v>139</v>
      </c>
      <c r="AU91" s="151" t="s">
        <v>77</v>
      </c>
      <c r="AY91" s="19" t="s">
        <v>137</v>
      </c>
      <c r="BE91" s="152">
        <f aca="true" t="shared" si="4" ref="BE91:BE97">IF(N91="základní",J91,0)</f>
        <v>0</v>
      </c>
      <c r="BF91" s="152">
        <f aca="true" t="shared" si="5" ref="BF91:BF97">IF(N91="snížená",J91,0)</f>
        <v>0</v>
      </c>
      <c r="BG91" s="152">
        <f aca="true" t="shared" si="6" ref="BG91:BG97">IF(N91="zákl. přenesená",J91,0)</f>
        <v>0</v>
      </c>
      <c r="BH91" s="152">
        <f aca="true" t="shared" si="7" ref="BH91:BH97">IF(N91="sníž. přenesená",J91,0)</f>
        <v>0</v>
      </c>
      <c r="BI91" s="152">
        <f aca="true" t="shared" si="8" ref="BI91:BI97">IF(N91="nulová",J91,0)</f>
        <v>0</v>
      </c>
      <c r="BJ91" s="19" t="s">
        <v>77</v>
      </c>
      <c r="BK91" s="152">
        <f aca="true" t="shared" si="9" ref="BK91:BK97">ROUND(I91*H91,2)</f>
        <v>0</v>
      </c>
      <c r="BL91" s="19" t="s">
        <v>229</v>
      </c>
      <c r="BM91" s="151" t="s">
        <v>1126</v>
      </c>
    </row>
    <row r="92" spans="1:65" s="2" customFormat="1" ht="14.4" customHeight="1">
      <c r="A92" s="34"/>
      <c r="B92" s="139"/>
      <c r="C92" s="140" t="s">
        <v>81</v>
      </c>
      <c r="D92" s="140" t="s">
        <v>139</v>
      </c>
      <c r="E92" s="141" t="s">
        <v>1127</v>
      </c>
      <c r="F92" s="142" t="s">
        <v>1128</v>
      </c>
      <c r="G92" s="143" t="s">
        <v>173</v>
      </c>
      <c r="H92" s="144">
        <v>4</v>
      </c>
      <c r="I92" s="145"/>
      <c r="J92" s="146">
        <f t="shared" si="0"/>
        <v>0</v>
      </c>
      <c r="K92" s="142" t="s">
        <v>3</v>
      </c>
      <c r="L92" s="35"/>
      <c r="M92" s="147" t="s">
        <v>3</v>
      </c>
      <c r="N92" s="148" t="s">
        <v>43</v>
      </c>
      <c r="O92" s="55"/>
      <c r="P92" s="149">
        <f t="shared" si="1"/>
        <v>0</v>
      </c>
      <c r="Q92" s="149">
        <v>0</v>
      </c>
      <c r="R92" s="149">
        <f t="shared" si="2"/>
        <v>0</v>
      </c>
      <c r="S92" s="149">
        <v>0</v>
      </c>
      <c r="T92" s="150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229</v>
      </c>
      <c r="AT92" s="151" t="s">
        <v>139</v>
      </c>
      <c r="AU92" s="151" t="s">
        <v>77</v>
      </c>
      <c r="AY92" s="19" t="s">
        <v>137</v>
      </c>
      <c r="BE92" s="152">
        <f t="shared" si="4"/>
        <v>0</v>
      </c>
      <c r="BF92" s="152">
        <f t="shared" si="5"/>
        <v>0</v>
      </c>
      <c r="BG92" s="152">
        <f t="shared" si="6"/>
        <v>0</v>
      </c>
      <c r="BH92" s="152">
        <f t="shared" si="7"/>
        <v>0</v>
      </c>
      <c r="BI92" s="152">
        <f t="shared" si="8"/>
        <v>0</v>
      </c>
      <c r="BJ92" s="19" t="s">
        <v>77</v>
      </c>
      <c r="BK92" s="152">
        <f t="shared" si="9"/>
        <v>0</v>
      </c>
      <c r="BL92" s="19" t="s">
        <v>229</v>
      </c>
      <c r="BM92" s="151" t="s">
        <v>1129</v>
      </c>
    </row>
    <row r="93" spans="1:65" s="2" customFormat="1" ht="14.4" customHeight="1">
      <c r="A93" s="34"/>
      <c r="B93" s="139"/>
      <c r="C93" s="140" t="s">
        <v>84</v>
      </c>
      <c r="D93" s="140" t="s">
        <v>139</v>
      </c>
      <c r="E93" s="141" t="s">
        <v>1130</v>
      </c>
      <c r="F93" s="142" t="s">
        <v>1131</v>
      </c>
      <c r="G93" s="143" t="s">
        <v>173</v>
      </c>
      <c r="H93" s="144">
        <v>2</v>
      </c>
      <c r="I93" s="145"/>
      <c r="J93" s="146">
        <f t="shared" si="0"/>
        <v>0</v>
      </c>
      <c r="K93" s="142" t="s">
        <v>3</v>
      </c>
      <c r="L93" s="35"/>
      <c r="M93" s="147" t="s">
        <v>3</v>
      </c>
      <c r="N93" s="148" t="s">
        <v>43</v>
      </c>
      <c r="O93" s="55"/>
      <c r="P93" s="149">
        <f t="shared" si="1"/>
        <v>0</v>
      </c>
      <c r="Q93" s="149">
        <v>0</v>
      </c>
      <c r="R93" s="149">
        <f t="shared" si="2"/>
        <v>0</v>
      </c>
      <c r="S93" s="149">
        <v>0</v>
      </c>
      <c r="T93" s="150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229</v>
      </c>
      <c r="AT93" s="151" t="s">
        <v>139</v>
      </c>
      <c r="AU93" s="151" t="s">
        <v>77</v>
      </c>
      <c r="AY93" s="19" t="s">
        <v>137</v>
      </c>
      <c r="BE93" s="152">
        <f t="shared" si="4"/>
        <v>0</v>
      </c>
      <c r="BF93" s="152">
        <f t="shared" si="5"/>
        <v>0</v>
      </c>
      <c r="BG93" s="152">
        <f t="shared" si="6"/>
        <v>0</v>
      </c>
      <c r="BH93" s="152">
        <f t="shared" si="7"/>
        <v>0</v>
      </c>
      <c r="BI93" s="152">
        <f t="shared" si="8"/>
        <v>0</v>
      </c>
      <c r="BJ93" s="19" t="s">
        <v>77</v>
      </c>
      <c r="BK93" s="152">
        <f t="shared" si="9"/>
        <v>0</v>
      </c>
      <c r="BL93" s="19" t="s">
        <v>229</v>
      </c>
      <c r="BM93" s="151" t="s">
        <v>1132</v>
      </c>
    </row>
    <row r="94" spans="1:65" s="2" customFormat="1" ht="14.4" customHeight="1">
      <c r="A94" s="34"/>
      <c r="B94" s="139"/>
      <c r="C94" s="140" t="s">
        <v>87</v>
      </c>
      <c r="D94" s="140" t="s">
        <v>139</v>
      </c>
      <c r="E94" s="141" t="s">
        <v>1133</v>
      </c>
      <c r="F94" s="142" t="s">
        <v>1134</v>
      </c>
      <c r="G94" s="143" t="s">
        <v>1135</v>
      </c>
      <c r="H94" s="144">
        <v>2</v>
      </c>
      <c r="I94" s="145"/>
      <c r="J94" s="146">
        <f t="shared" si="0"/>
        <v>0</v>
      </c>
      <c r="K94" s="142" t="s">
        <v>3</v>
      </c>
      <c r="L94" s="35"/>
      <c r="M94" s="147" t="s">
        <v>3</v>
      </c>
      <c r="N94" s="148" t="s">
        <v>43</v>
      </c>
      <c r="O94" s="55"/>
      <c r="P94" s="149">
        <f t="shared" si="1"/>
        <v>0</v>
      </c>
      <c r="Q94" s="149">
        <v>0</v>
      </c>
      <c r="R94" s="149">
        <f t="shared" si="2"/>
        <v>0</v>
      </c>
      <c r="S94" s="149">
        <v>0</v>
      </c>
      <c r="T94" s="150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229</v>
      </c>
      <c r="AT94" s="151" t="s">
        <v>139</v>
      </c>
      <c r="AU94" s="151" t="s">
        <v>77</v>
      </c>
      <c r="AY94" s="19" t="s">
        <v>137</v>
      </c>
      <c r="BE94" s="152">
        <f t="shared" si="4"/>
        <v>0</v>
      </c>
      <c r="BF94" s="152">
        <f t="shared" si="5"/>
        <v>0</v>
      </c>
      <c r="BG94" s="152">
        <f t="shared" si="6"/>
        <v>0</v>
      </c>
      <c r="BH94" s="152">
        <f t="shared" si="7"/>
        <v>0</v>
      </c>
      <c r="BI94" s="152">
        <f t="shared" si="8"/>
        <v>0</v>
      </c>
      <c r="BJ94" s="19" t="s">
        <v>77</v>
      </c>
      <c r="BK94" s="152">
        <f t="shared" si="9"/>
        <v>0</v>
      </c>
      <c r="BL94" s="19" t="s">
        <v>229</v>
      </c>
      <c r="BM94" s="151" t="s">
        <v>1136</v>
      </c>
    </row>
    <row r="95" spans="1:65" s="2" customFormat="1" ht="14.4" customHeight="1">
      <c r="A95" s="34"/>
      <c r="B95" s="139"/>
      <c r="C95" s="140" t="s">
        <v>90</v>
      </c>
      <c r="D95" s="140" t="s">
        <v>139</v>
      </c>
      <c r="E95" s="141" t="s">
        <v>1137</v>
      </c>
      <c r="F95" s="142" t="s">
        <v>1138</v>
      </c>
      <c r="G95" s="143" t="s">
        <v>173</v>
      </c>
      <c r="H95" s="144">
        <v>8</v>
      </c>
      <c r="I95" s="145"/>
      <c r="J95" s="146">
        <f t="shared" si="0"/>
        <v>0</v>
      </c>
      <c r="K95" s="142" t="s">
        <v>3</v>
      </c>
      <c r="L95" s="35"/>
      <c r="M95" s="147" t="s">
        <v>3</v>
      </c>
      <c r="N95" s="148" t="s">
        <v>43</v>
      </c>
      <c r="O95" s="55"/>
      <c r="P95" s="149">
        <f t="shared" si="1"/>
        <v>0</v>
      </c>
      <c r="Q95" s="149">
        <v>0</v>
      </c>
      <c r="R95" s="149">
        <f t="shared" si="2"/>
        <v>0</v>
      </c>
      <c r="S95" s="149">
        <v>0</v>
      </c>
      <c r="T95" s="150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229</v>
      </c>
      <c r="AT95" s="151" t="s">
        <v>139</v>
      </c>
      <c r="AU95" s="151" t="s">
        <v>77</v>
      </c>
      <c r="AY95" s="19" t="s">
        <v>137</v>
      </c>
      <c r="BE95" s="152">
        <f t="shared" si="4"/>
        <v>0</v>
      </c>
      <c r="BF95" s="152">
        <f t="shared" si="5"/>
        <v>0</v>
      </c>
      <c r="BG95" s="152">
        <f t="shared" si="6"/>
        <v>0</v>
      </c>
      <c r="BH95" s="152">
        <f t="shared" si="7"/>
        <v>0</v>
      </c>
      <c r="BI95" s="152">
        <f t="shared" si="8"/>
        <v>0</v>
      </c>
      <c r="BJ95" s="19" t="s">
        <v>77</v>
      </c>
      <c r="BK95" s="152">
        <f t="shared" si="9"/>
        <v>0</v>
      </c>
      <c r="BL95" s="19" t="s">
        <v>229</v>
      </c>
      <c r="BM95" s="151" t="s">
        <v>1139</v>
      </c>
    </row>
    <row r="96" spans="1:65" s="2" customFormat="1" ht="14.4" customHeight="1">
      <c r="A96" s="34"/>
      <c r="B96" s="139"/>
      <c r="C96" s="167" t="s">
        <v>93</v>
      </c>
      <c r="D96" s="167" t="s">
        <v>247</v>
      </c>
      <c r="E96" s="168" t="s">
        <v>1140</v>
      </c>
      <c r="F96" s="169" t="s">
        <v>1141</v>
      </c>
      <c r="G96" s="170" t="s">
        <v>173</v>
      </c>
      <c r="H96" s="171">
        <v>8</v>
      </c>
      <c r="I96" s="172"/>
      <c r="J96" s="173">
        <f t="shared" si="0"/>
        <v>0</v>
      </c>
      <c r="K96" s="169" t="s">
        <v>3</v>
      </c>
      <c r="L96" s="174"/>
      <c r="M96" s="175" t="s">
        <v>3</v>
      </c>
      <c r="N96" s="176" t="s">
        <v>43</v>
      </c>
      <c r="O96" s="55"/>
      <c r="P96" s="149">
        <f t="shared" si="1"/>
        <v>0</v>
      </c>
      <c r="Q96" s="149">
        <v>0</v>
      </c>
      <c r="R96" s="149">
        <f t="shared" si="2"/>
        <v>0</v>
      </c>
      <c r="S96" s="149">
        <v>0</v>
      </c>
      <c r="T96" s="150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314</v>
      </c>
      <c r="AT96" s="151" t="s">
        <v>247</v>
      </c>
      <c r="AU96" s="151" t="s">
        <v>77</v>
      </c>
      <c r="AY96" s="19" t="s">
        <v>137</v>
      </c>
      <c r="BE96" s="152">
        <f t="shared" si="4"/>
        <v>0</v>
      </c>
      <c r="BF96" s="152">
        <f t="shared" si="5"/>
        <v>0</v>
      </c>
      <c r="BG96" s="152">
        <f t="shared" si="6"/>
        <v>0</v>
      </c>
      <c r="BH96" s="152">
        <f t="shared" si="7"/>
        <v>0</v>
      </c>
      <c r="BI96" s="152">
        <f t="shared" si="8"/>
        <v>0</v>
      </c>
      <c r="BJ96" s="19" t="s">
        <v>77</v>
      </c>
      <c r="BK96" s="152">
        <f t="shared" si="9"/>
        <v>0</v>
      </c>
      <c r="BL96" s="19" t="s">
        <v>229</v>
      </c>
      <c r="BM96" s="151" t="s">
        <v>1142</v>
      </c>
    </row>
    <row r="97" spans="1:65" s="2" customFormat="1" ht="14.4" customHeight="1">
      <c r="A97" s="34"/>
      <c r="B97" s="139"/>
      <c r="C97" s="140" t="s">
        <v>96</v>
      </c>
      <c r="D97" s="140" t="s">
        <v>139</v>
      </c>
      <c r="E97" s="141" t="s">
        <v>1143</v>
      </c>
      <c r="F97" s="142" t="s">
        <v>1144</v>
      </c>
      <c r="G97" s="143" t="s">
        <v>1145</v>
      </c>
      <c r="H97" s="144">
        <v>0.018</v>
      </c>
      <c r="I97" s="145"/>
      <c r="J97" s="146">
        <f t="shared" si="0"/>
        <v>0</v>
      </c>
      <c r="K97" s="142" t="s">
        <v>3</v>
      </c>
      <c r="L97" s="35"/>
      <c r="M97" s="147" t="s">
        <v>3</v>
      </c>
      <c r="N97" s="148" t="s">
        <v>43</v>
      </c>
      <c r="O97" s="55"/>
      <c r="P97" s="149">
        <f t="shared" si="1"/>
        <v>0</v>
      </c>
      <c r="Q97" s="149">
        <v>0</v>
      </c>
      <c r="R97" s="149">
        <f t="shared" si="2"/>
        <v>0</v>
      </c>
      <c r="S97" s="149">
        <v>0</v>
      </c>
      <c r="T97" s="150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229</v>
      </c>
      <c r="AT97" s="151" t="s">
        <v>139</v>
      </c>
      <c r="AU97" s="151" t="s">
        <v>77</v>
      </c>
      <c r="AY97" s="19" t="s">
        <v>137</v>
      </c>
      <c r="BE97" s="152">
        <f t="shared" si="4"/>
        <v>0</v>
      </c>
      <c r="BF97" s="152">
        <f t="shared" si="5"/>
        <v>0</v>
      </c>
      <c r="BG97" s="152">
        <f t="shared" si="6"/>
        <v>0</v>
      </c>
      <c r="BH97" s="152">
        <f t="shared" si="7"/>
        <v>0</v>
      </c>
      <c r="BI97" s="152">
        <f t="shared" si="8"/>
        <v>0</v>
      </c>
      <c r="BJ97" s="19" t="s">
        <v>77</v>
      </c>
      <c r="BK97" s="152">
        <f t="shared" si="9"/>
        <v>0</v>
      </c>
      <c r="BL97" s="19" t="s">
        <v>229</v>
      </c>
      <c r="BM97" s="151" t="s">
        <v>1146</v>
      </c>
    </row>
    <row r="98" spans="2:63" s="12" customFormat="1" ht="25.95" customHeight="1">
      <c r="B98" s="126"/>
      <c r="D98" s="127" t="s">
        <v>71</v>
      </c>
      <c r="E98" s="128" t="s">
        <v>1147</v>
      </c>
      <c r="F98" s="128" t="s">
        <v>1148</v>
      </c>
      <c r="I98" s="129"/>
      <c r="J98" s="130">
        <f>BK98</f>
        <v>0</v>
      </c>
      <c r="L98" s="126"/>
      <c r="M98" s="131"/>
      <c r="N98" s="132"/>
      <c r="O98" s="132"/>
      <c r="P98" s="133">
        <f>SUM(P99:P102)</f>
        <v>0</v>
      </c>
      <c r="Q98" s="132"/>
      <c r="R98" s="133">
        <f>SUM(R99:R102)</f>
        <v>0</v>
      </c>
      <c r="S98" s="132"/>
      <c r="T98" s="134">
        <f>SUM(T99:T102)</f>
        <v>0</v>
      </c>
      <c r="AR98" s="127" t="s">
        <v>77</v>
      </c>
      <c r="AT98" s="135" t="s">
        <v>71</v>
      </c>
      <c r="AU98" s="135" t="s">
        <v>72</v>
      </c>
      <c r="AY98" s="127" t="s">
        <v>137</v>
      </c>
      <c r="BK98" s="136">
        <f>SUM(BK99:BK102)</f>
        <v>0</v>
      </c>
    </row>
    <row r="99" spans="1:65" s="2" customFormat="1" ht="14.4" customHeight="1">
      <c r="A99" s="34"/>
      <c r="B99" s="139"/>
      <c r="C99" s="140" t="s">
        <v>182</v>
      </c>
      <c r="D99" s="140" t="s">
        <v>139</v>
      </c>
      <c r="E99" s="141" t="s">
        <v>1149</v>
      </c>
      <c r="F99" s="142" t="s">
        <v>1150</v>
      </c>
      <c r="G99" s="143" t="s">
        <v>1135</v>
      </c>
      <c r="H99" s="144">
        <v>8</v>
      </c>
      <c r="I99" s="145"/>
      <c r="J99" s="146">
        <f>ROUND(I99*H99,2)</f>
        <v>0</v>
      </c>
      <c r="K99" s="142" t="s">
        <v>3</v>
      </c>
      <c r="L99" s="35"/>
      <c r="M99" s="147" t="s">
        <v>3</v>
      </c>
      <c r="N99" s="148" t="s">
        <v>43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229</v>
      </c>
      <c r="AT99" s="151" t="s">
        <v>139</v>
      </c>
      <c r="AU99" s="151" t="s">
        <v>77</v>
      </c>
      <c r="AY99" s="19" t="s">
        <v>137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77</v>
      </c>
      <c r="BK99" s="152">
        <f>ROUND(I99*H99,2)</f>
        <v>0</v>
      </c>
      <c r="BL99" s="19" t="s">
        <v>229</v>
      </c>
      <c r="BM99" s="151" t="s">
        <v>1151</v>
      </c>
    </row>
    <row r="100" spans="1:65" s="2" customFormat="1" ht="14.4" customHeight="1">
      <c r="A100" s="34"/>
      <c r="B100" s="139"/>
      <c r="C100" s="140" t="s">
        <v>189</v>
      </c>
      <c r="D100" s="140" t="s">
        <v>139</v>
      </c>
      <c r="E100" s="141" t="s">
        <v>1152</v>
      </c>
      <c r="F100" s="142" t="s">
        <v>1153</v>
      </c>
      <c r="G100" s="143" t="s">
        <v>1135</v>
      </c>
      <c r="H100" s="144">
        <v>2</v>
      </c>
      <c r="I100" s="145"/>
      <c r="J100" s="146">
        <f>ROUND(I100*H100,2)</f>
        <v>0</v>
      </c>
      <c r="K100" s="142" t="s">
        <v>3</v>
      </c>
      <c r="L100" s="35"/>
      <c r="M100" s="147" t="s">
        <v>3</v>
      </c>
      <c r="N100" s="148" t="s">
        <v>43</v>
      </c>
      <c r="O100" s="55"/>
      <c r="P100" s="149">
        <f>O100*H100</f>
        <v>0</v>
      </c>
      <c r="Q100" s="149">
        <v>0</v>
      </c>
      <c r="R100" s="149">
        <f>Q100*H100</f>
        <v>0</v>
      </c>
      <c r="S100" s="149">
        <v>0</v>
      </c>
      <c r="T100" s="150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229</v>
      </c>
      <c r="AT100" s="151" t="s">
        <v>139</v>
      </c>
      <c r="AU100" s="151" t="s">
        <v>77</v>
      </c>
      <c r="AY100" s="19" t="s">
        <v>137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9" t="s">
        <v>77</v>
      </c>
      <c r="BK100" s="152">
        <f>ROUND(I100*H100,2)</f>
        <v>0</v>
      </c>
      <c r="BL100" s="19" t="s">
        <v>229</v>
      </c>
      <c r="BM100" s="151" t="s">
        <v>1154</v>
      </c>
    </row>
    <row r="101" spans="1:65" s="2" customFormat="1" ht="14.4" customHeight="1">
      <c r="A101" s="34"/>
      <c r="B101" s="139"/>
      <c r="C101" s="140" t="s">
        <v>195</v>
      </c>
      <c r="D101" s="140" t="s">
        <v>139</v>
      </c>
      <c r="E101" s="141" t="s">
        <v>1155</v>
      </c>
      <c r="F101" s="142" t="s">
        <v>1156</v>
      </c>
      <c r="G101" s="143" t="s">
        <v>1157</v>
      </c>
      <c r="H101" s="144">
        <v>0.012</v>
      </c>
      <c r="I101" s="145"/>
      <c r="J101" s="146">
        <f>ROUND(I101*H101,2)</f>
        <v>0</v>
      </c>
      <c r="K101" s="142" t="s">
        <v>3</v>
      </c>
      <c r="L101" s="35"/>
      <c r="M101" s="147" t="s">
        <v>3</v>
      </c>
      <c r="N101" s="148" t="s">
        <v>43</v>
      </c>
      <c r="O101" s="55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229</v>
      </c>
      <c r="AT101" s="151" t="s">
        <v>139</v>
      </c>
      <c r="AU101" s="151" t="s">
        <v>77</v>
      </c>
      <c r="AY101" s="19" t="s">
        <v>137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77</v>
      </c>
      <c r="BK101" s="152">
        <f>ROUND(I101*H101,2)</f>
        <v>0</v>
      </c>
      <c r="BL101" s="19" t="s">
        <v>229</v>
      </c>
      <c r="BM101" s="151" t="s">
        <v>1158</v>
      </c>
    </row>
    <row r="102" spans="1:65" s="2" customFormat="1" ht="14.4" customHeight="1">
      <c r="A102" s="34"/>
      <c r="B102" s="139"/>
      <c r="C102" s="140" t="s">
        <v>201</v>
      </c>
      <c r="D102" s="140" t="s">
        <v>139</v>
      </c>
      <c r="E102" s="141" t="s">
        <v>1159</v>
      </c>
      <c r="F102" s="142" t="s">
        <v>1160</v>
      </c>
      <c r="G102" s="143" t="s">
        <v>1157</v>
      </c>
      <c r="H102" s="144">
        <v>0.055</v>
      </c>
      <c r="I102" s="145"/>
      <c r="J102" s="146">
        <f>ROUND(I102*H102,2)</f>
        <v>0</v>
      </c>
      <c r="K102" s="142" t="s">
        <v>3</v>
      </c>
      <c r="L102" s="35"/>
      <c r="M102" s="147" t="s">
        <v>3</v>
      </c>
      <c r="N102" s="148" t="s">
        <v>43</v>
      </c>
      <c r="O102" s="55"/>
      <c r="P102" s="149">
        <f>O102*H102</f>
        <v>0</v>
      </c>
      <c r="Q102" s="149">
        <v>0</v>
      </c>
      <c r="R102" s="149">
        <f>Q102*H102</f>
        <v>0</v>
      </c>
      <c r="S102" s="149">
        <v>0</v>
      </c>
      <c r="T102" s="150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229</v>
      </c>
      <c r="AT102" s="151" t="s">
        <v>139</v>
      </c>
      <c r="AU102" s="151" t="s">
        <v>77</v>
      </c>
      <c r="AY102" s="19" t="s">
        <v>137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77</v>
      </c>
      <c r="BK102" s="152">
        <f>ROUND(I102*H102,2)</f>
        <v>0</v>
      </c>
      <c r="BL102" s="19" t="s">
        <v>229</v>
      </c>
      <c r="BM102" s="151" t="s">
        <v>1161</v>
      </c>
    </row>
    <row r="103" spans="2:63" s="12" customFormat="1" ht="25.95" customHeight="1">
      <c r="B103" s="126"/>
      <c r="D103" s="127" t="s">
        <v>71</v>
      </c>
      <c r="E103" s="128" t="s">
        <v>1162</v>
      </c>
      <c r="F103" s="128" t="s">
        <v>1163</v>
      </c>
      <c r="I103" s="129"/>
      <c r="J103" s="130">
        <f>BK103</f>
        <v>0</v>
      </c>
      <c r="L103" s="126"/>
      <c r="M103" s="131"/>
      <c r="N103" s="132"/>
      <c r="O103" s="132"/>
      <c r="P103" s="133">
        <f>SUM(P104:P106)</f>
        <v>0</v>
      </c>
      <c r="Q103" s="132"/>
      <c r="R103" s="133">
        <f>SUM(R104:R106)</f>
        <v>0</v>
      </c>
      <c r="S103" s="132"/>
      <c r="T103" s="134">
        <f>SUM(T104:T106)</f>
        <v>0</v>
      </c>
      <c r="AR103" s="127" t="s">
        <v>77</v>
      </c>
      <c r="AT103" s="135" t="s">
        <v>71</v>
      </c>
      <c r="AU103" s="135" t="s">
        <v>72</v>
      </c>
      <c r="AY103" s="127" t="s">
        <v>137</v>
      </c>
      <c r="BK103" s="136">
        <f>SUM(BK104:BK106)</f>
        <v>0</v>
      </c>
    </row>
    <row r="104" spans="1:65" s="2" customFormat="1" ht="14.4" customHeight="1">
      <c r="A104" s="34"/>
      <c r="B104" s="139"/>
      <c r="C104" s="140" t="s">
        <v>207</v>
      </c>
      <c r="D104" s="140" t="s">
        <v>139</v>
      </c>
      <c r="E104" s="141" t="s">
        <v>1164</v>
      </c>
      <c r="F104" s="142" t="s">
        <v>1165</v>
      </c>
      <c r="G104" s="143" t="s">
        <v>173</v>
      </c>
      <c r="H104" s="144">
        <v>2</v>
      </c>
      <c r="I104" s="145"/>
      <c r="J104" s="146">
        <f>ROUND(I104*H104,2)</f>
        <v>0</v>
      </c>
      <c r="K104" s="142" t="s">
        <v>3</v>
      </c>
      <c r="L104" s="35"/>
      <c r="M104" s="147" t="s">
        <v>3</v>
      </c>
      <c r="N104" s="148" t="s">
        <v>43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229</v>
      </c>
      <c r="AT104" s="151" t="s">
        <v>139</v>
      </c>
      <c r="AU104" s="151" t="s">
        <v>77</v>
      </c>
      <c r="AY104" s="19" t="s">
        <v>137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77</v>
      </c>
      <c r="BK104" s="152">
        <f>ROUND(I104*H104,2)</f>
        <v>0</v>
      </c>
      <c r="BL104" s="19" t="s">
        <v>229</v>
      </c>
      <c r="BM104" s="151" t="s">
        <v>1166</v>
      </c>
    </row>
    <row r="105" spans="1:65" s="2" customFormat="1" ht="14.4" customHeight="1">
      <c r="A105" s="34"/>
      <c r="B105" s="139"/>
      <c r="C105" s="140" t="s">
        <v>213</v>
      </c>
      <c r="D105" s="140" t="s">
        <v>139</v>
      </c>
      <c r="E105" s="141" t="s">
        <v>1167</v>
      </c>
      <c r="F105" s="142" t="s">
        <v>1144</v>
      </c>
      <c r="G105" s="143" t="s">
        <v>1145</v>
      </c>
      <c r="H105" s="144">
        <v>0.018</v>
      </c>
      <c r="I105" s="145"/>
      <c r="J105" s="146">
        <f>ROUND(I105*H105,2)</f>
        <v>0</v>
      </c>
      <c r="K105" s="142" t="s">
        <v>3</v>
      </c>
      <c r="L105" s="35"/>
      <c r="M105" s="147" t="s">
        <v>3</v>
      </c>
      <c r="N105" s="148" t="s">
        <v>43</v>
      </c>
      <c r="O105" s="55"/>
      <c r="P105" s="149">
        <f>O105*H105</f>
        <v>0</v>
      </c>
      <c r="Q105" s="149">
        <v>0</v>
      </c>
      <c r="R105" s="149">
        <f>Q105*H105</f>
        <v>0</v>
      </c>
      <c r="S105" s="149">
        <v>0</v>
      </c>
      <c r="T105" s="150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1" t="s">
        <v>229</v>
      </c>
      <c r="AT105" s="151" t="s">
        <v>139</v>
      </c>
      <c r="AU105" s="151" t="s">
        <v>77</v>
      </c>
      <c r="AY105" s="19" t="s">
        <v>137</v>
      </c>
      <c r="BE105" s="152">
        <f>IF(N105="základní",J105,0)</f>
        <v>0</v>
      </c>
      <c r="BF105" s="152">
        <f>IF(N105="snížená",J105,0)</f>
        <v>0</v>
      </c>
      <c r="BG105" s="152">
        <f>IF(N105="zákl. přenesená",J105,0)</f>
        <v>0</v>
      </c>
      <c r="BH105" s="152">
        <f>IF(N105="sníž. přenesená",J105,0)</f>
        <v>0</v>
      </c>
      <c r="BI105" s="152">
        <f>IF(N105="nulová",J105,0)</f>
        <v>0</v>
      </c>
      <c r="BJ105" s="19" t="s">
        <v>77</v>
      </c>
      <c r="BK105" s="152">
        <f>ROUND(I105*H105,2)</f>
        <v>0</v>
      </c>
      <c r="BL105" s="19" t="s">
        <v>229</v>
      </c>
      <c r="BM105" s="151" t="s">
        <v>1168</v>
      </c>
    </row>
    <row r="106" spans="1:65" s="2" customFormat="1" ht="14.4" customHeight="1">
      <c r="A106" s="34"/>
      <c r="B106" s="139"/>
      <c r="C106" s="140" t="s">
        <v>219</v>
      </c>
      <c r="D106" s="140" t="s">
        <v>139</v>
      </c>
      <c r="E106" s="141" t="s">
        <v>1169</v>
      </c>
      <c r="F106" s="142" t="s">
        <v>1170</v>
      </c>
      <c r="G106" s="143" t="s">
        <v>1135</v>
      </c>
      <c r="H106" s="144">
        <v>1</v>
      </c>
      <c r="I106" s="145"/>
      <c r="J106" s="146">
        <f>ROUND(I106*H106,2)</f>
        <v>0</v>
      </c>
      <c r="K106" s="142" t="s">
        <v>3</v>
      </c>
      <c r="L106" s="35"/>
      <c r="M106" s="147" t="s">
        <v>3</v>
      </c>
      <c r="N106" s="148" t="s">
        <v>43</v>
      </c>
      <c r="O106" s="55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229</v>
      </c>
      <c r="AT106" s="151" t="s">
        <v>139</v>
      </c>
      <c r="AU106" s="151" t="s">
        <v>77</v>
      </c>
      <c r="AY106" s="19" t="s">
        <v>137</v>
      </c>
      <c r="BE106" s="152">
        <f>IF(N106="základní",J106,0)</f>
        <v>0</v>
      </c>
      <c r="BF106" s="152">
        <f>IF(N106="snížená",J106,0)</f>
        <v>0</v>
      </c>
      <c r="BG106" s="152">
        <f>IF(N106="zákl. přenesená",J106,0)</f>
        <v>0</v>
      </c>
      <c r="BH106" s="152">
        <f>IF(N106="sníž. přenesená",J106,0)</f>
        <v>0</v>
      </c>
      <c r="BI106" s="152">
        <f>IF(N106="nulová",J106,0)</f>
        <v>0</v>
      </c>
      <c r="BJ106" s="19" t="s">
        <v>77</v>
      </c>
      <c r="BK106" s="152">
        <f>ROUND(I106*H106,2)</f>
        <v>0</v>
      </c>
      <c r="BL106" s="19" t="s">
        <v>229</v>
      </c>
      <c r="BM106" s="151" t="s">
        <v>1171</v>
      </c>
    </row>
    <row r="107" spans="2:63" s="12" customFormat="1" ht="25.95" customHeight="1">
      <c r="B107" s="126"/>
      <c r="D107" s="127" t="s">
        <v>71</v>
      </c>
      <c r="E107" s="128" t="s">
        <v>1172</v>
      </c>
      <c r="F107" s="128" t="s">
        <v>1173</v>
      </c>
      <c r="I107" s="129"/>
      <c r="J107" s="130">
        <f>BK107</f>
        <v>0</v>
      </c>
      <c r="L107" s="126"/>
      <c r="M107" s="131"/>
      <c r="N107" s="132"/>
      <c r="O107" s="132"/>
      <c r="P107" s="133">
        <f>SUM(P108:P112)</f>
        <v>0</v>
      </c>
      <c r="Q107" s="132"/>
      <c r="R107" s="133">
        <f>SUM(R108:R112)</f>
        <v>0</v>
      </c>
      <c r="S107" s="132"/>
      <c r="T107" s="134">
        <f>SUM(T108:T112)</f>
        <v>0</v>
      </c>
      <c r="AR107" s="127" t="s">
        <v>77</v>
      </c>
      <c r="AT107" s="135" t="s">
        <v>71</v>
      </c>
      <c r="AU107" s="135" t="s">
        <v>72</v>
      </c>
      <c r="AY107" s="127" t="s">
        <v>137</v>
      </c>
      <c r="BK107" s="136">
        <f>SUM(BK108:BK112)</f>
        <v>0</v>
      </c>
    </row>
    <row r="108" spans="1:65" s="2" customFormat="1" ht="14.4" customHeight="1">
      <c r="A108" s="34"/>
      <c r="B108" s="139"/>
      <c r="C108" s="140" t="s">
        <v>9</v>
      </c>
      <c r="D108" s="140" t="s">
        <v>139</v>
      </c>
      <c r="E108" s="141" t="s">
        <v>1174</v>
      </c>
      <c r="F108" s="142" t="s">
        <v>1175</v>
      </c>
      <c r="G108" s="143" t="s">
        <v>1135</v>
      </c>
      <c r="H108" s="144">
        <v>4</v>
      </c>
      <c r="I108" s="145"/>
      <c r="J108" s="146">
        <f>ROUND(I108*H108,2)</f>
        <v>0</v>
      </c>
      <c r="K108" s="142" t="s">
        <v>3</v>
      </c>
      <c r="L108" s="35"/>
      <c r="M108" s="147" t="s">
        <v>3</v>
      </c>
      <c r="N108" s="148" t="s">
        <v>43</v>
      </c>
      <c r="O108" s="55"/>
      <c r="P108" s="149">
        <f>O108*H108</f>
        <v>0</v>
      </c>
      <c r="Q108" s="149">
        <v>0</v>
      </c>
      <c r="R108" s="149">
        <f>Q108*H108</f>
        <v>0</v>
      </c>
      <c r="S108" s="149">
        <v>0</v>
      </c>
      <c r="T108" s="150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229</v>
      </c>
      <c r="AT108" s="151" t="s">
        <v>139</v>
      </c>
      <c r="AU108" s="151" t="s">
        <v>77</v>
      </c>
      <c r="AY108" s="19" t="s">
        <v>137</v>
      </c>
      <c r="BE108" s="152">
        <f>IF(N108="základní",J108,0)</f>
        <v>0</v>
      </c>
      <c r="BF108" s="152">
        <f>IF(N108="snížená",J108,0)</f>
        <v>0</v>
      </c>
      <c r="BG108" s="152">
        <f>IF(N108="zákl. přenesená",J108,0)</f>
        <v>0</v>
      </c>
      <c r="BH108" s="152">
        <f>IF(N108="sníž. přenesená",J108,0)</f>
        <v>0</v>
      </c>
      <c r="BI108" s="152">
        <f>IF(N108="nulová",J108,0)</f>
        <v>0</v>
      </c>
      <c r="BJ108" s="19" t="s">
        <v>77</v>
      </c>
      <c r="BK108" s="152">
        <f>ROUND(I108*H108,2)</f>
        <v>0</v>
      </c>
      <c r="BL108" s="19" t="s">
        <v>229</v>
      </c>
      <c r="BM108" s="151" t="s">
        <v>1176</v>
      </c>
    </row>
    <row r="109" spans="1:65" s="2" customFormat="1" ht="14.4" customHeight="1">
      <c r="A109" s="34"/>
      <c r="B109" s="139"/>
      <c r="C109" s="140" t="s">
        <v>229</v>
      </c>
      <c r="D109" s="140" t="s">
        <v>139</v>
      </c>
      <c r="E109" s="141" t="s">
        <v>1177</v>
      </c>
      <c r="F109" s="142" t="s">
        <v>1178</v>
      </c>
      <c r="G109" s="143" t="s">
        <v>1135</v>
      </c>
      <c r="H109" s="144">
        <v>1</v>
      </c>
      <c r="I109" s="145"/>
      <c r="J109" s="146">
        <f>ROUND(I109*H109,2)</f>
        <v>0</v>
      </c>
      <c r="K109" s="142" t="s">
        <v>3</v>
      </c>
      <c r="L109" s="35"/>
      <c r="M109" s="147" t="s">
        <v>3</v>
      </c>
      <c r="N109" s="148" t="s">
        <v>43</v>
      </c>
      <c r="O109" s="55"/>
      <c r="P109" s="149">
        <f>O109*H109</f>
        <v>0</v>
      </c>
      <c r="Q109" s="149">
        <v>0</v>
      </c>
      <c r="R109" s="149">
        <f>Q109*H109</f>
        <v>0</v>
      </c>
      <c r="S109" s="149">
        <v>0</v>
      </c>
      <c r="T109" s="150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229</v>
      </c>
      <c r="AT109" s="151" t="s">
        <v>139</v>
      </c>
      <c r="AU109" s="151" t="s">
        <v>77</v>
      </c>
      <c r="AY109" s="19" t="s">
        <v>137</v>
      </c>
      <c r="BE109" s="152">
        <f>IF(N109="základní",J109,0)</f>
        <v>0</v>
      </c>
      <c r="BF109" s="152">
        <f>IF(N109="snížená",J109,0)</f>
        <v>0</v>
      </c>
      <c r="BG109" s="152">
        <f>IF(N109="zákl. přenesená",J109,0)</f>
        <v>0</v>
      </c>
      <c r="BH109" s="152">
        <f>IF(N109="sníž. přenesená",J109,0)</f>
        <v>0</v>
      </c>
      <c r="BI109" s="152">
        <f>IF(N109="nulová",J109,0)</f>
        <v>0</v>
      </c>
      <c r="BJ109" s="19" t="s">
        <v>77</v>
      </c>
      <c r="BK109" s="152">
        <f>ROUND(I109*H109,2)</f>
        <v>0</v>
      </c>
      <c r="BL109" s="19" t="s">
        <v>229</v>
      </c>
      <c r="BM109" s="151" t="s">
        <v>1179</v>
      </c>
    </row>
    <row r="110" spans="1:65" s="2" customFormat="1" ht="14.4" customHeight="1">
      <c r="A110" s="34"/>
      <c r="B110" s="139"/>
      <c r="C110" s="140" t="s">
        <v>235</v>
      </c>
      <c r="D110" s="140" t="s">
        <v>139</v>
      </c>
      <c r="E110" s="141" t="s">
        <v>1180</v>
      </c>
      <c r="F110" s="142" t="s">
        <v>1181</v>
      </c>
      <c r="G110" s="143" t="s">
        <v>1135</v>
      </c>
      <c r="H110" s="144">
        <v>2</v>
      </c>
      <c r="I110" s="145"/>
      <c r="J110" s="146">
        <f>ROUND(I110*H110,2)</f>
        <v>0</v>
      </c>
      <c r="K110" s="142" t="s">
        <v>3</v>
      </c>
      <c r="L110" s="35"/>
      <c r="M110" s="147" t="s">
        <v>3</v>
      </c>
      <c r="N110" s="148" t="s">
        <v>43</v>
      </c>
      <c r="O110" s="55"/>
      <c r="P110" s="149">
        <f>O110*H110</f>
        <v>0</v>
      </c>
      <c r="Q110" s="149">
        <v>0</v>
      </c>
      <c r="R110" s="149">
        <f>Q110*H110</f>
        <v>0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229</v>
      </c>
      <c r="AT110" s="151" t="s">
        <v>139</v>
      </c>
      <c r="AU110" s="151" t="s">
        <v>77</v>
      </c>
      <c r="AY110" s="19" t="s">
        <v>137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77</v>
      </c>
      <c r="BK110" s="152">
        <f>ROUND(I110*H110,2)</f>
        <v>0</v>
      </c>
      <c r="BL110" s="19" t="s">
        <v>229</v>
      </c>
      <c r="BM110" s="151" t="s">
        <v>1182</v>
      </c>
    </row>
    <row r="111" spans="1:65" s="2" customFormat="1" ht="14.4" customHeight="1">
      <c r="A111" s="34"/>
      <c r="B111" s="139"/>
      <c r="C111" s="140" t="s">
        <v>241</v>
      </c>
      <c r="D111" s="140" t="s">
        <v>139</v>
      </c>
      <c r="E111" s="141" t="s">
        <v>1183</v>
      </c>
      <c r="F111" s="142" t="s">
        <v>1184</v>
      </c>
      <c r="G111" s="143" t="s">
        <v>1135</v>
      </c>
      <c r="H111" s="144">
        <v>2</v>
      </c>
      <c r="I111" s="145"/>
      <c r="J111" s="146">
        <f>ROUND(I111*H111,2)</f>
        <v>0</v>
      </c>
      <c r="K111" s="142" t="s">
        <v>3</v>
      </c>
      <c r="L111" s="35"/>
      <c r="M111" s="147" t="s">
        <v>3</v>
      </c>
      <c r="N111" s="148" t="s">
        <v>43</v>
      </c>
      <c r="O111" s="55"/>
      <c r="P111" s="149">
        <f>O111*H111</f>
        <v>0</v>
      </c>
      <c r="Q111" s="149">
        <v>0</v>
      </c>
      <c r="R111" s="149">
        <f>Q111*H111</f>
        <v>0</v>
      </c>
      <c r="S111" s="149">
        <v>0</v>
      </c>
      <c r="T111" s="150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229</v>
      </c>
      <c r="AT111" s="151" t="s">
        <v>139</v>
      </c>
      <c r="AU111" s="151" t="s">
        <v>77</v>
      </c>
      <c r="AY111" s="19" t="s">
        <v>137</v>
      </c>
      <c r="BE111" s="152">
        <f>IF(N111="základní",J111,0)</f>
        <v>0</v>
      </c>
      <c r="BF111" s="152">
        <f>IF(N111="snížená",J111,0)</f>
        <v>0</v>
      </c>
      <c r="BG111" s="152">
        <f>IF(N111="zákl. přenesená",J111,0)</f>
        <v>0</v>
      </c>
      <c r="BH111" s="152">
        <f>IF(N111="sníž. přenesená",J111,0)</f>
        <v>0</v>
      </c>
      <c r="BI111" s="152">
        <f>IF(N111="nulová",J111,0)</f>
        <v>0</v>
      </c>
      <c r="BJ111" s="19" t="s">
        <v>77</v>
      </c>
      <c r="BK111" s="152">
        <f>ROUND(I111*H111,2)</f>
        <v>0</v>
      </c>
      <c r="BL111" s="19" t="s">
        <v>229</v>
      </c>
      <c r="BM111" s="151" t="s">
        <v>1185</v>
      </c>
    </row>
    <row r="112" spans="1:65" s="2" customFormat="1" ht="14.4" customHeight="1">
      <c r="A112" s="34"/>
      <c r="B112" s="139"/>
      <c r="C112" s="140" t="s">
        <v>246</v>
      </c>
      <c r="D112" s="140" t="s">
        <v>139</v>
      </c>
      <c r="E112" s="141" t="s">
        <v>1186</v>
      </c>
      <c r="F112" s="142" t="s">
        <v>1187</v>
      </c>
      <c r="G112" s="143" t="s">
        <v>1135</v>
      </c>
      <c r="H112" s="144">
        <v>2</v>
      </c>
      <c r="I112" s="145"/>
      <c r="J112" s="146">
        <f>ROUND(I112*H112,2)</f>
        <v>0</v>
      </c>
      <c r="K112" s="142" t="s">
        <v>3</v>
      </c>
      <c r="L112" s="35"/>
      <c r="M112" s="147" t="s">
        <v>3</v>
      </c>
      <c r="N112" s="148" t="s">
        <v>43</v>
      </c>
      <c r="O112" s="55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229</v>
      </c>
      <c r="AT112" s="151" t="s">
        <v>139</v>
      </c>
      <c r="AU112" s="151" t="s">
        <v>77</v>
      </c>
      <c r="AY112" s="19" t="s">
        <v>137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9" t="s">
        <v>77</v>
      </c>
      <c r="BK112" s="152">
        <f>ROUND(I112*H112,2)</f>
        <v>0</v>
      </c>
      <c r="BL112" s="19" t="s">
        <v>229</v>
      </c>
      <c r="BM112" s="151" t="s">
        <v>1188</v>
      </c>
    </row>
    <row r="113" spans="2:63" s="12" customFormat="1" ht="25.95" customHeight="1">
      <c r="B113" s="126"/>
      <c r="D113" s="127" t="s">
        <v>71</v>
      </c>
      <c r="E113" s="128" t="s">
        <v>1189</v>
      </c>
      <c r="F113" s="128" t="s">
        <v>1190</v>
      </c>
      <c r="I113" s="129"/>
      <c r="J113" s="130">
        <f>BK113</f>
        <v>0</v>
      </c>
      <c r="L113" s="126"/>
      <c r="M113" s="131"/>
      <c r="N113" s="132"/>
      <c r="O113" s="132"/>
      <c r="P113" s="133">
        <f>SUM(P114:P122)</f>
        <v>0</v>
      </c>
      <c r="Q113" s="132"/>
      <c r="R113" s="133">
        <f>SUM(R114:R122)</f>
        <v>0</v>
      </c>
      <c r="S113" s="132"/>
      <c r="T113" s="134">
        <f>SUM(T114:T122)</f>
        <v>0</v>
      </c>
      <c r="AR113" s="127" t="s">
        <v>77</v>
      </c>
      <c r="AT113" s="135" t="s">
        <v>71</v>
      </c>
      <c r="AU113" s="135" t="s">
        <v>72</v>
      </c>
      <c r="AY113" s="127" t="s">
        <v>137</v>
      </c>
      <c r="BK113" s="136">
        <f>SUM(BK114:BK122)</f>
        <v>0</v>
      </c>
    </row>
    <row r="114" spans="1:65" s="2" customFormat="1" ht="14.4" customHeight="1">
      <c r="A114" s="34"/>
      <c r="B114" s="139"/>
      <c r="C114" s="140" t="s">
        <v>252</v>
      </c>
      <c r="D114" s="140" t="s">
        <v>139</v>
      </c>
      <c r="E114" s="141" t="s">
        <v>1191</v>
      </c>
      <c r="F114" s="142" t="s">
        <v>1192</v>
      </c>
      <c r="G114" s="143" t="s">
        <v>1193</v>
      </c>
      <c r="H114" s="144">
        <v>4</v>
      </c>
      <c r="I114" s="145"/>
      <c r="J114" s="146">
        <f aca="true" t="shared" si="10" ref="J114:J122">ROUND(I114*H114,2)</f>
        <v>0</v>
      </c>
      <c r="K114" s="142" t="s">
        <v>3</v>
      </c>
      <c r="L114" s="35"/>
      <c r="M114" s="147" t="s">
        <v>3</v>
      </c>
      <c r="N114" s="148" t="s">
        <v>43</v>
      </c>
      <c r="O114" s="55"/>
      <c r="P114" s="149">
        <f aca="true" t="shared" si="11" ref="P114:P122">O114*H114</f>
        <v>0</v>
      </c>
      <c r="Q114" s="149">
        <v>0</v>
      </c>
      <c r="R114" s="149">
        <f aca="true" t="shared" si="12" ref="R114:R122">Q114*H114</f>
        <v>0</v>
      </c>
      <c r="S114" s="149">
        <v>0</v>
      </c>
      <c r="T114" s="150">
        <f aca="true" t="shared" si="13" ref="T114:T122"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1" t="s">
        <v>229</v>
      </c>
      <c r="AT114" s="151" t="s">
        <v>139</v>
      </c>
      <c r="AU114" s="151" t="s">
        <v>77</v>
      </c>
      <c r="AY114" s="19" t="s">
        <v>137</v>
      </c>
      <c r="BE114" s="152">
        <f aca="true" t="shared" si="14" ref="BE114:BE122">IF(N114="základní",J114,0)</f>
        <v>0</v>
      </c>
      <c r="BF114" s="152">
        <f aca="true" t="shared" si="15" ref="BF114:BF122">IF(N114="snížená",J114,0)</f>
        <v>0</v>
      </c>
      <c r="BG114" s="152">
        <f aca="true" t="shared" si="16" ref="BG114:BG122">IF(N114="zákl. přenesená",J114,0)</f>
        <v>0</v>
      </c>
      <c r="BH114" s="152">
        <f aca="true" t="shared" si="17" ref="BH114:BH122">IF(N114="sníž. přenesená",J114,0)</f>
        <v>0</v>
      </c>
      <c r="BI114" s="152">
        <f aca="true" t="shared" si="18" ref="BI114:BI122">IF(N114="nulová",J114,0)</f>
        <v>0</v>
      </c>
      <c r="BJ114" s="19" t="s">
        <v>77</v>
      </c>
      <c r="BK114" s="152">
        <f aca="true" t="shared" si="19" ref="BK114:BK122">ROUND(I114*H114,2)</f>
        <v>0</v>
      </c>
      <c r="BL114" s="19" t="s">
        <v>229</v>
      </c>
      <c r="BM114" s="151" t="s">
        <v>1194</v>
      </c>
    </row>
    <row r="115" spans="1:65" s="2" customFormat="1" ht="34.8" customHeight="1">
      <c r="A115" s="34"/>
      <c r="B115" s="139"/>
      <c r="C115" s="140" t="s">
        <v>8</v>
      </c>
      <c r="D115" s="140" t="s">
        <v>139</v>
      </c>
      <c r="E115" s="141" t="s">
        <v>1195</v>
      </c>
      <c r="F115" s="142" t="s">
        <v>1196</v>
      </c>
      <c r="G115" s="143" t="s">
        <v>173</v>
      </c>
      <c r="H115" s="144">
        <v>6</v>
      </c>
      <c r="I115" s="145"/>
      <c r="J115" s="146">
        <f t="shared" si="10"/>
        <v>0</v>
      </c>
      <c r="K115" s="142" t="s">
        <v>3</v>
      </c>
      <c r="L115" s="35"/>
      <c r="M115" s="147" t="s">
        <v>3</v>
      </c>
      <c r="N115" s="148" t="s">
        <v>43</v>
      </c>
      <c r="O115" s="55"/>
      <c r="P115" s="149">
        <f t="shared" si="11"/>
        <v>0</v>
      </c>
      <c r="Q115" s="149">
        <v>0</v>
      </c>
      <c r="R115" s="149">
        <f t="shared" si="12"/>
        <v>0</v>
      </c>
      <c r="S115" s="149">
        <v>0</v>
      </c>
      <c r="T115" s="150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229</v>
      </c>
      <c r="AT115" s="151" t="s">
        <v>139</v>
      </c>
      <c r="AU115" s="151" t="s">
        <v>77</v>
      </c>
      <c r="AY115" s="19" t="s">
        <v>137</v>
      </c>
      <c r="BE115" s="152">
        <f t="shared" si="14"/>
        <v>0</v>
      </c>
      <c r="BF115" s="152">
        <f t="shared" si="15"/>
        <v>0</v>
      </c>
      <c r="BG115" s="152">
        <f t="shared" si="16"/>
        <v>0</v>
      </c>
      <c r="BH115" s="152">
        <f t="shared" si="17"/>
        <v>0</v>
      </c>
      <c r="BI115" s="152">
        <f t="shared" si="18"/>
        <v>0</v>
      </c>
      <c r="BJ115" s="19" t="s">
        <v>77</v>
      </c>
      <c r="BK115" s="152">
        <f t="shared" si="19"/>
        <v>0</v>
      </c>
      <c r="BL115" s="19" t="s">
        <v>229</v>
      </c>
      <c r="BM115" s="151" t="s">
        <v>1197</v>
      </c>
    </row>
    <row r="116" spans="1:65" s="2" customFormat="1" ht="34.8" customHeight="1">
      <c r="A116" s="34"/>
      <c r="B116" s="139"/>
      <c r="C116" s="140" t="s">
        <v>262</v>
      </c>
      <c r="D116" s="140" t="s">
        <v>139</v>
      </c>
      <c r="E116" s="141" t="s">
        <v>1198</v>
      </c>
      <c r="F116" s="142" t="s">
        <v>1199</v>
      </c>
      <c r="G116" s="143" t="s">
        <v>173</v>
      </c>
      <c r="H116" s="144">
        <v>6</v>
      </c>
      <c r="I116" s="145"/>
      <c r="J116" s="146">
        <f t="shared" si="10"/>
        <v>0</v>
      </c>
      <c r="K116" s="142" t="s">
        <v>3</v>
      </c>
      <c r="L116" s="35"/>
      <c r="M116" s="147" t="s">
        <v>3</v>
      </c>
      <c r="N116" s="148" t="s">
        <v>43</v>
      </c>
      <c r="O116" s="55"/>
      <c r="P116" s="149">
        <f t="shared" si="11"/>
        <v>0</v>
      </c>
      <c r="Q116" s="149">
        <v>0</v>
      </c>
      <c r="R116" s="149">
        <f t="shared" si="12"/>
        <v>0</v>
      </c>
      <c r="S116" s="149">
        <v>0</v>
      </c>
      <c r="T116" s="150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229</v>
      </c>
      <c r="AT116" s="151" t="s">
        <v>139</v>
      </c>
      <c r="AU116" s="151" t="s">
        <v>77</v>
      </c>
      <c r="AY116" s="19" t="s">
        <v>137</v>
      </c>
      <c r="BE116" s="152">
        <f t="shared" si="14"/>
        <v>0</v>
      </c>
      <c r="BF116" s="152">
        <f t="shared" si="15"/>
        <v>0</v>
      </c>
      <c r="BG116" s="152">
        <f t="shared" si="16"/>
        <v>0</v>
      </c>
      <c r="BH116" s="152">
        <f t="shared" si="17"/>
        <v>0</v>
      </c>
      <c r="BI116" s="152">
        <f t="shared" si="18"/>
        <v>0</v>
      </c>
      <c r="BJ116" s="19" t="s">
        <v>77</v>
      </c>
      <c r="BK116" s="152">
        <f t="shared" si="19"/>
        <v>0</v>
      </c>
      <c r="BL116" s="19" t="s">
        <v>229</v>
      </c>
      <c r="BM116" s="151" t="s">
        <v>1200</v>
      </c>
    </row>
    <row r="117" spans="1:65" s="2" customFormat="1" ht="14.4" customHeight="1">
      <c r="A117" s="34"/>
      <c r="B117" s="139"/>
      <c r="C117" s="140" t="s">
        <v>266</v>
      </c>
      <c r="D117" s="140" t="s">
        <v>139</v>
      </c>
      <c r="E117" s="141" t="s">
        <v>1201</v>
      </c>
      <c r="F117" s="142" t="s">
        <v>1202</v>
      </c>
      <c r="G117" s="143" t="s">
        <v>142</v>
      </c>
      <c r="H117" s="144">
        <v>4</v>
      </c>
      <c r="I117" s="145"/>
      <c r="J117" s="146">
        <f t="shared" si="10"/>
        <v>0</v>
      </c>
      <c r="K117" s="142" t="s">
        <v>3</v>
      </c>
      <c r="L117" s="35"/>
      <c r="M117" s="147" t="s">
        <v>3</v>
      </c>
      <c r="N117" s="148" t="s">
        <v>43</v>
      </c>
      <c r="O117" s="55"/>
      <c r="P117" s="149">
        <f t="shared" si="11"/>
        <v>0</v>
      </c>
      <c r="Q117" s="149">
        <v>0</v>
      </c>
      <c r="R117" s="149">
        <f t="shared" si="12"/>
        <v>0</v>
      </c>
      <c r="S117" s="149">
        <v>0</v>
      </c>
      <c r="T117" s="150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229</v>
      </c>
      <c r="AT117" s="151" t="s">
        <v>139</v>
      </c>
      <c r="AU117" s="151" t="s">
        <v>77</v>
      </c>
      <c r="AY117" s="19" t="s">
        <v>137</v>
      </c>
      <c r="BE117" s="152">
        <f t="shared" si="14"/>
        <v>0</v>
      </c>
      <c r="BF117" s="152">
        <f t="shared" si="15"/>
        <v>0</v>
      </c>
      <c r="BG117" s="152">
        <f t="shared" si="16"/>
        <v>0</v>
      </c>
      <c r="BH117" s="152">
        <f t="shared" si="17"/>
        <v>0</v>
      </c>
      <c r="BI117" s="152">
        <f t="shared" si="18"/>
        <v>0</v>
      </c>
      <c r="BJ117" s="19" t="s">
        <v>77</v>
      </c>
      <c r="BK117" s="152">
        <f t="shared" si="19"/>
        <v>0</v>
      </c>
      <c r="BL117" s="19" t="s">
        <v>229</v>
      </c>
      <c r="BM117" s="151" t="s">
        <v>1203</v>
      </c>
    </row>
    <row r="118" spans="1:65" s="2" customFormat="1" ht="14.4" customHeight="1">
      <c r="A118" s="34"/>
      <c r="B118" s="139"/>
      <c r="C118" s="140" t="s">
        <v>271</v>
      </c>
      <c r="D118" s="140" t="s">
        <v>139</v>
      </c>
      <c r="E118" s="141" t="s">
        <v>1204</v>
      </c>
      <c r="F118" s="142" t="s">
        <v>1205</v>
      </c>
      <c r="G118" s="143" t="s">
        <v>1135</v>
      </c>
      <c r="H118" s="144">
        <v>8</v>
      </c>
      <c r="I118" s="145"/>
      <c r="J118" s="146">
        <f t="shared" si="10"/>
        <v>0</v>
      </c>
      <c r="K118" s="142" t="s">
        <v>3</v>
      </c>
      <c r="L118" s="35"/>
      <c r="M118" s="147" t="s">
        <v>3</v>
      </c>
      <c r="N118" s="148" t="s">
        <v>43</v>
      </c>
      <c r="O118" s="55"/>
      <c r="P118" s="149">
        <f t="shared" si="11"/>
        <v>0</v>
      </c>
      <c r="Q118" s="149">
        <v>0</v>
      </c>
      <c r="R118" s="149">
        <f t="shared" si="12"/>
        <v>0</v>
      </c>
      <c r="S118" s="149">
        <v>0</v>
      </c>
      <c r="T118" s="150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229</v>
      </c>
      <c r="AT118" s="151" t="s">
        <v>139</v>
      </c>
      <c r="AU118" s="151" t="s">
        <v>77</v>
      </c>
      <c r="AY118" s="19" t="s">
        <v>137</v>
      </c>
      <c r="BE118" s="152">
        <f t="shared" si="14"/>
        <v>0</v>
      </c>
      <c r="BF118" s="152">
        <f t="shared" si="15"/>
        <v>0</v>
      </c>
      <c r="BG118" s="152">
        <f t="shared" si="16"/>
        <v>0</v>
      </c>
      <c r="BH118" s="152">
        <f t="shared" si="17"/>
        <v>0</v>
      </c>
      <c r="BI118" s="152">
        <f t="shared" si="18"/>
        <v>0</v>
      </c>
      <c r="BJ118" s="19" t="s">
        <v>77</v>
      </c>
      <c r="BK118" s="152">
        <f t="shared" si="19"/>
        <v>0</v>
      </c>
      <c r="BL118" s="19" t="s">
        <v>229</v>
      </c>
      <c r="BM118" s="151" t="s">
        <v>1206</v>
      </c>
    </row>
    <row r="119" spans="1:65" s="2" customFormat="1" ht="14.4" customHeight="1">
      <c r="A119" s="34"/>
      <c r="B119" s="139"/>
      <c r="C119" s="140" t="s">
        <v>276</v>
      </c>
      <c r="D119" s="140" t="s">
        <v>139</v>
      </c>
      <c r="E119" s="141" t="s">
        <v>1207</v>
      </c>
      <c r="F119" s="142" t="s">
        <v>1208</v>
      </c>
      <c r="G119" s="143" t="s">
        <v>1135</v>
      </c>
      <c r="H119" s="144">
        <v>4</v>
      </c>
      <c r="I119" s="145"/>
      <c r="J119" s="146">
        <f t="shared" si="10"/>
        <v>0</v>
      </c>
      <c r="K119" s="142" t="s">
        <v>3</v>
      </c>
      <c r="L119" s="35"/>
      <c r="M119" s="147" t="s">
        <v>3</v>
      </c>
      <c r="N119" s="148" t="s">
        <v>43</v>
      </c>
      <c r="O119" s="55"/>
      <c r="P119" s="149">
        <f t="shared" si="11"/>
        <v>0</v>
      </c>
      <c r="Q119" s="149">
        <v>0</v>
      </c>
      <c r="R119" s="149">
        <f t="shared" si="12"/>
        <v>0</v>
      </c>
      <c r="S119" s="149">
        <v>0</v>
      </c>
      <c r="T119" s="150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229</v>
      </c>
      <c r="AT119" s="151" t="s">
        <v>139</v>
      </c>
      <c r="AU119" s="151" t="s">
        <v>77</v>
      </c>
      <c r="AY119" s="19" t="s">
        <v>137</v>
      </c>
      <c r="BE119" s="152">
        <f t="shared" si="14"/>
        <v>0</v>
      </c>
      <c r="BF119" s="152">
        <f t="shared" si="15"/>
        <v>0</v>
      </c>
      <c r="BG119" s="152">
        <f t="shared" si="16"/>
        <v>0</v>
      </c>
      <c r="BH119" s="152">
        <f t="shared" si="17"/>
        <v>0</v>
      </c>
      <c r="BI119" s="152">
        <f t="shared" si="18"/>
        <v>0</v>
      </c>
      <c r="BJ119" s="19" t="s">
        <v>77</v>
      </c>
      <c r="BK119" s="152">
        <f t="shared" si="19"/>
        <v>0</v>
      </c>
      <c r="BL119" s="19" t="s">
        <v>229</v>
      </c>
      <c r="BM119" s="151" t="s">
        <v>1209</v>
      </c>
    </row>
    <row r="120" spans="1:65" s="2" customFormat="1" ht="14.4" customHeight="1">
      <c r="A120" s="34"/>
      <c r="B120" s="139"/>
      <c r="C120" s="140" t="s">
        <v>281</v>
      </c>
      <c r="D120" s="140" t="s">
        <v>139</v>
      </c>
      <c r="E120" s="141" t="s">
        <v>1210</v>
      </c>
      <c r="F120" s="142" t="s">
        <v>1211</v>
      </c>
      <c r="G120" s="143" t="s">
        <v>173</v>
      </c>
      <c r="H120" s="144">
        <v>6</v>
      </c>
      <c r="I120" s="145"/>
      <c r="J120" s="146">
        <f t="shared" si="10"/>
        <v>0</v>
      </c>
      <c r="K120" s="142" t="s">
        <v>3</v>
      </c>
      <c r="L120" s="35"/>
      <c r="M120" s="147" t="s">
        <v>3</v>
      </c>
      <c r="N120" s="148" t="s">
        <v>43</v>
      </c>
      <c r="O120" s="55"/>
      <c r="P120" s="149">
        <f t="shared" si="11"/>
        <v>0</v>
      </c>
      <c r="Q120" s="149">
        <v>0</v>
      </c>
      <c r="R120" s="149">
        <f t="shared" si="12"/>
        <v>0</v>
      </c>
      <c r="S120" s="149">
        <v>0</v>
      </c>
      <c r="T120" s="150">
        <f t="shared" si="1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229</v>
      </c>
      <c r="AT120" s="151" t="s">
        <v>139</v>
      </c>
      <c r="AU120" s="151" t="s">
        <v>77</v>
      </c>
      <c r="AY120" s="19" t="s">
        <v>137</v>
      </c>
      <c r="BE120" s="152">
        <f t="shared" si="14"/>
        <v>0</v>
      </c>
      <c r="BF120" s="152">
        <f t="shared" si="15"/>
        <v>0</v>
      </c>
      <c r="BG120" s="152">
        <f t="shared" si="16"/>
        <v>0</v>
      </c>
      <c r="BH120" s="152">
        <f t="shared" si="17"/>
        <v>0</v>
      </c>
      <c r="BI120" s="152">
        <f t="shared" si="18"/>
        <v>0</v>
      </c>
      <c r="BJ120" s="19" t="s">
        <v>77</v>
      </c>
      <c r="BK120" s="152">
        <f t="shared" si="19"/>
        <v>0</v>
      </c>
      <c r="BL120" s="19" t="s">
        <v>229</v>
      </c>
      <c r="BM120" s="151" t="s">
        <v>1212</v>
      </c>
    </row>
    <row r="121" spans="1:65" s="2" customFormat="1" ht="14.4" customHeight="1">
      <c r="A121" s="34"/>
      <c r="B121" s="139"/>
      <c r="C121" s="140" t="s">
        <v>286</v>
      </c>
      <c r="D121" s="140" t="s">
        <v>139</v>
      </c>
      <c r="E121" s="141" t="s">
        <v>1213</v>
      </c>
      <c r="F121" s="142" t="s">
        <v>1214</v>
      </c>
      <c r="G121" s="143" t="s">
        <v>173</v>
      </c>
      <c r="H121" s="144">
        <v>6</v>
      </c>
      <c r="I121" s="145"/>
      <c r="J121" s="146">
        <f t="shared" si="10"/>
        <v>0</v>
      </c>
      <c r="K121" s="142" t="s">
        <v>3</v>
      </c>
      <c r="L121" s="35"/>
      <c r="M121" s="147" t="s">
        <v>3</v>
      </c>
      <c r="N121" s="148" t="s">
        <v>43</v>
      </c>
      <c r="O121" s="55"/>
      <c r="P121" s="149">
        <f t="shared" si="11"/>
        <v>0</v>
      </c>
      <c r="Q121" s="149">
        <v>0</v>
      </c>
      <c r="R121" s="149">
        <f t="shared" si="12"/>
        <v>0</v>
      </c>
      <c r="S121" s="149">
        <v>0</v>
      </c>
      <c r="T121" s="150">
        <f t="shared" si="1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229</v>
      </c>
      <c r="AT121" s="151" t="s">
        <v>139</v>
      </c>
      <c r="AU121" s="151" t="s">
        <v>77</v>
      </c>
      <c r="AY121" s="19" t="s">
        <v>137</v>
      </c>
      <c r="BE121" s="152">
        <f t="shared" si="14"/>
        <v>0</v>
      </c>
      <c r="BF121" s="152">
        <f t="shared" si="15"/>
        <v>0</v>
      </c>
      <c r="BG121" s="152">
        <f t="shared" si="16"/>
        <v>0</v>
      </c>
      <c r="BH121" s="152">
        <f t="shared" si="17"/>
        <v>0</v>
      </c>
      <c r="BI121" s="152">
        <f t="shared" si="18"/>
        <v>0</v>
      </c>
      <c r="BJ121" s="19" t="s">
        <v>77</v>
      </c>
      <c r="BK121" s="152">
        <f t="shared" si="19"/>
        <v>0</v>
      </c>
      <c r="BL121" s="19" t="s">
        <v>229</v>
      </c>
      <c r="BM121" s="151" t="s">
        <v>1215</v>
      </c>
    </row>
    <row r="122" spans="1:65" s="2" customFormat="1" ht="14.4" customHeight="1">
      <c r="A122" s="34"/>
      <c r="B122" s="139"/>
      <c r="C122" s="140" t="s">
        <v>292</v>
      </c>
      <c r="D122" s="140" t="s">
        <v>139</v>
      </c>
      <c r="E122" s="141" t="s">
        <v>1216</v>
      </c>
      <c r="F122" s="142" t="s">
        <v>1217</v>
      </c>
      <c r="G122" s="143" t="s">
        <v>1145</v>
      </c>
      <c r="H122" s="144">
        <v>0.011</v>
      </c>
      <c r="I122" s="145"/>
      <c r="J122" s="146">
        <f t="shared" si="10"/>
        <v>0</v>
      </c>
      <c r="K122" s="142" t="s">
        <v>3</v>
      </c>
      <c r="L122" s="35"/>
      <c r="M122" s="147" t="s">
        <v>3</v>
      </c>
      <c r="N122" s="148" t="s">
        <v>43</v>
      </c>
      <c r="O122" s="55"/>
      <c r="P122" s="149">
        <f t="shared" si="11"/>
        <v>0</v>
      </c>
      <c r="Q122" s="149">
        <v>0</v>
      </c>
      <c r="R122" s="149">
        <f t="shared" si="12"/>
        <v>0</v>
      </c>
      <c r="S122" s="149">
        <v>0</v>
      </c>
      <c r="T122" s="150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229</v>
      </c>
      <c r="AT122" s="151" t="s">
        <v>139</v>
      </c>
      <c r="AU122" s="151" t="s">
        <v>77</v>
      </c>
      <c r="AY122" s="19" t="s">
        <v>137</v>
      </c>
      <c r="BE122" s="152">
        <f t="shared" si="14"/>
        <v>0</v>
      </c>
      <c r="BF122" s="152">
        <f t="shared" si="15"/>
        <v>0</v>
      </c>
      <c r="BG122" s="152">
        <f t="shared" si="16"/>
        <v>0</v>
      </c>
      <c r="BH122" s="152">
        <f t="shared" si="17"/>
        <v>0</v>
      </c>
      <c r="BI122" s="152">
        <f t="shared" si="18"/>
        <v>0</v>
      </c>
      <c r="BJ122" s="19" t="s">
        <v>77</v>
      </c>
      <c r="BK122" s="152">
        <f t="shared" si="19"/>
        <v>0</v>
      </c>
      <c r="BL122" s="19" t="s">
        <v>229</v>
      </c>
      <c r="BM122" s="151" t="s">
        <v>1218</v>
      </c>
    </row>
    <row r="123" spans="2:63" s="12" customFormat="1" ht="25.95" customHeight="1">
      <c r="B123" s="126"/>
      <c r="D123" s="127" t="s">
        <v>71</v>
      </c>
      <c r="E123" s="128" t="s">
        <v>1219</v>
      </c>
      <c r="F123" s="128" t="s">
        <v>1220</v>
      </c>
      <c r="I123" s="129"/>
      <c r="J123" s="130">
        <f>BK123</f>
        <v>0</v>
      </c>
      <c r="L123" s="126"/>
      <c r="M123" s="131"/>
      <c r="N123" s="132"/>
      <c r="O123" s="132"/>
      <c r="P123" s="133">
        <f>SUM(P124:P127)</f>
        <v>0</v>
      </c>
      <c r="Q123" s="132"/>
      <c r="R123" s="133">
        <f>SUM(R124:R127)</f>
        <v>0</v>
      </c>
      <c r="S123" s="132"/>
      <c r="T123" s="134">
        <f>SUM(T124:T127)</f>
        <v>0</v>
      </c>
      <c r="AR123" s="127" t="s">
        <v>77</v>
      </c>
      <c r="AT123" s="135" t="s">
        <v>71</v>
      </c>
      <c r="AU123" s="135" t="s">
        <v>72</v>
      </c>
      <c r="AY123" s="127" t="s">
        <v>137</v>
      </c>
      <c r="BK123" s="136">
        <f>SUM(BK124:BK127)</f>
        <v>0</v>
      </c>
    </row>
    <row r="124" spans="1:65" s="2" customFormat="1" ht="14.4" customHeight="1">
      <c r="A124" s="34"/>
      <c r="B124" s="139"/>
      <c r="C124" s="140" t="s">
        <v>298</v>
      </c>
      <c r="D124" s="140" t="s">
        <v>139</v>
      </c>
      <c r="E124" s="141" t="s">
        <v>1221</v>
      </c>
      <c r="F124" s="142" t="s">
        <v>1222</v>
      </c>
      <c r="G124" s="143" t="s">
        <v>173</v>
      </c>
      <c r="H124" s="144">
        <v>3</v>
      </c>
      <c r="I124" s="145"/>
      <c r="J124" s="146">
        <f>ROUND(I124*H124,2)</f>
        <v>0</v>
      </c>
      <c r="K124" s="142" t="s">
        <v>3</v>
      </c>
      <c r="L124" s="35"/>
      <c r="M124" s="147" t="s">
        <v>3</v>
      </c>
      <c r="N124" s="148" t="s">
        <v>43</v>
      </c>
      <c r="O124" s="55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1" t="s">
        <v>229</v>
      </c>
      <c r="AT124" s="151" t="s">
        <v>139</v>
      </c>
      <c r="AU124" s="151" t="s">
        <v>77</v>
      </c>
      <c r="AY124" s="19" t="s">
        <v>137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9" t="s">
        <v>77</v>
      </c>
      <c r="BK124" s="152">
        <f>ROUND(I124*H124,2)</f>
        <v>0</v>
      </c>
      <c r="BL124" s="19" t="s">
        <v>229</v>
      </c>
      <c r="BM124" s="151" t="s">
        <v>1223</v>
      </c>
    </row>
    <row r="125" spans="1:65" s="2" customFormat="1" ht="14.4" customHeight="1">
      <c r="A125" s="34"/>
      <c r="B125" s="139"/>
      <c r="C125" s="140" t="s">
        <v>303</v>
      </c>
      <c r="D125" s="140" t="s">
        <v>139</v>
      </c>
      <c r="E125" s="141" t="s">
        <v>1224</v>
      </c>
      <c r="F125" s="142" t="s">
        <v>1225</v>
      </c>
      <c r="G125" s="143" t="s">
        <v>1135</v>
      </c>
      <c r="H125" s="144">
        <v>2</v>
      </c>
      <c r="I125" s="145"/>
      <c r="J125" s="146">
        <f>ROUND(I125*H125,2)</f>
        <v>0</v>
      </c>
      <c r="K125" s="142" t="s">
        <v>3</v>
      </c>
      <c r="L125" s="35"/>
      <c r="M125" s="147" t="s">
        <v>3</v>
      </c>
      <c r="N125" s="148" t="s">
        <v>43</v>
      </c>
      <c r="O125" s="55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1" t="s">
        <v>229</v>
      </c>
      <c r="AT125" s="151" t="s">
        <v>139</v>
      </c>
      <c r="AU125" s="151" t="s">
        <v>77</v>
      </c>
      <c r="AY125" s="19" t="s">
        <v>137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9" t="s">
        <v>77</v>
      </c>
      <c r="BK125" s="152">
        <f>ROUND(I125*H125,2)</f>
        <v>0</v>
      </c>
      <c r="BL125" s="19" t="s">
        <v>229</v>
      </c>
      <c r="BM125" s="151" t="s">
        <v>1226</v>
      </c>
    </row>
    <row r="126" spans="1:65" s="2" customFormat="1" ht="14.4" customHeight="1">
      <c r="A126" s="34"/>
      <c r="B126" s="139"/>
      <c r="C126" s="140" t="s">
        <v>309</v>
      </c>
      <c r="D126" s="140" t="s">
        <v>139</v>
      </c>
      <c r="E126" s="141" t="s">
        <v>1227</v>
      </c>
      <c r="F126" s="142" t="s">
        <v>1217</v>
      </c>
      <c r="G126" s="143" t="s">
        <v>1145</v>
      </c>
      <c r="H126" s="144">
        <v>0.011</v>
      </c>
      <c r="I126" s="145"/>
      <c r="J126" s="146">
        <f>ROUND(I126*H126,2)</f>
        <v>0</v>
      </c>
      <c r="K126" s="142" t="s">
        <v>3</v>
      </c>
      <c r="L126" s="35"/>
      <c r="M126" s="147" t="s">
        <v>3</v>
      </c>
      <c r="N126" s="148" t="s">
        <v>43</v>
      </c>
      <c r="O126" s="55"/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229</v>
      </c>
      <c r="AT126" s="151" t="s">
        <v>139</v>
      </c>
      <c r="AU126" s="151" t="s">
        <v>77</v>
      </c>
      <c r="AY126" s="19" t="s">
        <v>137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9" t="s">
        <v>77</v>
      </c>
      <c r="BK126" s="152">
        <f>ROUND(I126*H126,2)</f>
        <v>0</v>
      </c>
      <c r="BL126" s="19" t="s">
        <v>229</v>
      </c>
      <c r="BM126" s="151" t="s">
        <v>1228</v>
      </c>
    </row>
    <row r="127" spans="1:65" s="2" customFormat="1" ht="14.4" customHeight="1">
      <c r="A127" s="34"/>
      <c r="B127" s="139"/>
      <c r="C127" s="140" t="s">
        <v>314</v>
      </c>
      <c r="D127" s="140" t="s">
        <v>139</v>
      </c>
      <c r="E127" s="141" t="s">
        <v>1229</v>
      </c>
      <c r="F127" s="142" t="s">
        <v>1230</v>
      </c>
      <c r="G127" s="143" t="s">
        <v>1135</v>
      </c>
      <c r="H127" s="144">
        <v>4</v>
      </c>
      <c r="I127" s="145"/>
      <c r="J127" s="146">
        <f>ROUND(I127*H127,2)</f>
        <v>0</v>
      </c>
      <c r="K127" s="142" t="s">
        <v>3</v>
      </c>
      <c r="L127" s="35"/>
      <c r="M127" s="147" t="s">
        <v>3</v>
      </c>
      <c r="N127" s="148" t="s">
        <v>43</v>
      </c>
      <c r="O127" s="55"/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229</v>
      </c>
      <c r="AT127" s="151" t="s">
        <v>139</v>
      </c>
      <c r="AU127" s="151" t="s">
        <v>77</v>
      </c>
      <c r="AY127" s="19" t="s">
        <v>137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9" t="s">
        <v>77</v>
      </c>
      <c r="BK127" s="152">
        <f>ROUND(I127*H127,2)</f>
        <v>0</v>
      </c>
      <c r="BL127" s="19" t="s">
        <v>229</v>
      </c>
      <c r="BM127" s="151" t="s">
        <v>1231</v>
      </c>
    </row>
    <row r="128" spans="2:63" s="12" customFormat="1" ht="25.95" customHeight="1">
      <c r="B128" s="126"/>
      <c r="D128" s="127" t="s">
        <v>71</v>
      </c>
      <c r="E128" s="128" t="s">
        <v>1232</v>
      </c>
      <c r="F128" s="128" t="s">
        <v>1233</v>
      </c>
      <c r="I128" s="129"/>
      <c r="J128" s="130">
        <f>BK128</f>
        <v>0</v>
      </c>
      <c r="L128" s="126"/>
      <c r="M128" s="131"/>
      <c r="N128" s="132"/>
      <c r="O128" s="132"/>
      <c r="P128" s="133">
        <f>SUM(P129:P136)</f>
        <v>0</v>
      </c>
      <c r="Q128" s="132"/>
      <c r="R128" s="133">
        <f>SUM(R129:R136)</f>
        <v>0</v>
      </c>
      <c r="S128" s="132"/>
      <c r="T128" s="134">
        <f>SUM(T129:T136)</f>
        <v>0</v>
      </c>
      <c r="AR128" s="127" t="s">
        <v>77</v>
      </c>
      <c r="AT128" s="135" t="s">
        <v>71</v>
      </c>
      <c r="AU128" s="135" t="s">
        <v>72</v>
      </c>
      <c r="AY128" s="127" t="s">
        <v>137</v>
      </c>
      <c r="BK128" s="136">
        <f>SUM(BK129:BK136)</f>
        <v>0</v>
      </c>
    </row>
    <row r="129" spans="1:65" s="2" customFormat="1" ht="14.4" customHeight="1">
      <c r="A129" s="34"/>
      <c r="B129" s="139"/>
      <c r="C129" s="140" t="s">
        <v>320</v>
      </c>
      <c r="D129" s="140" t="s">
        <v>139</v>
      </c>
      <c r="E129" s="141" t="s">
        <v>1234</v>
      </c>
      <c r="F129" s="142" t="s">
        <v>1235</v>
      </c>
      <c r="G129" s="143" t="s">
        <v>1135</v>
      </c>
      <c r="H129" s="144">
        <v>4</v>
      </c>
      <c r="I129" s="145"/>
      <c r="J129" s="146">
        <f aca="true" t="shared" si="20" ref="J129:J136">ROUND(I129*H129,2)</f>
        <v>0</v>
      </c>
      <c r="K129" s="142" t="s">
        <v>3</v>
      </c>
      <c r="L129" s="35"/>
      <c r="M129" s="147" t="s">
        <v>3</v>
      </c>
      <c r="N129" s="148" t="s">
        <v>43</v>
      </c>
      <c r="O129" s="55"/>
      <c r="P129" s="149">
        <f aca="true" t="shared" si="21" ref="P129:P136">O129*H129</f>
        <v>0</v>
      </c>
      <c r="Q129" s="149">
        <v>0</v>
      </c>
      <c r="R129" s="149">
        <f aca="true" t="shared" si="22" ref="R129:R136">Q129*H129</f>
        <v>0</v>
      </c>
      <c r="S129" s="149">
        <v>0</v>
      </c>
      <c r="T129" s="150">
        <f aca="true" t="shared" si="23" ref="T129:T136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229</v>
      </c>
      <c r="AT129" s="151" t="s">
        <v>139</v>
      </c>
      <c r="AU129" s="151" t="s">
        <v>77</v>
      </c>
      <c r="AY129" s="19" t="s">
        <v>137</v>
      </c>
      <c r="BE129" s="152">
        <f aca="true" t="shared" si="24" ref="BE129:BE136">IF(N129="základní",J129,0)</f>
        <v>0</v>
      </c>
      <c r="BF129" s="152">
        <f aca="true" t="shared" si="25" ref="BF129:BF136">IF(N129="snížená",J129,0)</f>
        <v>0</v>
      </c>
      <c r="BG129" s="152">
        <f aca="true" t="shared" si="26" ref="BG129:BG136">IF(N129="zákl. přenesená",J129,0)</f>
        <v>0</v>
      </c>
      <c r="BH129" s="152">
        <f aca="true" t="shared" si="27" ref="BH129:BH136">IF(N129="sníž. přenesená",J129,0)</f>
        <v>0</v>
      </c>
      <c r="BI129" s="152">
        <f aca="true" t="shared" si="28" ref="BI129:BI136">IF(N129="nulová",J129,0)</f>
        <v>0</v>
      </c>
      <c r="BJ129" s="19" t="s">
        <v>77</v>
      </c>
      <c r="BK129" s="152">
        <f aca="true" t="shared" si="29" ref="BK129:BK136">ROUND(I129*H129,2)</f>
        <v>0</v>
      </c>
      <c r="BL129" s="19" t="s">
        <v>229</v>
      </c>
      <c r="BM129" s="151" t="s">
        <v>1236</v>
      </c>
    </row>
    <row r="130" spans="1:65" s="2" customFormat="1" ht="14.4" customHeight="1">
      <c r="A130" s="34"/>
      <c r="B130" s="139"/>
      <c r="C130" s="140" t="s">
        <v>329</v>
      </c>
      <c r="D130" s="140" t="s">
        <v>139</v>
      </c>
      <c r="E130" s="141" t="s">
        <v>1237</v>
      </c>
      <c r="F130" s="142" t="s">
        <v>1238</v>
      </c>
      <c r="G130" s="143" t="s">
        <v>1135</v>
      </c>
      <c r="H130" s="144">
        <v>2</v>
      </c>
      <c r="I130" s="145"/>
      <c r="J130" s="146">
        <f t="shared" si="20"/>
        <v>0</v>
      </c>
      <c r="K130" s="142" t="s">
        <v>3</v>
      </c>
      <c r="L130" s="35"/>
      <c r="M130" s="147" t="s">
        <v>3</v>
      </c>
      <c r="N130" s="148" t="s">
        <v>43</v>
      </c>
      <c r="O130" s="55"/>
      <c r="P130" s="149">
        <f t="shared" si="21"/>
        <v>0</v>
      </c>
      <c r="Q130" s="149">
        <v>0</v>
      </c>
      <c r="R130" s="149">
        <f t="shared" si="22"/>
        <v>0</v>
      </c>
      <c r="S130" s="149">
        <v>0</v>
      </c>
      <c r="T130" s="150">
        <f t="shared" si="2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1" t="s">
        <v>229</v>
      </c>
      <c r="AT130" s="151" t="s">
        <v>139</v>
      </c>
      <c r="AU130" s="151" t="s">
        <v>77</v>
      </c>
      <c r="AY130" s="19" t="s">
        <v>137</v>
      </c>
      <c r="BE130" s="152">
        <f t="shared" si="24"/>
        <v>0</v>
      </c>
      <c r="BF130" s="152">
        <f t="shared" si="25"/>
        <v>0</v>
      </c>
      <c r="BG130" s="152">
        <f t="shared" si="26"/>
        <v>0</v>
      </c>
      <c r="BH130" s="152">
        <f t="shared" si="27"/>
        <v>0</v>
      </c>
      <c r="BI130" s="152">
        <f t="shared" si="28"/>
        <v>0</v>
      </c>
      <c r="BJ130" s="19" t="s">
        <v>77</v>
      </c>
      <c r="BK130" s="152">
        <f t="shared" si="29"/>
        <v>0</v>
      </c>
      <c r="BL130" s="19" t="s">
        <v>229</v>
      </c>
      <c r="BM130" s="151" t="s">
        <v>1239</v>
      </c>
    </row>
    <row r="131" spans="1:65" s="2" customFormat="1" ht="14.4" customHeight="1">
      <c r="A131" s="34"/>
      <c r="B131" s="139"/>
      <c r="C131" s="140" t="s">
        <v>336</v>
      </c>
      <c r="D131" s="140" t="s">
        <v>139</v>
      </c>
      <c r="E131" s="141" t="s">
        <v>1240</v>
      </c>
      <c r="F131" s="142" t="s">
        <v>1241</v>
      </c>
      <c r="G131" s="143" t="s">
        <v>1135</v>
      </c>
      <c r="H131" s="144">
        <v>4</v>
      </c>
      <c r="I131" s="145"/>
      <c r="J131" s="146">
        <f t="shared" si="20"/>
        <v>0</v>
      </c>
      <c r="K131" s="142" t="s">
        <v>3</v>
      </c>
      <c r="L131" s="35"/>
      <c r="M131" s="147" t="s">
        <v>3</v>
      </c>
      <c r="N131" s="148" t="s">
        <v>43</v>
      </c>
      <c r="O131" s="55"/>
      <c r="P131" s="149">
        <f t="shared" si="21"/>
        <v>0</v>
      </c>
      <c r="Q131" s="149">
        <v>0</v>
      </c>
      <c r="R131" s="149">
        <f t="shared" si="22"/>
        <v>0</v>
      </c>
      <c r="S131" s="149">
        <v>0</v>
      </c>
      <c r="T131" s="150">
        <f t="shared" si="2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1" t="s">
        <v>229</v>
      </c>
      <c r="AT131" s="151" t="s">
        <v>139</v>
      </c>
      <c r="AU131" s="151" t="s">
        <v>77</v>
      </c>
      <c r="AY131" s="19" t="s">
        <v>137</v>
      </c>
      <c r="BE131" s="152">
        <f t="shared" si="24"/>
        <v>0</v>
      </c>
      <c r="BF131" s="152">
        <f t="shared" si="25"/>
        <v>0</v>
      </c>
      <c r="BG131" s="152">
        <f t="shared" si="26"/>
        <v>0</v>
      </c>
      <c r="BH131" s="152">
        <f t="shared" si="27"/>
        <v>0</v>
      </c>
      <c r="BI131" s="152">
        <f t="shared" si="28"/>
        <v>0</v>
      </c>
      <c r="BJ131" s="19" t="s">
        <v>77</v>
      </c>
      <c r="BK131" s="152">
        <f t="shared" si="29"/>
        <v>0</v>
      </c>
      <c r="BL131" s="19" t="s">
        <v>229</v>
      </c>
      <c r="BM131" s="151" t="s">
        <v>1242</v>
      </c>
    </row>
    <row r="132" spans="1:65" s="2" customFormat="1" ht="14.4" customHeight="1">
      <c r="A132" s="34"/>
      <c r="B132" s="139"/>
      <c r="C132" s="140" t="s">
        <v>342</v>
      </c>
      <c r="D132" s="140" t="s">
        <v>139</v>
      </c>
      <c r="E132" s="141" t="s">
        <v>1243</v>
      </c>
      <c r="F132" s="142" t="s">
        <v>1244</v>
      </c>
      <c r="G132" s="143" t="s">
        <v>1135</v>
      </c>
      <c r="H132" s="144">
        <v>4</v>
      </c>
      <c r="I132" s="145"/>
      <c r="J132" s="146">
        <f t="shared" si="20"/>
        <v>0</v>
      </c>
      <c r="K132" s="142" t="s">
        <v>3</v>
      </c>
      <c r="L132" s="35"/>
      <c r="M132" s="147" t="s">
        <v>3</v>
      </c>
      <c r="N132" s="148" t="s">
        <v>43</v>
      </c>
      <c r="O132" s="55"/>
      <c r="P132" s="149">
        <f t="shared" si="21"/>
        <v>0</v>
      </c>
      <c r="Q132" s="149">
        <v>0</v>
      </c>
      <c r="R132" s="149">
        <f t="shared" si="22"/>
        <v>0</v>
      </c>
      <c r="S132" s="149">
        <v>0</v>
      </c>
      <c r="T132" s="150">
        <f t="shared" si="2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229</v>
      </c>
      <c r="AT132" s="151" t="s">
        <v>139</v>
      </c>
      <c r="AU132" s="151" t="s">
        <v>77</v>
      </c>
      <c r="AY132" s="19" t="s">
        <v>137</v>
      </c>
      <c r="BE132" s="152">
        <f t="shared" si="24"/>
        <v>0</v>
      </c>
      <c r="BF132" s="152">
        <f t="shared" si="25"/>
        <v>0</v>
      </c>
      <c r="BG132" s="152">
        <f t="shared" si="26"/>
        <v>0</v>
      </c>
      <c r="BH132" s="152">
        <f t="shared" si="27"/>
        <v>0</v>
      </c>
      <c r="BI132" s="152">
        <f t="shared" si="28"/>
        <v>0</v>
      </c>
      <c r="BJ132" s="19" t="s">
        <v>77</v>
      </c>
      <c r="BK132" s="152">
        <f t="shared" si="29"/>
        <v>0</v>
      </c>
      <c r="BL132" s="19" t="s">
        <v>229</v>
      </c>
      <c r="BM132" s="151" t="s">
        <v>1245</v>
      </c>
    </row>
    <row r="133" spans="1:65" s="2" customFormat="1" ht="14.4" customHeight="1">
      <c r="A133" s="34"/>
      <c r="B133" s="139"/>
      <c r="C133" s="140" t="s">
        <v>348</v>
      </c>
      <c r="D133" s="140" t="s">
        <v>139</v>
      </c>
      <c r="E133" s="141" t="s">
        <v>1246</v>
      </c>
      <c r="F133" s="142" t="s">
        <v>1247</v>
      </c>
      <c r="G133" s="143" t="s">
        <v>1135</v>
      </c>
      <c r="H133" s="144">
        <v>12</v>
      </c>
      <c r="I133" s="145"/>
      <c r="J133" s="146">
        <f t="shared" si="20"/>
        <v>0</v>
      </c>
      <c r="K133" s="142" t="s">
        <v>3</v>
      </c>
      <c r="L133" s="35"/>
      <c r="M133" s="147" t="s">
        <v>3</v>
      </c>
      <c r="N133" s="148" t="s">
        <v>43</v>
      </c>
      <c r="O133" s="55"/>
      <c r="P133" s="149">
        <f t="shared" si="21"/>
        <v>0</v>
      </c>
      <c r="Q133" s="149">
        <v>0</v>
      </c>
      <c r="R133" s="149">
        <f t="shared" si="22"/>
        <v>0</v>
      </c>
      <c r="S133" s="149">
        <v>0</v>
      </c>
      <c r="T133" s="150">
        <f t="shared" si="2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1" t="s">
        <v>229</v>
      </c>
      <c r="AT133" s="151" t="s">
        <v>139</v>
      </c>
      <c r="AU133" s="151" t="s">
        <v>77</v>
      </c>
      <c r="AY133" s="19" t="s">
        <v>137</v>
      </c>
      <c r="BE133" s="152">
        <f t="shared" si="24"/>
        <v>0</v>
      </c>
      <c r="BF133" s="152">
        <f t="shared" si="25"/>
        <v>0</v>
      </c>
      <c r="BG133" s="152">
        <f t="shared" si="26"/>
        <v>0</v>
      </c>
      <c r="BH133" s="152">
        <f t="shared" si="27"/>
        <v>0</v>
      </c>
      <c r="BI133" s="152">
        <f t="shared" si="28"/>
        <v>0</v>
      </c>
      <c r="BJ133" s="19" t="s">
        <v>77</v>
      </c>
      <c r="BK133" s="152">
        <f t="shared" si="29"/>
        <v>0</v>
      </c>
      <c r="BL133" s="19" t="s">
        <v>229</v>
      </c>
      <c r="BM133" s="151" t="s">
        <v>1248</v>
      </c>
    </row>
    <row r="134" spans="1:65" s="2" customFormat="1" ht="14.4" customHeight="1">
      <c r="A134" s="34"/>
      <c r="B134" s="139"/>
      <c r="C134" s="140" t="s">
        <v>354</v>
      </c>
      <c r="D134" s="140" t="s">
        <v>139</v>
      </c>
      <c r="E134" s="141" t="s">
        <v>1249</v>
      </c>
      <c r="F134" s="142" t="s">
        <v>1250</v>
      </c>
      <c r="G134" s="143" t="s">
        <v>1135</v>
      </c>
      <c r="H134" s="144">
        <v>3</v>
      </c>
      <c r="I134" s="145"/>
      <c r="J134" s="146">
        <f t="shared" si="20"/>
        <v>0</v>
      </c>
      <c r="K134" s="142" t="s">
        <v>3</v>
      </c>
      <c r="L134" s="35"/>
      <c r="M134" s="147" t="s">
        <v>3</v>
      </c>
      <c r="N134" s="148" t="s">
        <v>43</v>
      </c>
      <c r="O134" s="55"/>
      <c r="P134" s="149">
        <f t="shared" si="21"/>
        <v>0</v>
      </c>
      <c r="Q134" s="149">
        <v>0</v>
      </c>
      <c r="R134" s="149">
        <f t="shared" si="22"/>
        <v>0</v>
      </c>
      <c r="S134" s="149">
        <v>0</v>
      </c>
      <c r="T134" s="150">
        <f t="shared" si="2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1" t="s">
        <v>229</v>
      </c>
      <c r="AT134" s="151" t="s">
        <v>139</v>
      </c>
      <c r="AU134" s="151" t="s">
        <v>77</v>
      </c>
      <c r="AY134" s="19" t="s">
        <v>137</v>
      </c>
      <c r="BE134" s="152">
        <f t="shared" si="24"/>
        <v>0</v>
      </c>
      <c r="BF134" s="152">
        <f t="shared" si="25"/>
        <v>0</v>
      </c>
      <c r="BG134" s="152">
        <f t="shared" si="26"/>
        <v>0</v>
      </c>
      <c r="BH134" s="152">
        <f t="shared" si="27"/>
        <v>0</v>
      </c>
      <c r="BI134" s="152">
        <f t="shared" si="28"/>
        <v>0</v>
      </c>
      <c r="BJ134" s="19" t="s">
        <v>77</v>
      </c>
      <c r="BK134" s="152">
        <f t="shared" si="29"/>
        <v>0</v>
      </c>
      <c r="BL134" s="19" t="s">
        <v>229</v>
      </c>
      <c r="BM134" s="151" t="s">
        <v>1251</v>
      </c>
    </row>
    <row r="135" spans="1:65" s="2" customFormat="1" ht="14.4" customHeight="1">
      <c r="A135" s="34"/>
      <c r="B135" s="139"/>
      <c r="C135" s="140" t="s">
        <v>360</v>
      </c>
      <c r="D135" s="140" t="s">
        <v>139</v>
      </c>
      <c r="E135" s="141" t="s">
        <v>1252</v>
      </c>
      <c r="F135" s="142" t="s">
        <v>1253</v>
      </c>
      <c r="G135" s="143" t="s">
        <v>1145</v>
      </c>
      <c r="H135" s="144">
        <v>0.013</v>
      </c>
      <c r="I135" s="145"/>
      <c r="J135" s="146">
        <f t="shared" si="20"/>
        <v>0</v>
      </c>
      <c r="K135" s="142" t="s">
        <v>3</v>
      </c>
      <c r="L135" s="35"/>
      <c r="M135" s="147" t="s">
        <v>3</v>
      </c>
      <c r="N135" s="148" t="s">
        <v>43</v>
      </c>
      <c r="O135" s="55"/>
      <c r="P135" s="149">
        <f t="shared" si="21"/>
        <v>0</v>
      </c>
      <c r="Q135" s="149">
        <v>0</v>
      </c>
      <c r="R135" s="149">
        <f t="shared" si="22"/>
        <v>0</v>
      </c>
      <c r="S135" s="149">
        <v>0</v>
      </c>
      <c r="T135" s="150">
        <f t="shared" si="2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229</v>
      </c>
      <c r="AT135" s="151" t="s">
        <v>139</v>
      </c>
      <c r="AU135" s="151" t="s">
        <v>77</v>
      </c>
      <c r="AY135" s="19" t="s">
        <v>137</v>
      </c>
      <c r="BE135" s="152">
        <f t="shared" si="24"/>
        <v>0</v>
      </c>
      <c r="BF135" s="152">
        <f t="shared" si="25"/>
        <v>0</v>
      </c>
      <c r="BG135" s="152">
        <f t="shared" si="26"/>
        <v>0</v>
      </c>
      <c r="BH135" s="152">
        <f t="shared" si="27"/>
        <v>0</v>
      </c>
      <c r="BI135" s="152">
        <f t="shared" si="28"/>
        <v>0</v>
      </c>
      <c r="BJ135" s="19" t="s">
        <v>77</v>
      </c>
      <c r="BK135" s="152">
        <f t="shared" si="29"/>
        <v>0</v>
      </c>
      <c r="BL135" s="19" t="s">
        <v>229</v>
      </c>
      <c r="BM135" s="151" t="s">
        <v>1254</v>
      </c>
    </row>
    <row r="136" spans="1:65" s="2" customFormat="1" ht="14.4" customHeight="1">
      <c r="A136" s="34"/>
      <c r="B136" s="139"/>
      <c r="C136" s="140" t="s">
        <v>366</v>
      </c>
      <c r="D136" s="140" t="s">
        <v>139</v>
      </c>
      <c r="E136" s="141" t="s">
        <v>1255</v>
      </c>
      <c r="F136" s="142" t="s">
        <v>1256</v>
      </c>
      <c r="G136" s="143" t="s">
        <v>1135</v>
      </c>
      <c r="H136" s="144">
        <v>4</v>
      </c>
      <c r="I136" s="145"/>
      <c r="J136" s="146">
        <f t="shared" si="20"/>
        <v>0</v>
      </c>
      <c r="K136" s="142" t="s">
        <v>3</v>
      </c>
      <c r="L136" s="35"/>
      <c r="M136" s="147" t="s">
        <v>3</v>
      </c>
      <c r="N136" s="148" t="s">
        <v>43</v>
      </c>
      <c r="O136" s="55"/>
      <c r="P136" s="149">
        <f t="shared" si="21"/>
        <v>0</v>
      </c>
      <c r="Q136" s="149">
        <v>0</v>
      </c>
      <c r="R136" s="149">
        <f t="shared" si="22"/>
        <v>0</v>
      </c>
      <c r="S136" s="149">
        <v>0</v>
      </c>
      <c r="T136" s="150">
        <f t="shared" si="2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229</v>
      </c>
      <c r="AT136" s="151" t="s">
        <v>139</v>
      </c>
      <c r="AU136" s="151" t="s">
        <v>77</v>
      </c>
      <c r="AY136" s="19" t="s">
        <v>137</v>
      </c>
      <c r="BE136" s="152">
        <f t="shared" si="24"/>
        <v>0</v>
      </c>
      <c r="BF136" s="152">
        <f t="shared" si="25"/>
        <v>0</v>
      </c>
      <c r="BG136" s="152">
        <f t="shared" si="26"/>
        <v>0</v>
      </c>
      <c r="BH136" s="152">
        <f t="shared" si="27"/>
        <v>0</v>
      </c>
      <c r="BI136" s="152">
        <f t="shared" si="28"/>
        <v>0</v>
      </c>
      <c r="BJ136" s="19" t="s">
        <v>77</v>
      </c>
      <c r="BK136" s="152">
        <f t="shared" si="29"/>
        <v>0</v>
      </c>
      <c r="BL136" s="19" t="s">
        <v>229</v>
      </c>
      <c r="BM136" s="151" t="s">
        <v>1257</v>
      </c>
    </row>
    <row r="137" spans="2:63" s="12" customFormat="1" ht="25.95" customHeight="1">
      <c r="B137" s="126"/>
      <c r="D137" s="127" t="s">
        <v>71</v>
      </c>
      <c r="E137" s="128" t="s">
        <v>1258</v>
      </c>
      <c r="F137" s="128" t="s">
        <v>1259</v>
      </c>
      <c r="I137" s="129"/>
      <c r="J137" s="130">
        <f>BK137</f>
        <v>0</v>
      </c>
      <c r="L137" s="126"/>
      <c r="M137" s="131"/>
      <c r="N137" s="132"/>
      <c r="O137" s="132"/>
      <c r="P137" s="133">
        <f>SUM(P138:P150)</f>
        <v>0</v>
      </c>
      <c r="Q137" s="132"/>
      <c r="R137" s="133">
        <f>SUM(R138:R150)</f>
        <v>0</v>
      </c>
      <c r="S137" s="132"/>
      <c r="T137" s="134">
        <f>SUM(T138:T150)</f>
        <v>0</v>
      </c>
      <c r="AR137" s="127" t="s">
        <v>77</v>
      </c>
      <c r="AT137" s="135" t="s">
        <v>71</v>
      </c>
      <c r="AU137" s="135" t="s">
        <v>72</v>
      </c>
      <c r="AY137" s="127" t="s">
        <v>137</v>
      </c>
      <c r="BK137" s="136">
        <f>SUM(BK138:BK150)</f>
        <v>0</v>
      </c>
    </row>
    <row r="138" spans="1:65" s="2" customFormat="1" ht="22.2" customHeight="1">
      <c r="A138" s="34"/>
      <c r="B138" s="139"/>
      <c r="C138" s="167" t="s">
        <v>372</v>
      </c>
      <c r="D138" s="167" t="s">
        <v>247</v>
      </c>
      <c r="E138" s="168" t="s">
        <v>1260</v>
      </c>
      <c r="F138" s="169" t="s">
        <v>1261</v>
      </c>
      <c r="G138" s="170" t="s">
        <v>1193</v>
      </c>
      <c r="H138" s="171">
        <v>1</v>
      </c>
      <c r="I138" s="172"/>
      <c r="J138" s="173">
        <f aca="true" t="shared" si="30" ref="J138:J150">ROUND(I138*H138,2)</f>
        <v>0</v>
      </c>
      <c r="K138" s="169" t="s">
        <v>3</v>
      </c>
      <c r="L138" s="174"/>
      <c r="M138" s="175" t="s">
        <v>3</v>
      </c>
      <c r="N138" s="176" t="s">
        <v>43</v>
      </c>
      <c r="O138" s="55"/>
      <c r="P138" s="149">
        <f aca="true" t="shared" si="31" ref="P138:P150">O138*H138</f>
        <v>0</v>
      </c>
      <c r="Q138" s="149">
        <v>0</v>
      </c>
      <c r="R138" s="149">
        <f aca="true" t="shared" si="32" ref="R138:R150">Q138*H138</f>
        <v>0</v>
      </c>
      <c r="S138" s="149">
        <v>0</v>
      </c>
      <c r="T138" s="150">
        <f aca="true" t="shared" si="33" ref="T138:T150"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314</v>
      </c>
      <c r="AT138" s="151" t="s">
        <v>247</v>
      </c>
      <c r="AU138" s="151" t="s">
        <v>77</v>
      </c>
      <c r="AY138" s="19" t="s">
        <v>137</v>
      </c>
      <c r="BE138" s="152">
        <f aca="true" t="shared" si="34" ref="BE138:BE150">IF(N138="základní",J138,0)</f>
        <v>0</v>
      </c>
      <c r="BF138" s="152">
        <f aca="true" t="shared" si="35" ref="BF138:BF150">IF(N138="snížená",J138,0)</f>
        <v>0</v>
      </c>
      <c r="BG138" s="152">
        <f aca="true" t="shared" si="36" ref="BG138:BG150">IF(N138="zákl. přenesená",J138,0)</f>
        <v>0</v>
      </c>
      <c r="BH138" s="152">
        <f aca="true" t="shared" si="37" ref="BH138:BH150">IF(N138="sníž. přenesená",J138,0)</f>
        <v>0</v>
      </c>
      <c r="BI138" s="152">
        <f aca="true" t="shared" si="38" ref="BI138:BI150">IF(N138="nulová",J138,0)</f>
        <v>0</v>
      </c>
      <c r="BJ138" s="19" t="s">
        <v>77</v>
      </c>
      <c r="BK138" s="152">
        <f aca="true" t="shared" si="39" ref="BK138:BK150">ROUND(I138*H138,2)</f>
        <v>0</v>
      </c>
      <c r="BL138" s="19" t="s">
        <v>229</v>
      </c>
      <c r="BM138" s="151" t="s">
        <v>1262</v>
      </c>
    </row>
    <row r="139" spans="1:65" s="2" customFormat="1" ht="14.4" customHeight="1">
      <c r="A139" s="34"/>
      <c r="B139" s="139"/>
      <c r="C139" s="167" t="s">
        <v>376</v>
      </c>
      <c r="D139" s="167" t="s">
        <v>247</v>
      </c>
      <c r="E139" s="168" t="s">
        <v>1263</v>
      </c>
      <c r="F139" s="169" t="s">
        <v>1264</v>
      </c>
      <c r="G139" s="170" t="s">
        <v>1193</v>
      </c>
      <c r="H139" s="171">
        <v>1</v>
      </c>
      <c r="I139" s="172"/>
      <c r="J139" s="173">
        <f t="shared" si="30"/>
        <v>0</v>
      </c>
      <c r="K139" s="169" t="s">
        <v>3</v>
      </c>
      <c r="L139" s="174"/>
      <c r="M139" s="175" t="s">
        <v>3</v>
      </c>
      <c r="N139" s="176" t="s">
        <v>43</v>
      </c>
      <c r="O139" s="55"/>
      <c r="P139" s="149">
        <f t="shared" si="31"/>
        <v>0</v>
      </c>
      <c r="Q139" s="149">
        <v>0</v>
      </c>
      <c r="R139" s="149">
        <f t="shared" si="32"/>
        <v>0</v>
      </c>
      <c r="S139" s="149">
        <v>0</v>
      </c>
      <c r="T139" s="150">
        <f t="shared" si="3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1" t="s">
        <v>314</v>
      </c>
      <c r="AT139" s="151" t="s">
        <v>247</v>
      </c>
      <c r="AU139" s="151" t="s">
        <v>77</v>
      </c>
      <c r="AY139" s="19" t="s">
        <v>137</v>
      </c>
      <c r="BE139" s="152">
        <f t="shared" si="34"/>
        <v>0</v>
      </c>
      <c r="BF139" s="152">
        <f t="shared" si="35"/>
        <v>0</v>
      </c>
      <c r="BG139" s="152">
        <f t="shared" si="36"/>
        <v>0</v>
      </c>
      <c r="BH139" s="152">
        <f t="shared" si="37"/>
        <v>0</v>
      </c>
      <c r="BI139" s="152">
        <f t="shared" si="38"/>
        <v>0</v>
      </c>
      <c r="BJ139" s="19" t="s">
        <v>77</v>
      </c>
      <c r="BK139" s="152">
        <f t="shared" si="39"/>
        <v>0</v>
      </c>
      <c r="BL139" s="19" t="s">
        <v>229</v>
      </c>
      <c r="BM139" s="151" t="s">
        <v>1265</v>
      </c>
    </row>
    <row r="140" spans="1:65" s="2" customFormat="1" ht="14.4" customHeight="1">
      <c r="A140" s="34"/>
      <c r="B140" s="139"/>
      <c r="C140" s="140" t="s">
        <v>380</v>
      </c>
      <c r="D140" s="140" t="s">
        <v>139</v>
      </c>
      <c r="E140" s="141" t="s">
        <v>1266</v>
      </c>
      <c r="F140" s="142" t="s">
        <v>1267</v>
      </c>
      <c r="G140" s="143" t="s">
        <v>1193</v>
      </c>
      <c r="H140" s="144">
        <v>2</v>
      </c>
      <c r="I140" s="145"/>
      <c r="J140" s="146">
        <f t="shared" si="30"/>
        <v>0</v>
      </c>
      <c r="K140" s="142" t="s">
        <v>3</v>
      </c>
      <c r="L140" s="35"/>
      <c r="M140" s="147" t="s">
        <v>3</v>
      </c>
      <c r="N140" s="148" t="s">
        <v>43</v>
      </c>
      <c r="O140" s="55"/>
      <c r="P140" s="149">
        <f t="shared" si="31"/>
        <v>0</v>
      </c>
      <c r="Q140" s="149">
        <v>0</v>
      </c>
      <c r="R140" s="149">
        <f t="shared" si="32"/>
        <v>0</v>
      </c>
      <c r="S140" s="149">
        <v>0</v>
      </c>
      <c r="T140" s="150">
        <f t="shared" si="3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229</v>
      </c>
      <c r="AT140" s="151" t="s">
        <v>139</v>
      </c>
      <c r="AU140" s="151" t="s">
        <v>77</v>
      </c>
      <c r="AY140" s="19" t="s">
        <v>137</v>
      </c>
      <c r="BE140" s="152">
        <f t="shared" si="34"/>
        <v>0</v>
      </c>
      <c r="BF140" s="152">
        <f t="shared" si="35"/>
        <v>0</v>
      </c>
      <c r="BG140" s="152">
        <f t="shared" si="36"/>
        <v>0</v>
      </c>
      <c r="BH140" s="152">
        <f t="shared" si="37"/>
        <v>0</v>
      </c>
      <c r="BI140" s="152">
        <f t="shared" si="38"/>
        <v>0</v>
      </c>
      <c r="BJ140" s="19" t="s">
        <v>77</v>
      </c>
      <c r="BK140" s="152">
        <f t="shared" si="39"/>
        <v>0</v>
      </c>
      <c r="BL140" s="19" t="s">
        <v>229</v>
      </c>
      <c r="BM140" s="151" t="s">
        <v>1268</v>
      </c>
    </row>
    <row r="141" spans="1:65" s="2" customFormat="1" ht="19.8" customHeight="1">
      <c r="A141" s="34"/>
      <c r="B141" s="139"/>
      <c r="C141" s="167" t="s">
        <v>386</v>
      </c>
      <c r="D141" s="167" t="s">
        <v>247</v>
      </c>
      <c r="E141" s="168" t="s">
        <v>1269</v>
      </c>
      <c r="F141" s="169" t="s">
        <v>1270</v>
      </c>
      <c r="G141" s="170" t="s">
        <v>1135</v>
      </c>
      <c r="H141" s="171">
        <v>2</v>
      </c>
      <c r="I141" s="172"/>
      <c r="J141" s="173">
        <f t="shared" si="30"/>
        <v>0</v>
      </c>
      <c r="K141" s="169" t="s">
        <v>3</v>
      </c>
      <c r="L141" s="174"/>
      <c r="M141" s="175" t="s">
        <v>3</v>
      </c>
      <c r="N141" s="176" t="s">
        <v>43</v>
      </c>
      <c r="O141" s="55"/>
      <c r="P141" s="149">
        <f t="shared" si="31"/>
        <v>0</v>
      </c>
      <c r="Q141" s="149">
        <v>0</v>
      </c>
      <c r="R141" s="149">
        <f t="shared" si="32"/>
        <v>0</v>
      </c>
      <c r="S141" s="149">
        <v>0</v>
      </c>
      <c r="T141" s="150">
        <f t="shared" si="3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314</v>
      </c>
      <c r="AT141" s="151" t="s">
        <v>247</v>
      </c>
      <c r="AU141" s="151" t="s">
        <v>77</v>
      </c>
      <c r="AY141" s="19" t="s">
        <v>137</v>
      </c>
      <c r="BE141" s="152">
        <f t="shared" si="34"/>
        <v>0</v>
      </c>
      <c r="BF141" s="152">
        <f t="shared" si="35"/>
        <v>0</v>
      </c>
      <c r="BG141" s="152">
        <f t="shared" si="36"/>
        <v>0</v>
      </c>
      <c r="BH141" s="152">
        <f t="shared" si="37"/>
        <v>0</v>
      </c>
      <c r="BI141" s="152">
        <f t="shared" si="38"/>
        <v>0</v>
      </c>
      <c r="BJ141" s="19" t="s">
        <v>77</v>
      </c>
      <c r="BK141" s="152">
        <f t="shared" si="39"/>
        <v>0</v>
      </c>
      <c r="BL141" s="19" t="s">
        <v>229</v>
      </c>
      <c r="BM141" s="151" t="s">
        <v>1271</v>
      </c>
    </row>
    <row r="142" spans="1:65" s="2" customFormat="1" ht="14.4" customHeight="1">
      <c r="A142" s="34"/>
      <c r="B142" s="139"/>
      <c r="C142" s="140" t="s">
        <v>391</v>
      </c>
      <c r="D142" s="140" t="s">
        <v>139</v>
      </c>
      <c r="E142" s="141" t="s">
        <v>1272</v>
      </c>
      <c r="F142" s="142" t="s">
        <v>1273</v>
      </c>
      <c r="G142" s="143" t="s">
        <v>1193</v>
      </c>
      <c r="H142" s="144">
        <v>4</v>
      </c>
      <c r="I142" s="145"/>
      <c r="J142" s="146">
        <f t="shared" si="30"/>
        <v>0</v>
      </c>
      <c r="K142" s="142" t="s">
        <v>3</v>
      </c>
      <c r="L142" s="35"/>
      <c r="M142" s="147" t="s">
        <v>3</v>
      </c>
      <c r="N142" s="148" t="s">
        <v>43</v>
      </c>
      <c r="O142" s="55"/>
      <c r="P142" s="149">
        <f t="shared" si="31"/>
        <v>0</v>
      </c>
      <c r="Q142" s="149">
        <v>0</v>
      </c>
      <c r="R142" s="149">
        <f t="shared" si="32"/>
        <v>0</v>
      </c>
      <c r="S142" s="149">
        <v>0</v>
      </c>
      <c r="T142" s="150">
        <f t="shared" si="3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1" t="s">
        <v>229</v>
      </c>
      <c r="AT142" s="151" t="s">
        <v>139</v>
      </c>
      <c r="AU142" s="151" t="s">
        <v>77</v>
      </c>
      <c r="AY142" s="19" t="s">
        <v>137</v>
      </c>
      <c r="BE142" s="152">
        <f t="shared" si="34"/>
        <v>0</v>
      </c>
      <c r="BF142" s="152">
        <f t="shared" si="35"/>
        <v>0</v>
      </c>
      <c r="BG142" s="152">
        <f t="shared" si="36"/>
        <v>0</v>
      </c>
      <c r="BH142" s="152">
        <f t="shared" si="37"/>
        <v>0</v>
      </c>
      <c r="BI142" s="152">
        <f t="shared" si="38"/>
        <v>0</v>
      </c>
      <c r="BJ142" s="19" t="s">
        <v>77</v>
      </c>
      <c r="BK142" s="152">
        <f t="shared" si="39"/>
        <v>0</v>
      </c>
      <c r="BL142" s="19" t="s">
        <v>229</v>
      </c>
      <c r="BM142" s="151" t="s">
        <v>1274</v>
      </c>
    </row>
    <row r="143" spans="1:65" s="2" customFormat="1" ht="14.4" customHeight="1">
      <c r="A143" s="34"/>
      <c r="B143" s="139"/>
      <c r="C143" s="140" t="s">
        <v>397</v>
      </c>
      <c r="D143" s="140" t="s">
        <v>139</v>
      </c>
      <c r="E143" s="141" t="s">
        <v>1275</v>
      </c>
      <c r="F143" s="142" t="s">
        <v>1276</v>
      </c>
      <c r="G143" s="143" t="s">
        <v>1193</v>
      </c>
      <c r="H143" s="144">
        <v>4</v>
      </c>
      <c r="I143" s="145"/>
      <c r="J143" s="146">
        <f t="shared" si="30"/>
        <v>0</v>
      </c>
      <c r="K143" s="142" t="s">
        <v>3</v>
      </c>
      <c r="L143" s="35"/>
      <c r="M143" s="147" t="s">
        <v>3</v>
      </c>
      <c r="N143" s="148" t="s">
        <v>43</v>
      </c>
      <c r="O143" s="55"/>
      <c r="P143" s="149">
        <f t="shared" si="31"/>
        <v>0</v>
      </c>
      <c r="Q143" s="149">
        <v>0</v>
      </c>
      <c r="R143" s="149">
        <f t="shared" si="32"/>
        <v>0</v>
      </c>
      <c r="S143" s="149">
        <v>0</v>
      </c>
      <c r="T143" s="150">
        <f t="shared" si="3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1" t="s">
        <v>229</v>
      </c>
      <c r="AT143" s="151" t="s">
        <v>139</v>
      </c>
      <c r="AU143" s="151" t="s">
        <v>77</v>
      </c>
      <c r="AY143" s="19" t="s">
        <v>137</v>
      </c>
      <c r="BE143" s="152">
        <f t="shared" si="34"/>
        <v>0</v>
      </c>
      <c r="BF143" s="152">
        <f t="shared" si="35"/>
        <v>0</v>
      </c>
      <c r="BG143" s="152">
        <f t="shared" si="36"/>
        <v>0</v>
      </c>
      <c r="BH143" s="152">
        <f t="shared" si="37"/>
        <v>0</v>
      </c>
      <c r="BI143" s="152">
        <f t="shared" si="38"/>
        <v>0</v>
      </c>
      <c r="BJ143" s="19" t="s">
        <v>77</v>
      </c>
      <c r="BK143" s="152">
        <f t="shared" si="39"/>
        <v>0</v>
      </c>
      <c r="BL143" s="19" t="s">
        <v>229</v>
      </c>
      <c r="BM143" s="151" t="s">
        <v>1277</v>
      </c>
    </row>
    <row r="144" spans="1:65" s="2" customFormat="1" ht="14.4" customHeight="1">
      <c r="A144" s="34"/>
      <c r="B144" s="139"/>
      <c r="C144" s="167" t="s">
        <v>405</v>
      </c>
      <c r="D144" s="167" t="s">
        <v>247</v>
      </c>
      <c r="E144" s="168" t="s">
        <v>1278</v>
      </c>
      <c r="F144" s="169" t="s">
        <v>1279</v>
      </c>
      <c r="G144" s="170" t="s">
        <v>1135</v>
      </c>
      <c r="H144" s="171">
        <v>2</v>
      </c>
      <c r="I144" s="172"/>
      <c r="J144" s="173">
        <f t="shared" si="30"/>
        <v>0</v>
      </c>
      <c r="K144" s="169" t="s">
        <v>3</v>
      </c>
      <c r="L144" s="174"/>
      <c r="M144" s="175" t="s">
        <v>3</v>
      </c>
      <c r="N144" s="176" t="s">
        <v>43</v>
      </c>
      <c r="O144" s="55"/>
      <c r="P144" s="149">
        <f t="shared" si="31"/>
        <v>0</v>
      </c>
      <c r="Q144" s="149">
        <v>0</v>
      </c>
      <c r="R144" s="149">
        <f t="shared" si="32"/>
        <v>0</v>
      </c>
      <c r="S144" s="149">
        <v>0</v>
      </c>
      <c r="T144" s="150">
        <f t="shared" si="3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314</v>
      </c>
      <c r="AT144" s="151" t="s">
        <v>247</v>
      </c>
      <c r="AU144" s="151" t="s">
        <v>77</v>
      </c>
      <c r="AY144" s="19" t="s">
        <v>137</v>
      </c>
      <c r="BE144" s="152">
        <f t="shared" si="34"/>
        <v>0</v>
      </c>
      <c r="BF144" s="152">
        <f t="shared" si="35"/>
        <v>0</v>
      </c>
      <c r="BG144" s="152">
        <f t="shared" si="36"/>
        <v>0</v>
      </c>
      <c r="BH144" s="152">
        <f t="shared" si="37"/>
        <v>0</v>
      </c>
      <c r="BI144" s="152">
        <f t="shared" si="38"/>
        <v>0</v>
      </c>
      <c r="BJ144" s="19" t="s">
        <v>77</v>
      </c>
      <c r="BK144" s="152">
        <f t="shared" si="39"/>
        <v>0</v>
      </c>
      <c r="BL144" s="19" t="s">
        <v>229</v>
      </c>
      <c r="BM144" s="151" t="s">
        <v>1280</v>
      </c>
    </row>
    <row r="145" spans="1:65" s="2" customFormat="1" ht="22.2" customHeight="1">
      <c r="A145" s="34"/>
      <c r="B145" s="139"/>
      <c r="C145" s="140" t="s">
        <v>410</v>
      </c>
      <c r="D145" s="140" t="s">
        <v>139</v>
      </c>
      <c r="E145" s="141" t="s">
        <v>1281</v>
      </c>
      <c r="F145" s="142" t="s">
        <v>1282</v>
      </c>
      <c r="G145" s="143" t="s">
        <v>1135</v>
      </c>
      <c r="H145" s="144">
        <v>2</v>
      </c>
      <c r="I145" s="145"/>
      <c r="J145" s="146">
        <f t="shared" si="30"/>
        <v>0</v>
      </c>
      <c r="K145" s="142" t="s">
        <v>3</v>
      </c>
      <c r="L145" s="35"/>
      <c r="M145" s="147" t="s">
        <v>3</v>
      </c>
      <c r="N145" s="148" t="s">
        <v>43</v>
      </c>
      <c r="O145" s="55"/>
      <c r="P145" s="149">
        <f t="shared" si="31"/>
        <v>0</v>
      </c>
      <c r="Q145" s="149">
        <v>0</v>
      </c>
      <c r="R145" s="149">
        <f t="shared" si="32"/>
        <v>0</v>
      </c>
      <c r="S145" s="149">
        <v>0</v>
      </c>
      <c r="T145" s="150">
        <f t="shared" si="3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1" t="s">
        <v>229</v>
      </c>
      <c r="AT145" s="151" t="s">
        <v>139</v>
      </c>
      <c r="AU145" s="151" t="s">
        <v>77</v>
      </c>
      <c r="AY145" s="19" t="s">
        <v>137</v>
      </c>
      <c r="BE145" s="152">
        <f t="shared" si="34"/>
        <v>0</v>
      </c>
      <c r="BF145" s="152">
        <f t="shared" si="35"/>
        <v>0</v>
      </c>
      <c r="BG145" s="152">
        <f t="shared" si="36"/>
        <v>0</v>
      </c>
      <c r="BH145" s="152">
        <f t="shared" si="37"/>
        <v>0</v>
      </c>
      <c r="BI145" s="152">
        <f t="shared" si="38"/>
        <v>0</v>
      </c>
      <c r="BJ145" s="19" t="s">
        <v>77</v>
      </c>
      <c r="BK145" s="152">
        <f t="shared" si="39"/>
        <v>0</v>
      </c>
      <c r="BL145" s="19" t="s">
        <v>229</v>
      </c>
      <c r="BM145" s="151" t="s">
        <v>1283</v>
      </c>
    </row>
    <row r="146" spans="1:65" s="2" customFormat="1" ht="14.4" customHeight="1">
      <c r="A146" s="34"/>
      <c r="B146" s="139"/>
      <c r="C146" s="140" t="s">
        <v>415</v>
      </c>
      <c r="D146" s="140" t="s">
        <v>139</v>
      </c>
      <c r="E146" s="141" t="s">
        <v>1284</v>
      </c>
      <c r="F146" s="142" t="s">
        <v>1285</v>
      </c>
      <c r="G146" s="143" t="s">
        <v>1135</v>
      </c>
      <c r="H146" s="144">
        <v>2</v>
      </c>
      <c r="I146" s="145"/>
      <c r="J146" s="146">
        <f t="shared" si="30"/>
        <v>0</v>
      </c>
      <c r="K146" s="142" t="s">
        <v>3</v>
      </c>
      <c r="L146" s="35"/>
      <c r="M146" s="147" t="s">
        <v>3</v>
      </c>
      <c r="N146" s="148" t="s">
        <v>43</v>
      </c>
      <c r="O146" s="55"/>
      <c r="P146" s="149">
        <f t="shared" si="31"/>
        <v>0</v>
      </c>
      <c r="Q146" s="149">
        <v>0</v>
      </c>
      <c r="R146" s="149">
        <f t="shared" si="32"/>
        <v>0</v>
      </c>
      <c r="S146" s="149">
        <v>0</v>
      </c>
      <c r="T146" s="150">
        <f t="shared" si="3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229</v>
      </c>
      <c r="AT146" s="151" t="s">
        <v>139</v>
      </c>
      <c r="AU146" s="151" t="s">
        <v>77</v>
      </c>
      <c r="AY146" s="19" t="s">
        <v>137</v>
      </c>
      <c r="BE146" s="152">
        <f t="shared" si="34"/>
        <v>0</v>
      </c>
      <c r="BF146" s="152">
        <f t="shared" si="35"/>
        <v>0</v>
      </c>
      <c r="BG146" s="152">
        <f t="shared" si="36"/>
        <v>0</v>
      </c>
      <c r="BH146" s="152">
        <f t="shared" si="37"/>
        <v>0</v>
      </c>
      <c r="BI146" s="152">
        <f t="shared" si="38"/>
        <v>0</v>
      </c>
      <c r="BJ146" s="19" t="s">
        <v>77</v>
      </c>
      <c r="BK146" s="152">
        <f t="shared" si="39"/>
        <v>0</v>
      </c>
      <c r="BL146" s="19" t="s">
        <v>229</v>
      </c>
      <c r="BM146" s="151" t="s">
        <v>1286</v>
      </c>
    </row>
    <row r="147" spans="1:65" s="2" customFormat="1" ht="14.4" customHeight="1">
      <c r="A147" s="34"/>
      <c r="B147" s="139"/>
      <c r="C147" s="140" t="s">
        <v>421</v>
      </c>
      <c r="D147" s="140" t="s">
        <v>139</v>
      </c>
      <c r="E147" s="141" t="s">
        <v>1287</v>
      </c>
      <c r="F147" s="142" t="s">
        <v>1288</v>
      </c>
      <c r="G147" s="143" t="s">
        <v>1135</v>
      </c>
      <c r="H147" s="144">
        <v>2</v>
      </c>
      <c r="I147" s="145"/>
      <c r="J147" s="146">
        <f t="shared" si="30"/>
        <v>0</v>
      </c>
      <c r="K147" s="142" t="s">
        <v>3</v>
      </c>
      <c r="L147" s="35"/>
      <c r="M147" s="147" t="s">
        <v>3</v>
      </c>
      <c r="N147" s="148" t="s">
        <v>43</v>
      </c>
      <c r="O147" s="55"/>
      <c r="P147" s="149">
        <f t="shared" si="31"/>
        <v>0</v>
      </c>
      <c r="Q147" s="149">
        <v>0</v>
      </c>
      <c r="R147" s="149">
        <f t="shared" si="32"/>
        <v>0</v>
      </c>
      <c r="S147" s="149">
        <v>0</v>
      </c>
      <c r="T147" s="150">
        <f t="shared" si="3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1" t="s">
        <v>229</v>
      </c>
      <c r="AT147" s="151" t="s">
        <v>139</v>
      </c>
      <c r="AU147" s="151" t="s">
        <v>77</v>
      </c>
      <c r="AY147" s="19" t="s">
        <v>137</v>
      </c>
      <c r="BE147" s="152">
        <f t="shared" si="34"/>
        <v>0</v>
      </c>
      <c r="BF147" s="152">
        <f t="shared" si="35"/>
        <v>0</v>
      </c>
      <c r="BG147" s="152">
        <f t="shared" si="36"/>
        <v>0</v>
      </c>
      <c r="BH147" s="152">
        <f t="shared" si="37"/>
        <v>0</v>
      </c>
      <c r="BI147" s="152">
        <f t="shared" si="38"/>
        <v>0</v>
      </c>
      <c r="BJ147" s="19" t="s">
        <v>77</v>
      </c>
      <c r="BK147" s="152">
        <f t="shared" si="39"/>
        <v>0</v>
      </c>
      <c r="BL147" s="19" t="s">
        <v>229</v>
      </c>
      <c r="BM147" s="151" t="s">
        <v>1289</v>
      </c>
    </row>
    <row r="148" spans="1:65" s="2" customFormat="1" ht="14.4" customHeight="1">
      <c r="A148" s="34"/>
      <c r="B148" s="139"/>
      <c r="C148" s="167" t="s">
        <v>428</v>
      </c>
      <c r="D148" s="167" t="s">
        <v>247</v>
      </c>
      <c r="E148" s="168" t="s">
        <v>1290</v>
      </c>
      <c r="F148" s="169" t="s">
        <v>1291</v>
      </c>
      <c r="G148" s="170" t="s">
        <v>1292</v>
      </c>
      <c r="H148" s="171">
        <v>2</v>
      </c>
      <c r="I148" s="172"/>
      <c r="J148" s="173">
        <f t="shared" si="30"/>
        <v>0</v>
      </c>
      <c r="K148" s="169" t="s">
        <v>3</v>
      </c>
      <c r="L148" s="174"/>
      <c r="M148" s="175" t="s">
        <v>3</v>
      </c>
      <c r="N148" s="176" t="s">
        <v>43</v>
      </c>
      <c r="O148" s="55"/>
      <c r="P148" s="149">
        <f t="shared" si="31"/>
        <v>0</v>
      </c>
      <c r="Q148" s="149">
        <v>0</v>
      </c>
      <c r="R148" s="149">
        <f t="shared" si="32"/>
        <v>0</v>
      </c>
      <c r="S148" s="149">
        <v>0</v>
      </c>
      <c r="T148" s="150">
        <f t="shared" si="3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1" t="s">
        <v>314</v>
      </c>
      <c r="AT148" s="151" t="s">
        <v>247</v>
      </c>
      <c r="AU148" s="151" t="s">
        <v>77</v>
      </c>
      <c r="AY148" s="19" t="s">
        <v>137</v>
      </c>
      <c r="BE148" s="152">
        <f t="shared" si="34"/>
        <v>0</v>
      </c>
      <c r="BF148" s="152">
        <f t="shared" si="35"/>
        <v>0</v>
      </c>
      <c r="BG148" s="152">
        <f t="shared" si="36"/>
        <v>0</v>
      </c>
      <c r="BH148" s="152">
        <f t="shared" si="37"/>
        <v>0</v>
      </c>
      <c r="BI148" s="152">
        <f t="shared" si="38"/>
        <v>0</v>
      </c>
      <c r="BJ148" s="19" t="s">
        <v>77</v>
      </c>
      <c r="BK148" s="152">
        <f t="shared" si="39"/>
        <v>0</v>
      </c>
      <c r="BL148" s="19" t="s">
        <v>229</v>
      </c>
      <c r="BM148" s="151" t="s">
        <v>1293</v>
      </c>
    </row>
    <row r="149" spans="1:65" s="2" customFormat="1" ht="14.4" customHeight="1">
      <c r="A149" s="34"/>
      <c r="B149" s="139"/>
      <c r="C149" s="140" t="s">
        <v>437</v>
      </c>
      <c r="D149" s="140" t="s">
        <v>139</v>
      </c>
      <c r="E149" s="141" t="s">
        <v>1294</v>
      </c>
      <c r="F149" s="142" t="s">
        <v>1295</v>
      </c>
      <c r="G149" s="143" t="s">
        <v>1145</v>
      </c>
      <c r="H149" s="144">
        <v>0.003</v>
      </c>
      <c r="I149" s="145"/>
      <c r="J149" s="146">
        <f t="shared" si="30"/>
        <v>0</v>
      </c>
      <c r="K149" s="142" t="s">
        <v>3</v>
      </c>
      <c r="L149" s="35"/>
      <c r="M149" s="147" t="s">
        <v>3</v>
      </c>
      <c r="N149" s="148" t="s">
        <v>43</v>
      </c>
      <c r="O149" s="55"/>
      <c r="P149" s="149">
        <f t="shared" si="31"/>
        <v>0</v>
      </c>
      <c r="Q149" s="149">
        <v>0</v>
      </c>
      <c r="R149" s="149">
        <f t="shared" si="32"/>
        <v>0</v>
      </c>
      <c r="S149" s="149">
        <v>0</v>
      </c>
      <c r="T149" s="150">
        <f t="shared" si="3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229</v>
      </c>
      <c r="AT149" s="151" t="s">
        <v>139</v>
      </c>
      <c r="AU149" s="151" t="s">
        <v>77</v>
      </c>
      <c r="AY149" s="19" t="s">
        <v>137</v>
      </c>
      <c r="BE149" s="152">
        <f t="shared" si="34"/>
        <v>0</v>
      </c>
      <c r="BF149" s="152">
        <f t="shared" si="35"/>
        <v>0</v>
      </c>
      <c r="BG149" s="152">
        <f t="shared" si="36"/>
        <v>0</v>
      </c>
      <c r="BH149" s="152">
        <f t="shared" si="37"/>
        <v>0</v>
      </c>
      <c r="BI149" s="152">
        <f t="shared" si="38"/>
        <v>0</v>
      </c>
      <c r="BJ149" s="19" t="s">
        <v>77</v>
      </c>
      <c r="BK149" s="152">
        <f t="shared" si="39"/>
        <v>0</v>
      </c>
      <c r="BL149" s="19" t="s">
        <v>229</v>
      </c>
      <c r="BM149" s="151" t="s">
        <v>1296</v>
      </c>
    </row>
    <row r="150" spans="1:65" s="2" customFormat="1" ht="14.4" customHeight="1">
      <c r="A150" s="34"/>
      <c r="B150" s="139"/>
      <c r="C150" s="140" t="s">
        <v>443</v>
      </c>
      <c r="D150" s="140" t="s">
        <v>139</v>
      </c>
      <c r="E150" s="141" t="s">
        <v>1297</v>
      </c>
      <c r="F150" s="142" t="s">
        <v>1298</v>
      </c>
      <c r="G150" s="143" t="s">
        <v>1193</v>
      </c>
      <c r="H150" s="144">
        <v>2</v>
      </c>
      <c r="I150" s="145"/>
      <c r="J150" s="146">
        <f t="shared" si="30"/>
        <v>0</v>
      </c>
      <c r="K150" s="142" t="s">
        <v>3</v>
      </c>
      <c r="L150" s="35"/>
      <c r="M150" s="147" t="s">
        <v>3</v>
      </c>
      <c r="N150" s="148" t="s">
        <v>43</v>
      </c>
      <c r="O150" s="55"/>
      <c r="P150" s="149">
        <f t="shared" si="31"/>
        <v>0</v>
      </c>
      <c r="Q150" s="149">
        <v>0</v>
      </c>
      <c r="R150" s="149">
        <f t="shared" si="32"/>
        <v>0</v>
      </c>
      <c r="S150" s="149">
        <v>0</v>
      </c>
      <c r="T150" s="150">
        <f t="shared" si="3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1" t="s">
        <v>229</v>
      </c>
      <c r="AT150" s="151" t="s">
        <v>139</v>
      </c>
      <c r="AU150" s="151" t="s">
        <v>77</v>
      </c>
      <c r="AY150" s="19" t="s">
        <v>137</v>
      </c>
      <c r="BE150" s="152">
        <f t="shared" si="34"/>
        <v>0</v>
      </c>
      <c r="BF150" s="152">
        <f t="shared" si="35"/>
        <v>0</v>
      </c>
      <c r="BG150" s="152">
        <f t="shared" si="36"/>
        <v>0</v>
      </c>
      <c r="BH150" s="152">
        <f t="shared" si="37"/>
        <v>0</v>
      </c>
      <c r="BI150" s="152">
        <f t="shared" si="38"/>
        <v>0</v>
      </c>
      <c r="BJ150" s="19" t="s">
        <v>77</v>
      </c>
      <c r="BK150" s="152">
        <f t="shared" si="39"/>
        <v>0</v>
      </c>
      <c r="BL150" s="19" t="s">
        <v>229</v>
      </c>
      <c r="BM150" s="151" t="s">
        <v>1299</v>
      </c>
    </row>
    <row r="151" spans="2:63" s="12" customFormat="1" ht="25.95" customHeight="1">
      <c r="B151" s="126"/>
      <c r="D151" s="127" t="s">
        <v>71</v>
      </c>
      <c r="E151" s="128" t="s">
        <v>1300</v>
      </c>
      <c r="F151" s="128" t="s">
        <v>1301</v>
      </c>
      <c r="I151" s="129"/>
      <c r="J151" s="130">
        <f>BK151</f>
        <v>0</v>
      </c>
      <c r="L151" s="126"/>
      <c r="M151" s="131"/>
      <c r="N151" s="132"/>
      <c r="O151" s="132"/>
      <c r="P151" s="133">
        <f>SUM(P152:P158)</f>
        <v>0</v>
      </c>
      <c r="Q151" s="132"/>
      <c r="R151" s="133">
        <f>SUM(R152:R158)</f>
        <v>0</v>
      </c>
      <c r="S151" s="132"/>
      <c r="T151" s="134">
        <f>SUM(T152:T158)</f>
        <v>0</v>
      </c>
      <c r="AR151" s="127" t="s">
        <v>77</v>
      </c>
      <c r="AT151" s="135" t="s">
        <v>71</v>
      </c>
      <c r="AU151" s="135" t="s">
        <v>72</v>
      </c>
      <c r="AY151" s="127" t="s">
        <v>137</v>
      </c>
      <c r="BK151" s="136">
        <f>SUM(BK152:BK158)</f>
        <v>0</v>
      </c>
    </row>
    <row r="152" spans="1:65" s="2" customFormat="1" ht="14.4" customHeight="1">
      <c r="A152" s="34"/>
      <c r="B152" s="139"/>
      <c r="C152" s="140" t="s">
        <v>451</v>
      </c>
      <c r="D152" s="140" t="s">
        <v>139</v>
      </c>
      <c r="E152" s="141" t="s">
        <v>1302</v>
      </c>
      <c r="F152" s="142" t="s">
        <v>1303</v>
      </c>
      <c r="G152" s="143" t="s">
        <v>1135</v>
      </c>
      <c r="H152" s="144">
        <v>1</v>
      </c>
      <c r="I152" s="145"/>
      <c r="J152" s="146">
        <f aca="true" t="shared" si="40" ref="J152:J158">ROUND(I152*H152,2)</f>
        <v>0</v>
      </c>
      <c r="K152" s="142" t="s">
        <v>3</v>
      </c>
      <c r="L152" s="35"/>
      <c r="M152" s="147" t="s">
        <v>3</v>
      </c>
      <c r="N152" s="148" t="s">
        <v>43</v>
      </c>
      <c r="O152" s="55"/>
      <c r="P152" s="149">
        <f aca="true" t="shared" si="41" ref="P152:P158">O152*H152</f>
        <v>0</v>
      </c>
      <c r="Q152" s="149">
        <v>0</v>
      </c>
      <c r="R152" s="149">
        <f aca="true" t="shared" si="42" ref="R152:R158">Q152*H152</f>
        <v>0</v>
      </c>
      <c r="S152" s="149">
        <v>0</v>
      </c>
      <c r="T152" s="150">
        <f aca="true" t="shared" si="43" ref="T152:T158"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229</v>
      </c>
      <c r="AT152" s="151" t="s">
        <v>139</v>
      </c>
      <c r="AU152" s="151" t="s">
        <v>77</v>
      </c>
      <c r="AY152" s="19" t="s">
        <v>137</v>
      </c>
      <c r="BE152" s="152">
        <f aca="true" t="shared" si="44" ref="BE152:BE158">IF(N152="základní",J152,0)</f>
        <v>0</v>
      </c>
      <c r="BF152" s="152">
        <f aca="true" t="shared" si="45" ref="BF152:BF158">IF(N152="snížená",J152,0)</f>
        <v>0</v>
      </c>
      <c r="BG152" s="152">
        <f aca="true" t="shared" si="46" ref="BG152:BG158">IF(N152="zákl. přenesená",J152,0)</f>
        <v>0</v>
      </c>
      <c r="BH152" s="152">
        <f aca="true" t="shared" si="47" ref="BH152:BH158">IF(N152="sníž. přenesená",J152,0)</f>
        <v>0</v>
      </c>
      <c r="BI152" s="152">
        <f aca="true" t="shared" si="48" ref="BI152:BI158">IF(N152="nulová",J152,0)</f>
        <v>0</v>
      </c>
      <c r="BJ152" s="19" t="s">
        <v>77</v>
      </c>
      <c r="BK152" s="152">
        <f aca="true" t="shared" si="49" ref="BK152:BK158">ROUND(I152*H152,2)</f>
        <v>0</v>
      </c>
      <c r="BL152" s="19" t="s">
        <v>229</v>
      </c>
      <c r="BM152" s="151" t="s">
        <v>1304</v>
      </c>
    </row>
    <row r="153" spans="1:65" s="2" customFormat="1" ht="14.4" customHeight="1">
      <c r="A153" s="34"/>
      <c r="B153" s="139"/>
      <c r="C153" s="140" t="s">
        <v>465</v>
      </c>
      <c r="D153" s="140" t="s">
        <v>139</v>
      </c>
      <c r="E153" s="141" t="s">
        <v>1305</v>
      </c>
      <c r="F153" s="142" t="s">
        <v>1306</v>
      </c>
      <c r="G153" s="143" t="s">
        <v>1135</v>
      </c>
      <c r="H153" s="144">
        <v>2</v>
      </c>
      <c r="I153" s="145"/>
      <c r="J153" s="146">
        <f t="shared" si="40"/>
        <v>0</v>
      </c>
      <c r="K153" s="142" t="s">
        <v>3</v>
      </c>
      <c r="L153" s="35"/>
      <c r="M153" s="147" t="s">
        <v>3</v>
      </c>
      <c r="N153" s="148" t="s">
        <v>43</v>
      </c>
      <c r="O153" s="55"/>
      <c r="P153" s="149">
        <f t="shared" si="41"/>
        <v>0</v>
      </c>
      <c r="Q153" s="149">
        <v>0</v>
      </c>
      <c r="R153" s="149">
        <f t="shared" si="42"/>
        <v>0</v>
      </c>
      <c r="S153" s="149">
        <v>0</v>
      </c>
      <c r="T153" s="150">
        <f t="shared" si="4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229</v>
      </c>
      <c r="AT153" s="151" t="s">
        <v>139</v>
      </c>
      <c r="AU153" s="151" t="s">
        <v>77</v>
      </c>
      <c r="AY153" s="19" t="s">
        <v>137</v>
      </c>
      <c r="BE153" s="152">
        <f t="shared" si="44"/>
        <v>0</v>
      </c>
      <c r="BF153" s="152">
        <f t="shared" si="45"/>
        <v>0</v>
      </c>
      <c r="BG153" s="152">
        <f t="shared" si="46"/>
        <v>0</v>
      </c>
      <c r="BH153" s="152">
        <f t="shared" si="47"/>
        <v>0</v>
      </c>
      <c r="BI153" s="152">
        <f t="shared" si="48"/>
        <v>0</v>
      </c>
      <c r="BJ153" s="19" t="s">
        <v>77</v>
      </c>
      <c r="BK153" s="152">
        <f t="shared" si="49"/>
        <v>0</v>
      </c>
      <c r="BL153" s="19" t="s">
        <v>229</v>
      </c>
      <c r="BM153" s="151" t="s">
        <v>1307</v>
      </c>
    </row>
    <row r="154" spans="1:65" s="2" customFormat="1" ht="14.4" customHeight="1">
      <c r="A154" s="34"/>
      <c r="B154" s="139"/>
      <c r="C154" s="140" t="s">
        <v>475</v>
      </c>
      <c r="D154" s="140" t="s">
        <v>139</v>
      </c>
      <c r="E154" s="141" t="s">
        <v>1308</v>
      </c>
      <c r="F154" s="142" t="s">
        <v>1309</v>
      </c>
      <c r="G154" s="143" t="s">
        <v>1135</v>
      </c>
      <c r="H154" s="144">
        <v>1</v>
      </c>
      <c r="I154" s="145"/>
      <c r="J154" s="146">
        <f t="shared" si="40"/>
        <v>0</v>
      </c>
      <c r="K154" s="142" t="s">
        <v>3</v>
      </c>
      <c r="L154" s="35"/>
      <c r="M154" s="147" t="s">
        <v>3</v>
      </c>
      <c r="N154" s="148" t="s">
        <v>43</v>
      </c>
      <c r="O154" s="55"/>
      <c r="P154" s="149">
        <f t="shared" si="41"/>
        <v>0</v>
      </c>
      <c r="Q154" s="149">
        <v>0</v>
      </c>
      <c r="R154" s="149">
        <f t="shared" si="42"/>
        <v>0</v>
      </c>
      <c r="S154" s="149">
        <v>0</v>
      </c>
      <c r="T154" s="150">
        <f t="shared" si="4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1" t="s">
        <v>229</v>
      </c>
      <c r="AT154" s="151" t="s">
        <v>139</v>
      </c>
      <c r="AU154" s="151" t="s">
        <v>77</v>
      </c>
      <c r="AY154" s="19" t="s">
        <v>137</v>
      </c>
      <c r="BE154" s="152">
        <f t="shared" si="44"/>
        <v>0</v>
      </c>
      <c r="BF154" s="152">
        <f t="shared" si="45"/>
        <v>0</v>
      </c>
      <c r="BG154" s="152">
        <f t="shared" si="46"/>
        <v>0</v>
      </c>
      <c r="BH154" s="152">
        <f t="shared" si="47"/>
        <v>0</v>
      </c>
      <c r="BI154" s="152">
        <f t="shared" si="48"/>
        <v>0</v>
      </c>
      <c r="BJ154" s="19" t="s">
        <v>77</v>
      </c>
      <c r="BK154" s="152">
        <f t="shared" si="49"/>
        <v>0</v>
      </c>
      <c r="BL154" s="19" t="s">
        <v>229</v>
      </c>
      <c r="BM154" s="151" t="s">
        <v>1310</v>
      </c>
    </row>
    <row r="155" spans="1:65" s="2" customFormat="1" ht="14.4" customHeight="1">
      <c r="A155" s="34"/>
      <c r="B155" s="139"/>
      <c r="C155" s="140" t="s">
        <v>480</v>
      </c>
      <c r="D155" s="140" t="s">
        <v>139</v>
      </c>
      <c r="E155" s="141" t="s">
        <v>1311</v>
      </c>
      <c r="F155" s="142" t="s">
        <v>1312</v>
      </c>
      <c r="G155" s="143" t="s">
        <v>1145</v>
      </c>
      <c r="H155" s="144">
        <v>0.003</v>
      </c>
      <c r="I155" s="145"/>
      <c r="J155" s="146">
        <f t="shared" si="40"/>
        <v>0</v>
      </c>
      <c r="K155" s="142" t="s">
        <v>3</v>
      </c>
      <c r="L155" s="35"/>
      <c r="M155" s="147" t="s">
        <v>3</v>
      </c>
      <c r="N155" s="148" t="s">
        <v>43</v>
      </c>
      <c r="O155" s="55"/>
      <c r="P155" s="149">
        <f t="shared" si="41"/>
        <v>0</v>
      </c>
      <c r="Q155" s="149">
        <v>0</v>
      </c>
      <c r="R155" s="149">
        <f t="shared" si="42"/>
        <v>0</v>
      </c>
      <c r="S155" s="149">
        <v>0</v>
      </c>
      <c r="T155" s="150">
        <f t="shared" si="4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229</v>
      </c>
      <c r="AT155" s="151" t="s">
        <v>139</v>
      </c>
      <c r="AU155" s="151" t="s">
        <v>77</v>
      </c>
      <c r="AY155" s="19" t="s">
        <v>137</v>
      </c>
      <c r="BE155" s="152">
        <f t="shared" si="44"/>
        <v>0</v>
      </c>
      <c r="BF155" s="152">
        <f t="shared" si="45"/>
        <v>0</v>
      </c>
      <c r="BG155" s="152">
        <f t="shared" si="46"/>
        <v>0</v>
      </c>
      <c r="BH155" s="152">
        <f t="shared" si="47"/>
        <v>0</v>
      </c>
      <c r="BI155" s="152">
        <f t="shared" si="48"/>
        <v>0</v>
      </c>
      <c r="BJ155" s="19" t="s">
        <v>77</v>
      </c>
      <c r="BK155" s="152">
        <f t="shared" si="49"/>
        <v>0</v>
      </c>
      <c r="BL155" s="19" t="s">
        <v>229</v>
      </c>
      <c r="BM155" s="151" t="s">
        <v>1313</v>
      </c>
    </row>
    <row r="156" spans="1:65" s="2" customFormat="1" ht="14.4" customHeight="1">
      <c r="A156" s="34"/>
      <c r="B156" s="139"/>
      <c r="C156" s="140" t="s">
        <v>484</v>
      </c>
      <c r="D156" s="140" t="s">
        <v>139</v>
      </c>
      <c r="E156" s="141" t="s">
        <v>1314</v>
      </c>
      <c r="F156" s="142" t="s">
        <v>1315</v>
      </c>
      <c r="G156" s="143" t="s">
        <v>1135</v>
      </c>
      <c r="H156" s="144">
        <v>1</v>
      </c>
      <c r="I156" s="145"/>
      <c r="J156" s="146">
        <f t="shared" si="40"/>
        <v>0</v>
      </c>
      <c r="K156" s="142" t="s">
        <v>3</v>
      </c>
      <c r="L156" s="35"/>
      <c r="M156" s="147" t="s">
        <v>3</v>
      </c>
      <c r="N156" s="148" t="s">
        <v>43</v>
      </c>
      <c r="O156" s="55"/>
      <c r="P156" s="149">
        <f t="shared" si="41"/>
        <v>0</v>
      </c>
      <c r="Q156" s="149">
        <v>0</v>
      </c>
      <c r="R156" s="149">
        <f t="shared" si="42"/>
        <v>0</v>
      </c>
      <c r="S156" s="149">
        <v>0</v>
      </c>
      <c r="T156" s="150">
        <f t="shared" si="4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229</v>
      </c>
      <c r="AT156" s="151" t="s">
        <v>139</v>
      </c>
      <c r="AU156" s="151" t="s">
        <v>77</v>
      </c>
      <c r="AY156" s="19" t="s">
        <v>137</v>
      </c>
      <c r="BE156" s="152">
        <f t="shared" si="44"/>
        <v>0</v>
      </c>
      <c r="BF156" s="152">
        <f t="shared" si="45"/>
        <v>0</v>
      </c>
      <c r="BG156" s="152">
        <f t="shared" si="46"/>
        <v>0</v>
      </c>
      <c r="BH156" s="152">
        <f t="shared" si="47"/>
        <v>0</v>
      </c>
      <c r="BI156" s="152">
        <f t="shared" si="48"/>
        <v>0</v>
      </c>
      <c r="BJ156" s="19" t="s">
        <v>77</v>
      </c>
      <c r="BK156" s="152">
        <f t="shared" si="49"/>
        <v>0</v>
      </c>
      <c r="BL156" s="19" t="s">
        <v>229</v>
      </c>
      <c r="BM156" s="151" t="s">
        <v>1316</v>
      </c>
    </row>
    <row r="157" spans="1:65" s="2" customFormat="1" ht="14.4" customHeight="1">
      <c r="A157" s="34"/>
      <c r="B157" s="139"/>
      <c r="C157" s="140" t="s">
        <v>492</v>
      </c>
      <c r="D157" s="140" t="s">
        <v>139</v>
      </c>
      <c r="E157" s="141" t="s">
        <v>1317</v>
      </c>
      <c r="F157" s="142" t="s">
        <v>1318</v>
      </c>
      <c r="G157" s="143" t="s">
        <v>1135</v>
      </c>
      <c r="H157" s="144">
        <v>1</v>
      </c>
      <c r="I157" s="145"/>
      <c r="J157" s="146">
        <f t="shared" si="40"/>
        <v>0</v>
      </c>
      <c r="K157" s="142" t="s">
        <v>3</v>
      </c>
      <c r="L157" s="35"/>
      <c r="M157" s="147" t="s">
        <v>3</v>
      </c>
      <c r="N157" s="148" t="s">
        <v>43</v>
      </c>
      <c r="O157" s="55"/>
      <c r="P157" s="149">
        <f t="shared" si="41"/>
        <v>0</v>
      </c>
      <c r="Q157" s="149">
        <v>0</v>
      </c>
      <c r="R157" s="149">
        <f t="shared" si="42"/>
        <v>0</v>
      </c>
      <c r="S157" s="149">
        <v>0</v>
      </c>
      <c r="T157" s="150">
        <f t="shared" si="4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229</v>
      </c>
      <c r="AT157" s="151" t="s">
        <v>139</v>
      </c>
      <c r="AU157" s="151" t="s">
        <v>77</v>
      </c>
      <c r="AY157" s="19" t="s">
        <v>137</v>
      </c>
      <c r="BE157" s="152">
        <f t="shared" si="44"/>
        <v>0</v>
      </c>
      <c r="BF157" s="152">
        <f t="shared" si="45"/>
        <v>0</v>
      </c>
      <c r="BG157" s="152">
        <f t="shared" si="46"/>
        <v>0</v>
      </c>
      <c r="BH157" s="152">
        <f t="shared" si="47"/>
        <v>0</v>
      </c>
      <c r="BI157" s="152">
        <f t="shared" si="48"/>
        <v>0</v>
      </c>
      <c r="BJ157" s="19" t="s">
        <v>77</v>
      </c>
      <c r="BK157" s="152">
        <f t="shared" si="49"/>
        <v>0</v>
      </c>
      <c r="BL157" s="19" t="s">
        <v>229</v>
      </c>
      <c r="BM157" s="151" t="s">
        <v>1319</v>
      </c>
    </row>
    <row r="158" spans="1:65" s="2" customFormat="1" ht="22.2" customHeight="1">
      <c r="A158" s="34"/>
      <c r="B158" s="139"/>
      <c r="C158" s="140" t="s">
        <v>497</v>
      </c>
      <c r="D158" s="140" t="s">
        <v>139</v>
      </c>
      <c r="E158" s="141" t="s">
        <v>1320</v>
      </c>
      <c r="F158" s="142" t="s">
        <v>1321</v>
      </c>
      <c r="G158" s="143" t="s">
        <v>1135</v>
      </c>
      <c r="H158" s="144">
        <v>1</v>
      </c>
      <c r="I158" s="145"/>
      <c r="J158" s="146">
        <f t="shared" si="40"/>
        <v>0</v>
      </c>
      <c r="K158" s="142" t="s">
        <v>3</v>
      </c>
      <c r="L158" s="35"/>
      <c r="M158" s="147" t="s">
        <v>3</v>
      </c>
      <c r="N158" s="148" t="s">
        <v>43</v>
      </c>
      <c r="O158" s="55"/>
      <c r="P158" s="149">
        <f t="shared" si="41"/>
        <v>0</v>
      </c>
      <c r="Q158" s="149">
        <v>0</v>
      </c>
      <c r="R158" s="149">
        <f t="shared" si="42"/>
        <v>0</v>
      </c>
      <c r="S158" s="149">
        <v>0</v>
      </c>
      <c r="T158" s="150">
        <f t="shared" si="4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229</v>
      </c>
      <c r="AT158" s="151" t="s">
        <v>139</v>
      </c>
      <c r="AU158" s="151" t="s">
        <v>77</v>
      </c>
      <c r="AY158" s="19" t="s">
        <v>137</v>
      </c>
      <c r="BE158" s="152">
        <f t="shared" si="44"/>
        <v>0</v>
      </c>
      <c r="BF158" s="152">
        <f t="shared" si="45"/>
        <v>0</v>
      </c>
      <c r="BG158" s="152">
        <f t="shared" si="46"/>
        <v>0</v>
      </c>
      <c r="BH158" s="152">
        <f t="shared" si="47"/>
        <v>0</v>
      </c>
      <c r="BI158" s="152">
        <f t="shared" si="48"/>
        <v>0</v>
      </c>
      <c r="BJ158" s="19" t="s">
        <v>77</v>
      </c>
      <c r="BK158" s="152">
        <f t="shared" si="49"/>
        <v>0</v>
      </c>
      <c r="BL158" s="19" t="s">
        <v>229</v>
      </c>
      <c r="BM158" s="151" t="s">
        <v>1322</v>
      </c>
    </row>
    <row r="159" spans="2:63" s="12" customFormat="1" ht="25.95" customHeight="1">
      <c r="B159" s="126"/>
      <c r="D159" s="127" t="s">
        <v>71</v>
      </c>
      <c r="E159" s="128" t="s">
        <v>1323</v>
      </c>
      <c r="F159" s="128" t="s">
        <v>1324</v>
      </c>
      <c r="I159" s="129"/>
      <c r="J159" s="130">
        <f>BK159</f>
        <v>0</v>
      </c>
      <c r="L159" s="126"/>
      <c r="M159" s="131"/>
      <c r="N159" s="132"/>
      <c r="O159" s="132"/>
      <c r="P159" s="133">
        <f>SUM(P160:P161)</f>
        <v>0</v>
      </c>
      <c r="Q159" s="132"/>
      <c r="R159" s="133">
        <f>SUM(R160:R161)</f>
        <v>0</v>
      </c>
      <c r="S159" s="132"/>
      <c r="T159" s="134">
        <f>SUM(T160:T161)</f>
        <v>0</v>
      </c>
      <c r="AR159" s="127" t="s">
        <v>77</v>
      </c>
      <c r="AT159" s="135" t="s">
        <v>71</v>
      </c>
      <c r="AU159" s="135" t="s">
        <v>72</v>
      </c>
      <c r="AY159" s="127" t="s">
        <v>137</v>
      </c>
      <c r="BK159" s="136">
        <f>SUM(BK160:BK161)</f>
        <v>0</v>
      </c>
    </row>
    <row r="160" spans="1:65" s="2" customFormat="1" ht="14.4" customHeight="1">
      <c r="A160" s="34"/>
      <c r="B160" s="139"/>
      <c r="C160" s="140" t="s">
        <v>503</v>
      </c>
      <c r="D160" s="140" t="s">
        <v>139</v>
      </c>
      <c r="E160" s="141" t="s">
        <v>1325</v>
      </c>
      <c r="F160" s="142" t="s">
        <v>1326</v>
      </c>
      <c r="G160" s="143" t="s">
        <v>142</v>
      </c>
      <c r="H160" s="144">
        <v>4</v>
      </c>
      <c r="I160" s="145"/>
      <c r="J160" s="146">
        <f>ROUND(I160*H160,2)</f>
        <v>0</v>
      </c>
      <c r="K160" s="142" t="s">
        <v>3</v>
      </c>
      <c r="L160" s="35"/>
      <c r="M160" s="147" t="s">
        <v>3</v>
      </c>
      <c r="N160" s="148" t="s">
        <v>43</v>
      </c>
      <c r="O160" s="55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229</v>
      </c>
      <c r="AT160" s="151" t="s">
        <v>139</v>
      </c>
      <c r="AU160" s="151" t="s">
        <v>77</v>
      </c>
      <c r="AY160" s="19" t="s">
        <v>137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9" t="s">
        <v>77</v>
      </c>
      <c r="BK160" s="152">
        <f>ROUND(I160*H160,2)</f>
        <v>0</v>
      </c>
      <c r="BL160" s="19" t="s">
        <v>229</v>
      </c>
      <c r="BM160" s="151" t="s">
        <v>1327</v>
      </c>
    </row>
    <row r="161" spans="1:65" s="2" customFormat="1" ht="14.4" customHeight="1">
      <c r="A161" s="34"/>
      <c r="B161" s="139"/>
      <c r="C161" s="140" t="s">
        <v>508</v>
      </c>
      <c r="D161" s="140" t="s">
        <v>139</v>
      </c>
      <c r="E161" s="141" t="s">
        <v>1328</v>
      </c>
      <c r="F161" s="142" t="s">
        <v>1329</v>
      </c>
      <c r="G161" s="143" t="s">
        <v>142</v>
      </c>
      <c r="H161" s="144">
        <v>2</v>
      </c>
      <c r="I161" s="145"/>
      <c r="J161" s="146">
        <f>ROUND(I161*H161,2)</f>
        <v>0</v>
      </c>
      <c r="K161" s="142" t="s">
        <v>3</v>
      </c>
      <c r="L161" s="35"/>
      <c r="M161" s="200" t="s">
        <v>3</v>
      </c>
      <c r="N161" s="201" t="s">
        <v>43</v>
      </c>
      <c r="O161" s="198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229</v>
      </c>
      <c r="AT161" s="151" t="s">
        <v>139</v>
      </c>
      <c r="AU161" s="151" t="s">
        <v>77</v>
      </c>
      <c r="AY161" s="19" t="s">
        <v>137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9" t="s">
        <v>77</v>
      </c>
      <c r="BK161" s="152">
        <f>ROUND(I161*H161,2)</f>
        <v>0</v>
      </c>
      <c r="BL161" s="19" t="s">
        <v>229</v>
      </c>
      <c r="BM161" s="151" t="s">
        <v>1330</v>
      </c>
    </row>
    <row r="162" spans="1:31" s="2" customFormat="1" ht="6.9" customHeight="1">
      <c r="A162" s="34"/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5"/>
      <c r="M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</sheetData>
  <autoFilter ref="C88:K16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28" t="s">
        <v>6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9" t="s">
        <v>89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29" t="str">
        <f>'Rekapitulace stavby'!K6</f>
        <v>Karlovy Vary, ZŠ J.A.Komenského - učebna IT, kabinet, přístupová rampa a vnitřní plošina</v>
      </c>
      <c r="F7" s="330"/>
      <c r="G7" s="330"/>
      <c r="H7" s="330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291" t="s">
        <v>1331</v>
      </c>
      <c r="F9" s="331"/>
      <c r="G9" s="331"/>
      <c r="H9" s="33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2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17" t="s">
        <v>3</v>
      </c>
      <c r="F27" s="317"/>
      <c r="G27" s="317"/>
      <c r="H27" s="31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ROUND(J84,2)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ROUND((SUM(BE84:BE113)),2)</f>
        <v>0</v>
      </c>
      <c r="G33" s="34"/>
      <c r="H33" s="34"/>
      <c r="I33" s="98">
        <v>0.21</v>
      </c>
      <c r="J33" s="97">
        <f>ROUND(((SUM(BE84:BE113))*I33),2)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ROUND((SUM(BF84:BF113)),2)</f>
        <v>0</v>
      </c>
      <c r="G34" s="34"/>
      <c r="H34" s="34"/>
      <c r="I34" s="98">
        <v>0.15</v>
      </c>
      <c r="J34" s="97">
        <f>ROUND(((SUM(BF84:BF113))*I34),2)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ROUND((SUM(BG84:BG113)),2)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ROUND((SUM(BH84:BH113)),2)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ROUND((SUM(BI84:BI113)),2)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29" t="str">
        <f>E7</f>
        <v>Karlovy Vary, ZŠ J.A.Komenského - učebna IT, kabinet, přístupová rampa a vnitřní plošina</v>
      </c>
      <c r="F48" s="330"/>
      <c r="G48" s="330"/>
      <c r="H48" s="33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291" t="str">
        <f>E9</f>
        <v>4 - Vytápění</v>
      </c>
      <c r="F50" s="331"/>
      <c r="G50" s="331"/>
      <c r="H50" s="33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1332</v>
      </c>
      <c r="E60" s="110"/>
      <c r="F60" s="110"/>
      <c r="G60" s="110"/>
      <c r="H60" s="110"/>
      <c r="I60" s="110"/>
      <c r="J60" s="111">
        <f>J85</f>
        <v>0</v>
      </c>
      <c r="L60" s="108"/>
    </row>
    <row r="61" spans="2:12" s="9" customFormat="1" ht="24.9" customHeight="1">
      <c r="B61" s="108"/>
      <c r="D61" s="109" t="s">
        <v>1333</v>
      </c>
      <c r="E61" s="110"/>
      <c r="F61" s="110"/>
      <c r="G61" s="110"/>
      <c r="H61" s="110"/>
      <c r="I61" s="110"/>
      <c r="J61" s="111">
        <f>J93</f>
        <v>0</v>
      </c>
      <c r="L61" s="108"/>
    </row>
    <row r="62" spans="2:12" s="9" customFormat="1" ht="24.9" customHeight="1">
      <c r="B62" s="108"/>
      <c r="D62" s="109" t="s">
        <v>1334</v>
      </c>
      <c r="E62" s="110"/>
      <c r="F62" s="110"/>
      <c r="G62" s="110"/>
      <c r="H62" s="110"/>
      <c r="I62" s="110"/>
      <c r="J62" s="111">
        <f>J98</f>
        <v>0</v>
      </c>
      <c r="L62" s="108"/>
    </row>
    <row r="63" spans="2:12" s="9" customFormat="1" ht="24.9" customHeight="1">
      <c r="B63" s="108"/>
      <c r="D63" s="109" t="s">
        <v>1335</v>
      </c>
      <c r="E63" s="110"/>
      <c r="F63" s="110"/>
      <c r="G63" s="110"/>
      <c r="H63" s="110"/>
      <c r="I63" s="110"/>
      <c r="J63" s="111">
        <f>J103</f>
        <v>0</v>
      </c>
      <c r="L63" s="108"/>
    </row>
    <row r="64" spans="2:12" s="9" customFormat="1" ht="24.9" customHeight="1">
      <c r="B64" s="108"/>
      <c r="D64" s="109" t="s">
        <v>1336</v>
      </c>
      <c r="E64" s="110"/>
      <c r="F64" s="110"/>
      <c r="G64" s="110"/>
      <c r="H64" s="110"/>
      <c r="I64" s="110"/>
      <c r="J64" s="111">
        <f>J111</f>
        <v>0</v>
      </c>
      <c r="L64" s="108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" customHeight="1">
      <c r="A71" s="34"/>
      <c r="B71" s="35"/>
      <c r="C71" s="23" t="s">
        <v>122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4.4" customHeight="1">
      <c r="A74" s="34"/>
      <c r="B74" s="35"/>
      <c r="C74" s="34"/>
      <c r="D74" s="34"/>
      <c r="E74" s="329" t="str">
        <f>E7</f>
        <v>Karlovy Vary, ZŠ J.A.Komenského - učebna IT, kabinet, přístupová rampa a vnitřní plošina</v>
      </c>
      <c r="F74" s="330"/>
      <c r="G74" s="330"/>
      <c r="H74" s="330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100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6" customHeight="1">
      <c r="A76" s="34"/>
      <c r="B76" s="35"/>
      <c r="C76" s="34"/>
      <c r="D76" s="34"/>
      <c r="E76" s="291" t="str">
        <f>E9</f>
        <v>4 - Vytápění</v>
      </c>
      <c r="F76" s="331"/>
      <c r="G76" s="331"/>
      <c r="H76" s="331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 xml:space="preserve"> </v>
      </c>
      <c r="G78" s="34"/>
      <c r="H78" s="34"/>
      <c r="I78" s="29" t="s">
        <v>23</v>
      </c>
      <c r="J78" s="52" t="str">
        <f>IF(J12="","",J12)</f>
        <v>23. 1. 2024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29" t="s">
        <v>25</v>
      </c>
      <c r="D80" s="34"/>
      <c r="E80" s="34"/>
      <c r="F80" s="27" t="str">
        <f>E15</f>
        <v>Statutární město K.Vary</v>
      </c>
      <c r="G80" s="34"/>
      <c r="H80" s="34"/>
      <c r="I80" s="29" t="s">
        <v>31</v>
      </c>
      <c r="J80" s="32" t="str">
        <f>E21</f>
        <v>Porticus s.r.o. K.Vary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6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34</v>
      </c>
      <c r="J81" s="32" t="str">
        <f>E24</f>
        <v>Šimková Dita, K.Vary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6"/>
      <c r="B83" s="117"/>
      <c r="C83" s="118" t="s">
        <v>123</v>
      </c>
      <c r="D83" s="119" t="s">
        <v>57</v>
      </c>
      <c r="E83" s="119" t="s">
        <v>53</v>
      </c>
      <c r="F83" s="119" t="s">
        <v>54</v>
      </c>
      <c r="G83" s="119" t="s">
        <v>124</v>
      </c>
      <c r="H83" s="119" t="s">
        <v>125</v>
      </c>
      <c r="I83" s="119" t="s">
        <v>126</v>
      </c>
      <c r="J83" s="119" t="s">
        <v>104</v>
      </c>
      <c r="K83" s="120" t="s">
        <v>127</v>
      </c>
      <c r="L83" s="121"/>
      <c r="M83" s="59" t="s">
        <v>3</v>
      </c>
      <c r="N83" s="60" t="s">
        <v>42</v>
      </c>
      <c r="O83" s="60" t="s">
        <v>128</v>
      </c>
      <c r="P83" s="60" t="s">
        <v>129</v>
      </c>
      <c r="Q83" s="60" t="s">
        <v>130</v>
      </c>
      <c r="R83" s="60" t="s">
        <v>131</v>
      </c>
      <c r="S83" s="60" t="s">
        <v>132</v>
      </c>
      <c r="T83" s="61" t="s">
        <v>133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63" s="2" customFormat="1" ht="22.8" customHeight="1">
      <c r="A84" s="34"/>
      <c r="B84" s="35"/>
      <c r="C84" s="66" t="s">
        <v>134</v>
      </c>
      <c r="D84" s="34"/>
      <c r="E84" s="34"/>
      <c r="F84" s="34"/>
      <c r="G84" s="34"/>
      <c r="H84" s="34"/>
      <c r="I84" s="34"/>
      <c r="J84" s="122">
        <f>BK84</f>
        <v>0</v>
      </c>
      <c r="K84" s="34"/>
      <c r="L84" s="35"/>
      <c r="M84" s="62"/>
      <c r="N84" s="53"/>
      <c r="O84" s="63"/>
      <c r="P84" s="123">
        <f>P85+P93+P98+P103+P111</f>
        <v>0</v>
      </c>
      <c r="Q84" s="63"/>
      <c r="R84" s="123">
        <f>R85+R93+R98+R103+R111</f>
        <v>27903.940000000002</v>
      </c>
      <c r="S84" s="63"/>
      <c r="T84" s="124">
        <f>T85+T93+T98+T103+T111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71</v>
      </c>
      <c r="AU84" s="19" t="s">
        <v>105</v>
      </c>
      <c r="BK84" s="125">
        <f>BK85+BK93+BK98+BK103+BK111</f>
        <v>0</v>
      </c>
    </row>
    <row r="85" spans="2:63" s="12" customFormat="1" ht="25.95" customHeight="1">
      <c r="B85" s="126"/>
      <c r="D85" s="127" t="s">
        <v>71</v>
      </c>
      <c r="E85" s="128" t="s">
        <v>77</v>
      </c>
      <c r="F85" s="128" t="s">
        <v>1337</v>
      </c>
      <c r="I85" s="129"/>
      <c r="J85" s="130">
        <f>BK85</f>
        <v>0</v>
      </c>
      <c r="L85" s="126"/>
      <c r="M85" s="131"/>
      <c r="N85" s="132"/>
      <c r="O85" s="132"/>
      <c r="P85" s="133">
        <f>SUM(P86:P92)</f>
        <v>0</v>
      </c>
      <c r="Q85" s="132"/>
      <c r="R85" s="133">
        <f>SUM(R86:R92)</f>
        <v>27629.92</v>
      </c>
      <c r="S85" s="132"/>
      <c r="T85" s="134">
        <f>SUM(T86:T92)</f>
        <v>0</v>
      </c>
      <c r="AR85" s="127" t="s">
        <v>77</v>
      </c>
      <c r="AT85" s="135" t="s">
        <v>71</v>
      </c>
      <c r="AU85" s="135" t="s">
        <v>72</v>
      </c>
      <c r="AY85" s="127" t="s">
        <v>137</v>
      </c>
      <c r="BK85" s="136">
        <f>SUM(BK86:BK92)</f>
        <v>0</v>
      </c>
    </row>
    <row r="86" spans="1:65" s="2" customFormat="1" ht="19.8" customHeight="1">
      <c r="A86" s="34"/>
      <c r="B86" s="139"/>
      <c r="C86" s="140" t="s">
        <v>77</v>
      </c>
      <c r="D86" s="140" t="s">
        <v>139</v>
      </c>
      <c r="E86" s="141" t="s">
        <v>1338</v>
      </c>
      <c r="F86" s="142" t="s">
        <v>1339</v>
      </c>
      <c r="G86" s="143" t="s">
        <v>162</v>
      </c>
      <c r="H86" s="144">
        <v>30</v>
      </c>
      <c r="I86" s="145"/>
      <c r="J86" s="146">
        <f aca="true" t="shared" si="0" ref="J86:J92">ROUND(I86*H86,2)</f>
        <v>0</v>
      </c>
      <c r="K86" s="142" t="s">
        <v>3</v>
      </c>
      <c r="L86" s="35"/>
      <c r="M86" s="147" t="s">
        <v>3</v>
      </c>
      <c r="N86" s="148" t="s">
        <v>43</v>
      </c>
      <c r="O86" s="55"/>
      <c r="P86" s="149">
        <f aca="true" t="shared" si="1" ref="P86:P92">O86*H86</f>
        <v>0</v>
      </c>
      <c r="Q86" s="149">
        <v>854.7</v>
      </c>
      <c r="R86" s="149">
        <f aca="true" t="shared" si="2" ref="R86:R92">Q86*H86</f>
        <v>25641</v>
      </c>
      <c r="S86" s="149">
        <v>0</v>
      </c>
      <c r="T86" s="150">
        <f aca="true" t="shared" si="3" ref="T86:T92"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1" t="s">
        <v>229</v>
      </c>
      <c r="AT86" s="151" t="s">
        <v>139</v>
      </c>
      <c r="AU86" s="151" t="s">
        <v>77</v>
      </c>
      <c r="AY86" s="19" t="s">
        <v>137</v>
      </c>
      <c r="BE86" s="152">
        <f aca="true" t="shared" si="4" ref="BE86:BE92">IF(N86="základní",J86,0)</f>
        <v>0</v>
      </c>
      <c r="BF86" s="152">
        <f aca="true" t="shared" si="5" ref="BF86:BF92">IF(N86="snížená",J86,0)</f>
        <v>0</v>
      </c>
      <c r="BG86" s="152">
        <f aca="true" t="shared" si="6" ref="BG86:BG92">IF(N86="zákl. přenesená",J86,0)</f>
        <v>0</v>
      </c>
      <c r="BH86" s="152">
        <f aca="true" t="shared" si="7" ref="BH86:BH92">IF(N86="sníž. přenesená",J86,0)</f>
        <v>0</v>
      </c>
      <c r="BI86" s="152">
        <f aca="true" t="shared" si="8" ref="BI86:BI92">IF(N86="nulová",J86,0)</f>
        <v>0</v>
      </c>
      <c r="BJ86" s="19" t="s">
        <v>77</v>
      </c>
      <c r="BK86" s="152">
        <f aca="true" t="shared" si="9" ref="BK86:BK92">ROUND(I86*H86,2)</f>
        <v>0</v>
      </c>
      <c r="BL86" s="19" t="s">
        <v>229</v>
      </c>
      <c r="BM86" s="151" t="s">
        <v>1340</v>
      </c>
    </row>
    <row r="87" spans="1:65" s="2" customFormat="1" ht="19.8" customHeight="1">
      <c r="A87" s="34"/>
      <c r="B87" s="139"/>
      <c r="C87" s="140" t="s">
        <v>81</v>
      </c>
      <c r="D87" s="140" t="s">
        <v>139</v>
      </c>
      <c r="E87" s="141" t="s">
        <v>1341</v>
      </c>
      <c r="F87" s="142" t="s">
        <v>1342</v>
      </c>
      <c r="G87" s="143" t="s">
        <v>162</v>
      </c>
      <c r="H87" s="144">
        <v>7</v>
      </c>
      <c r="I87" s="145"/>
      <c r="J87" s="146">
        <f t="shared" si="0"/>
        <v>0</v>
      </c>
      <c r="K87" s="142" t="s">
        <v>3</v>
      </c>
      <c r="L87" s="35"/>
      <c r="M87" s="147" t="s">
        <v>3</v>
      </c>
      <c r="N87" s="148" t="s">
        <v>43</v>
      </c>
      <c r="O87" s="55"/>
      <c r="P87" s="149">
        <f t="shared" si="1"/>
        <v>0</v>
      </c>
      <c r="Q87" s="149">
        <v>182</v>
      </c>
      <c r="R87" s="149">
        <f t="shared" si="2"/>
        <v>1274</v>
      </c>
      <c r="S87" s="149">
        <v>0</v>
      </c>
      <c r="T87" s="150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1" t="s">
        <v>229</v>
      </c>
      <c r="AT87" s="151" t="s">
        <v>139</v>
      </c>
      <c r="AU87" s="151" t="s">
        <v>77</v>
      </c>
      <c r="AY87" s="19" t="s">
        <v>137</v>
      </c>
      <c r="BE87" s="152">
        <f t="shared" si="4"/>
        <v>0</v>
      </c>
      <c r="BF87" s="152">
        <f t="shared" si="5"/>
        <v>0</v>
      </c>
      <c r="BG87" s="152">
        <f t="shared" si="6"/>
        <v>0</v>
      </c>
      <c r="BH87" s="152">
        <f t="shared" si="7"/>
        <v>0</v>
      </c>
      <c r="BI87" s="152">
        <f t="shared" si="8"/>
        <v>0</v>
      </c>
      <c r="BJ87" s="19" t="s">
        <v>77</v>
      </c>
      <c r="BK87" s="152">
        <f t="shared" si="9"/>
        <v>0</v>
      </c>
      <c r="BL87" s="19" t="s">
        <v>229</v>
      </c>
      <c r="BM87" s="151" t="s">
        <v>1343</v>
      </c>
    </row>
    <row r="88" spans="1:65" s="2" customFormat="1" ht="14.4" customHeight="1">
      <c r="A88" s="34"/>
      <c r="B88" s="139"/>
      <c r="C88" s="140" t="s">
        <v>84</v>
      </c>
      <c r="D88" s="140" t="s">
        <v>139</v>
      </c>
      <c r="E88" s="141" t="s">
        <v>1344</v>
      </c>
      <c r="F88" s="142" t="s">
        <v>1345</v>
      </c>
      <c r="G88" s="143" t="s">
        <v>260</v>
      </c>
      <c r="H88" s="144">
        <v>14</v>
      </c>
      <c r="I88" s="145"/>
      <c r="J88" s="146">
        <f t="shared" si="0"/>
        <v>0</v>
      </c>
      <c r="K88" s="142" t="s">
        <v>3</v>
      </c>
      <c r="L88" s="35"/>
      <c r="M88" s="147" t="s">
        <v>3</v>
      </c>
      <c r="N88" s="148" t="s">
        <v>43</v>
      </c>
      <c r="O88" s="55"/>
      <c r="P88" s="149">
        <f t="shared" si="1"/>
        <v>0</v>
      </c>
      <c r="Q88" s="149">
        <v>50</v>
      </c>
      <c r="R88" s="149">
        <f t="shared" si="2"/>
        <v>700</v>
      </c>
      <c r="S88" s="149">
        <v>0</v>
      </c>
      <c r="T88" s="150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229</v>
      </c>
      <c r="AT88" s="151" t="s">
        <v>139</v>
      </c>
      <c r="AU88" s="151" t="s">
        <v>77</v>
      </c>
      <c r="AY88" s="19" t="s">
        <v>137</v>
      </c>
      <c r="BE88" s="152">
        <f t="shared" si="4"/>
        <v>0</v>
      </c>
      <c r="BF88" s="152">
        <f t="shared" si="5"/>
        <v>0</v>
      </c>
      <c r="BG88" s="152">
        <f t="shared" si="6"/>
        <v>0</v>
      </c>
      <c r="BH88" s="152">
        <f t="shared" si="7"/>
        <v>0</v>
      </c>
      <c r="BI88" s="152">
        <f t="shared" si="8"/>
        <v>0</v>
      </c>
      <c r="BJ88" s="19" t="s">
        <v>77</v>
      </c>
      <c r="BK88" s="152">
        <f t="shared" si="9"/>
        <v>0</v>
      </c>
      <c r="BL88" s="19" t="s">
        <v>229</v>
      </c>
      <c r="BM88" s="151" t="s">
        <v>1346</v>
      </c>
    </row>
    <row r="89" spans="1:65" s="2" customFormat="1" ht="14.4" customHeight="1">
      <c r="A89" s="34"/>
      <c r="B89" s="139"/>
      <c r="C89" s="140" t="s">
        <v>87</v>
      </c>
      <c r="D89" s="140" t="s">
        <v>139</v>
      </c>
      <c r="E89" s="141" t="s">
        <v>1347</v>
      </c>
      <c r="F89" s="142" t="s">
        <v>1348</v>
      </c>
      <c r="G89" s="143" t="s">
        <v>1135</v>
      </c>
      <c r="H89" s="144">
        <v>14</v>
      </c>
      <c r="I89" s="145"/>
      <c r="J89" s="146">
        <f t="shared" si="0"/>
        <v>0</v>
      </c>
      <c r="K89" s="142" t="s">
        <v>3</v>
      </c>
      <c r="L89" s="35"/>
      <c r="M89" s="147" t="s">
        <v>3</v>
      </c>
      <c r="N89" s="148" t="s">
        <v>43</v>
      </c>
      <c r="O89" s="55"/>
      <c r="P89" s="149">
        <f t="shared" si="1"/>
        <v>0</v>
      </c>
      <c r="Q89" s="149">
        <v>0.15</v>
      </c>
      <c r="R89" s="149">
        <f t="shared" si="2"/>
        <v>2.1</v>
      </c>
      <c r="S89" s="149">
        <v>0</v>
      </c>
      <c r="T89" s="150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1" t="s">
        <v>229</v>
      </c>
      <c r="AT89" s="151" t="s">
        <v>139</v>
      </c>
      <c r="AU89" s="151" t="s">
        <v>77</v>
      </c>
      <c r="AY89" s="19" t="s">
        <v>137</v>
      </c>
      <c r="BE89" s="152">
        <f t="shared" si="4"/>
        <v>0</v>
      </c>
      <c r="BF89" s="152">
        <f t="shared" si="5"/>
        <v>0</v>
      </c>
      <c r="BG89" s="152">
        <f t="shared" si="6"/>
        <v>0</v>
      </c>
      <c r="BH89" s="152">
        <f t="shared" si="7"/>
        <v>0</v>
      </c>
      <c r="BI89" s="152">
        <f t="shared" si="8"/>
        <v>0</v>
      </c>
      <c r="BJ89" s="19" t="s">
        <v>77</v>
      </c>
      <c r="BK89" s="152">
        <f t="shared" si="9"/>
        <v>0</v>
      </c>
      <c r="BL89" s="19" t="s">
        <v>229</v>
      </c>
      <c r="BM89" s="151" t="s">
        <v>1349</v>
      </c>
    </row>
    <row r="90" spans="1:65" s="2" customFormat="1" ht="14.4" customHeight="1">
      <c r="A90" s="34"/>
      <c r="B90" s="139"/>
      <c r="C90" s="140" t="s">
        <v>90</v>
      </c>
      <c r="D90" s="140" t="s">
        <v>139</v>
      </c>
      <c r="E90" s="141" t="s">
        <v>1350</v>
      </c>
      <c r="F90" s="142" t="s">
        <v>1351</v>
      </c>
      <c r="G90" s="143" t="s">
        <v>173</v>
      </c>
      <c r="H90" s="144">
        <v>25</v>
      </c>
      <c r="I90" s="145"/>
      <c r="J90" s="146">
        <f t="shared" si="0"/>
        <v>0</v>
      </c>
      <c r="K90" s="142" t="s">
        <v>3</v>
      </c>
      <c r="L90" s="35"/>
      <c r="M90" s="147" t="s">
        <v>3</v>
      </c>
      <c r="N90" s="148" t="s">
        <v>43</v>
      </c>
      <c r="O90" s="55"/>
      <c r="P90" s="149">
        <f t="shared" si="1"/>
        <v>0</v>
      </c>
      <c r="Q90" s="149">
        <v>0.5</v>
      </c>
      <c r="R90" s="149">
        <f t="shared" si="2"/>
        <v>12.5</v>
      </c>
      <c r="S90" s="149">
        <v>0</v>
      </c>
      <c r="T90" s="150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229</v>
      </c>
      <c r="AT90" s="151" t="s">
        <v>139</v>
      </c>
      <c r="AU90" s="151" t="s">
        <v>77</v>
      </c>
      <c r="AY90" s="19" t="s">
        <v>137</v>
      </c>
      <c r="BE90" s="152">
        <f t="shared" si="4"/>
        <v>0</v>
      </c>
      <c r="BF90" s="152">
        <f t="shared" si="5"/>
        <v>0</v>
      </c>
      <c r="BG90" s="152">
        <f t="shared" si="6"/>
        <v>0</v>
      </c>
      <c r="BH90" s="152">
        <f t="shared" si="7"/>
        <v>0</v>
      </c>
      <c r="BI90" s="152">
        <f t="shared" si="8"/>
        <v>0</v>
      </c>
      <c r="BJ90" s="19" t="s">
        <v>77</v>
      </c>
      <c r="BK90" s="152">
        <f t="shared" si="9"/>
        <v>0</v>
      </c>
      <c r="BL90" s="19" t="s">
        <v>229</v>
      </c>
      <c r="BM90" s="151" t="s">
        <v>1352</v>
      </c>
    </row>
    <row r="91" spans="1:65" s="2" customFormat="1" ht="14.4" customHeight="1">
      <c r="A91" s="34"/>
      <c r="B91" s="139"/>
      <c r="C91" s="140" t="s">
        <v>93</v>
      </c>
      <c r="D91" s="140" t="s">
        <v>139</v>
      </c>
      <c r="E91" s="141" t="s">
        <v>1353</v>
      </c>
      <c r="F91" s="142" t="s">
        <v>1354</v>
      </c>
      <c r="G91" s="143" t="s">
        <v>173</v>
      </c>
      <c r="H91" s="144">
        <v>22</v>
      </c>
      <c r="I91" s="145"/>
      <c r="J91" s="146">
        <f t="shared" si="0"/>
        <v>0</v>
      </c>
      <c r="K91" s="142" t="s">
        <v>3</v>
      </c>
      <c r="L91" s="35"/>
      <c r="M91" s="147" t="s">
        <v>3</v>
      </c>
      <c r="N91" s="148" t="s">
        <v>43</v>
      </c>
      <c r="O91" s="55"/>
      <c r="P91" s="149">
        <f t="shared" si="1"/>
        <v>0</v>
      </c>
      <c r="Q91" s="149">
        <v>0.01</v>
      </c>
      <c r="R91" s="149">
        <f t="shared" si="2"/>
        <v>0.22</v>
      </c>
      <c r="S91" s="149">
        <v>0</v>
      </c>
      <c r="T91" s="150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229</v>
      </c>
      <c r="AT91" s="151" t="s">
        <v>139</v>
      </c>
      <c r="AU91" s="151" t="s">
        <v>77</v>
      </c>
      <c r="AY91" s="19" t="s">
        <v>137</v>
      </c>
      <c r="BE91" s="152">
        <f t="shared" si="4"/>
        <v>0</v>
      </c>
      <c r="BF91" s="152">
        <f t="shared" si="5"/>
        <v>0</v>
      </c>
      <c r="BG91" s="152">
        <f t="shared" si="6"/>
        <v>0</v>
      </c>
      <c r="BH91" s="152">
        <f t="shared" si="7"/>
        <v>0</v>
      </c>
      <c r="BI91" s="152">
        <f t="shared" si="8"/>
        <v>0</v>
      </c>
      <c r="BJ91" s="19" t="s">
        <v>77</v>
      </c>
      <c r="BK91" s="152">
        <f t="shared" si="9"/>
        <v>0</v>
      </c>
      <c r="BL91" s="19" t="s">
        <v>229</v>
      </c>
      <c r="BM91" s="151" t="s">
        <v>1355</v>
      </c>
    </row>
    <row r="92" spans="1:65" s="2" customFormat="1" ht="14.4" customHeight="1">
      <c r="A92" s="34"/>
      <c r="B92" s="139"/>
      <c r="C92" s="140" t="s">
        <v>96</v>
      </c>
      <c r="D92" s="140" t="s">
        <v>139</v>
      </c>
      <c r="E92" s="141" t="s">
        <v>1356</v>
      </c>
      <c r="F92" s="142" t="s">
        <v>1357</v>
      </c>
      <c r="G92" s="143" t="s">
        <v>260</v>
      </c>
      <c r="H92" s="144">
        <v>1</v>
      </c>
      <c r="I92" s="145"/>
      <c r="J92" s="146">
        <f t="shared" si="0"/>
        <v>0</v>
      </c>
      <c r="K92" s="142" t="s">
        <v>3</v>
      </c>
      <c r="L92" s="35"/>
      <c r="M92" s="147" t="s">
        <v>3</v>
      </c>
      <c r="N92" s="148" t="s">
        <v>43</v>
      </c>
      <c r="O92" s="55"/>
      <c r="P92" s="149">
        <f t="shared" si="1"/>
        <v>0</v>
      </c>
      <c r="Q92" s="149">
        <v>0.1</v>
      </c>
      <c r="R92" s="149">
        <f t="shared" si="2"/>
        <v>0.1</v>
      </c>
      <c r="S92" s="149">
        <v>0</v>
      </c>
      <c r="T92" s="150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229</v>
      </c>
      <c r="AT92" s="151" t="s">
        <v>139</v>
      </c>
      <c r="AU92" s="151" t="s">
        <v>77</v>
      </c>
      <c r="AY92" s="19" t="s">
        <v>137</v>
      </c>
      <c r="BE92" s="152">
        <f t="shared" si="4"/>
        <v>0</v>
      </c>
      <c r="BF92" s="152">
        <f t="shared" si="5"/>
        <v>0</v>
      </c>
      <c r="BG92" s="152">
        <f t="shared" si="6"/>
        <v>0</v>
      </c>
      <c r="BH92" s="152">
        <f t="shared" si="7"/>
        <v>0</v>
      </c>
      <c r="BI92" s="152">
        <f t="shared" si="8"/>
        <v>0</v>
      </c>
      <c r="BJ92" s="19" t="s">
        <v>77</v>
      </c>
      <c r="BK92" s="152">
        <f t="shared" si="9"/>
        <v>0</v>
      </c>
      <c r="BL92" s="19" t="s">
        <v>229</v>
      </c>
      <c r="BM92" s="151" t="s">
        <v>1358</v>
      </c>
    </row>
    <row r="93" spans="2:63" s="12" customFormat="1" ht="25.95" customHeight="1">
      <c r="B93" s="126"/>
      <c r="D93" s="127" t="s">
        <v>71</v>
      </c>
      <c r="E93" s="128" t="s">
        <v>81</v>
      </c>
      <c r="F93" s="128" t="s">
        <v>1359</v>
      </c>
      <c r="I93" s="129"/>
      <c r="J93" s="130">
        <f>BK93</f>
        <v>0</v>
      </c>
      <c r="L93" s="126"/>
      <c r="M93" s="131"/>
      <c r="N93" s="132"/>
      <c r="O93" s="132"/>
      <c r="P93" s="133">
        <f>SUM(P94:P97)</f>
        <v>0</v>
      </c>
      <c r="Q93" s="132"/>
      <c r="R93" s="133">
        <f>SUM(R94:R97)</f>
        <v>14.4</v>
      </c>
      <c r="S93" s="132"/>
      <c r="T93" s="134">
        <f>SUM(T94:T97)</f>
        <v>0</v>
      </c>
      <c r="AR93" s="127" t="s">
        <v>77</v>
      </c>
      <c r="AT93" s="135" t="s">
        <v>71</v>
      </c>
      <c r="AU93" s="135" t="s">
        <v>72</v>
      </c>
      <c r="AY93" s="127" t="s">
        <v>137</v>
      </c>
      <c r="BK93" s="136">
        <f>SUM(BK94:BK97)</f>
        <v>0</v>
      </c>
    </row>
    <row r="94" spans="1:65" s="2" customFormat="1" ht="14.4" customHeight="1">
      <c r="A94" s="34"/>
      <c r="B94" s="139"/>
      <c r="C94" s="140" t="s">
        <v>182</v>
      </c>
      <c r="D94" s="140" t="s">
        <v>139</v>
      </c>
      <c r="E94" s="141" t="s">
        <v>1360</v>
      </c>
      <c r="F94" s="142" t="s">
        <v>1361</v>
      </c>
      <c r="G94" s="143" t="s">
        <v>1135</v>
      </c>
      <c r="H94" s="144">
        <v>12</v>
      </c>
      <c r="I94" s="145"/>
      <c r="J94" s="146">
        <f>ROUND(I94*H94,2)</f>
        <v>0</v>
      </c>
      <c r="K94" s="142" t="s">
        <v>3</v>
      </c>
      <c r="L94" s="35"/>
      <c r="M94" s="147" t="s">
        <v>3</v>
      </c>
      <c r="N94" s="148" t="s">
        <v>43</v>
      </c>
      <c r="O94" s="55"/>
      <c r="P94" s="149">
        <f>O94*H94</f>
        <v>0</v>
      </c>
      <c r="Q94" s="149">
        <v>0.1</v>
      </c>
      <c r="R94" s="149">
        <f>Q94*H94</f>
        <v>1.2000000000000002</v>
      </c>
      <c r="S94" s="149">
        <v>0</v>
      </c>
      <c r="T94" s="150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229</v>
      </c>
      <c r="AT94" s="151" t="s">
        <v>139</v>
      </c>
      <c r="AU94" s="151" t="s">
        <v>77</v>
      </c>
      <c r="AY94" s="19" t="s">
        <v>137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77</v>
      </c>
      <c r="BK94" s="152">
        <f>ROUND(I94*H94,2)</f>
        <v>0</v>
      </c>
      <c r="BL94" s="19" t="s">
        <v>229</v>
      </c>
      <c r="BM94" s="151" t="s">
        <v>1362</v>
      </c>
    </row>
    <row r="95" spans="1:65" s="2" customFormat="1" ht="14.4" customHeight="1">
      <c r="A95" s="34"/>
      <c r="B95" s="139"/>
      <c r="C95" s="140" t="s">
        <v>189</v>
      </c>
      <c r="D95" s="140" t="s">
        <v>139</v>
      </c>
      <c r="E95" s="141" t="s">
        <v>1363</v>
      </c>
      <c r="F95" s="142" t="s">
        <v>1364</v>
      </c>
      <c r="G95" s="143" t="s">
        <v>1135</v>
      </c>
      <c r="H95" s="144">
        <v>2</v>
      </c>
      <c r="I95" s="145"/>
      <c r="J95" s="146">
        <f>ROUND(I95*H95,2)</f>
        <v>0</v>
      </c>
      <c r="K95" s="142" t="s">
        <v>3</v>
      </c>
      <c r="L95" s="35"/>
      <c r="M95" s="147" t="s">
        <v>3</v>
      </c>
      <c r="N95" s="148" t="s">
        <v>43</v>
      </c>
      <c r="O95" s="55"/>
      <c r="P95" s="149">
        <f>O95*H95</f>
        <v>0</v>
      </c>
      <c r="Q95" s="149">
        <v>0.1</v>
      </c>
      <c r="R95" s="149">
        <f>Q95*H95</f>
        <v>0.2</v>
      </c>
      <c r="S95" s="149">
        <v>0</v>
      </c>
      <c r="T95" s="150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229</v>
      </c>
      <c r="AT95" s="151" t="s">
        <v>139</v>
      </c>
      <c r="AU95" s="151" t="s">
        <v>77</v>
      </c>
      <c r="AY95" s="19" t="s">
        <v>137</v>
      </c>
      <c r="BE95" s="152">
        <f>IF(N95="základní",J95,0)</f>
        <v>0</v>
      </c>
      <c r="BF95" s="152">
        <f>IF(N95="snížená",J95,0)</f>
        <v>0</v>
      </c>
      <c r="BG95" s="152">
        <f>IF(N95="zákl. přenesená",J95,0)</f>
        <v>0</v>
      </c>
      <c r="BH95" s="152">
        <f>IF(N95="sníž. přenesená",J95,0)</f>
        <v>0</v>
      </c>
      <c r="BI95" s="152">
        <f>IF(N95="nulová",J95,0)</f>
        <v>0</v>
      </c>
      <c r="BJ95" s="19" t="s">
        <v>77</v>
      </c>
      <c r="BK95" s="152">
        <f>ROUND(I95*H95,2)</f>
        <v>0</v>
      </c>
      <c r="BL95" s="19" t="s">
        <v>229</v>
      </c>
      <c r="BM95" s="151" t="s">
        <v>1365</v>
      </c>
    </row>
    <row r="96" spans="1:65" s="2" customFormat="1" ht="14.4" customHeight="1">
      <c r="A96" s="34"/>
      <c r="B96" s="139"/>
      <c r="C96" s="140" t="s">
        <v>195</v>
      </c>
      <c r="D96" s="140" t="s">
        <v>139</v>
      </c>
      <c r="E96" s="141" t="s">
        <v>1366</v>
      </c>
      <c r="F96" s="142" t="s">
        <v>1367</v>
      </c>
      <c r="G96" s="143" t="s">
        <v>173</v>
      </c>
      <c r="H96" s="144">
        <v>22</v>
      </c>
      <c r="I96" s="145"/>
      <c r="J96" s="146">
        <f>ROUND(I96*H96,2)</f>
        <v>0</v>
      </c>
      <c r="K96" s="142" t="s">
        <v>3</v>
      </c>
      <c r="L96" s="35"/>
      <c r="M96" s="147" t="s">
        <v>3</v>
      </c>
      <c r="N96" s="148" t="s">
        <v>43</v>
      </c>
      <c r="O96" s="55"/>
      <c r="P96" s="149">
        <f>O96*H96</f>
        <v>0</v>
      </c>
      <c r="Q96" s="149">
        <v>0.5</v>
      </c>
      <c r="R96" s="149">
        <f>Q96*H96</f>
        <v>11</v>
      </c>
      <c r="S96" s="149">
        <v>0</v>
      </c>
      <c r="T96" s="150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229</v>
      </c>
      <c r="AT96" s="151" t="s">
        <v>139</v>
      </c>
      <c r="AU96" s="151" t="s">
        <v>77</v>
      </c>
      <c r="AY96" s="19" t="s">
        <v>137</v>
      </c>
      <c r="BE96" s="152">
        <f>IF(N96="základní",J96,0)</f>
        <v>0</v>
      </c>
      <c r="BF96" s="152">
        <f>IF(N96="snížená",J96,0)</f>
        <v>0</v>
      </c>
      <c r="BG96" s="152">
        <f>IF(N96="zákl. přenesená",J96,0)</f>
        <v>0</v>
      </c>
      <c r="BH96" s="152">
        <f>IF(N96="sníž. přenesená",J96,0)</f>
        <v>0</v>
      </c>
      <c r="BI96" s="152">
        <f>IF(N96="nulová",J96,0)</f>
        <v>0</v>
      </c>
      <c r="BJ96" s="19" t="s">
        <v>77</v>
      </c>
      <c r="BK96" s="152">
        <f>ROUND(I96*H96,2)</f>
        <v>0</v>
      </c>
      <c r="BL96" s="19" t="s">
        <v>229</v>
      </c>
      <c r="BM96" s="151" t="s">
        <v>1368</v>
      </c>
    </row>
    <row r="97" spans="1:65" s="2" customFormat="1" ht="14.4" customHeight="1">
      <c r="A97" s="34"/>
      <c r="B97" s="139"/>
      <c r="C97" s="167" t="s">
        <v>201</v>
      </c>
      <c r="D97" s="167" t="s">
        <v>247</v>
      </c>
      <c r="E97" s="168" t="s">
        <v>1369</v>
      </c>
      <c r="F97" s="169" t="s">
        <v>1370</v>
      </c>
      <c r="G97" s="170" t="s">
        <v>260</v>
      </c>
      <c r="H97" s="171">
        <v>1</v>
      </c>
      <c r="I97" s="172"/>
      <c r="J97" s="173">
        <f>ROUND(I97*H97,2)</f>
        <v>0</v>
      </c>
      <c r="K97" s="169" t="s">
        <v>3</v>
      </c>
      <c r="L97" s="174"/>
      <c r="M97" s="175" t="s">
        <v>3</v>
      </c>
      <c r="N97" s="176" t="s">
        <v>43</v>
      </c>
      <c r="O97" s="55"/>
      <c r="P97" s="149">
        <f>O97*H97</f>
        <v>0</v>
      </c>
      <c r="Q97" s="149">
        <v>2</v>
      </c>
      <c r="R97" s="149">
        <f>Q97*H97</f>
        <v>2</v>
      </c>
      <c r="S97" s="149">
        <v>0</v>
      </c>
      <c r="T97" s="150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314</v>
      </c>
      <c r="AT97" s="151" t="s">
        <v>247</v>
      </c>
      <c r="AU97" s="151" t="s">
        <v>77</v>
      </c>
      <c r="AY97" s="19" t="s">
        <v>137</v>
      </c>
      <c r="BE97" s="152">
        <f>IF(N97="základní",J97,0)</f>
        <v>0</v>
      </c>
      <c r="BF97" s="152">
        <f>IF(N97="snížená",J97,0)</f>
        <v>0</v>
      </c>
      <c r="BG97" s="152">
        <f>IF(N97="zákl. přenesená",J97,0)</f>
        <v>0</v>
      </c>
      <c r="BH97" s="152">
        <f>IF(N97="sníž. přenesená",J97,0)</f>
        <v>0</v>
      </c>
      <c r="BI97" s="152">
        <f>IF(N97="nulová",J97,0)</f>
        <v>0</v>
      </c>
      <c r="BJ97" s="19" t="s">
        <v>77</v>
      </c>
      <c r="BK97" s="152">
        <f>ROUND(I97*H97,2)</f>
        <v>0</v>
      </c>
      <c r="BL97" s="19" t="s">
        <v>229</v>
      </c>
      <c r="BM97" s="151" t="s">
        <v>1371</v>
      </c>
    </row>
    <row r="98" spans="2:63" s="12" customFormat="1" ht="25.95" customHeight="1">
      <c r="B98" s="126"/>
      <c r="D98" s="127" t="s">
        <v>71</v>
      </c>
      <c r="E98" s="128" t="s">
        <v>84</v>
      </c>
      <c r="F98" s="128" t="s">
        <v>1372</v>
      </c>
      <c r="I98" s="129"/>
      <c r="J98" s="130">
        <f>BK98</f>
        <v>0</v>
      </c>
      <c r="L98" s="126"/>
      <c r="M98" s="131"/>
      <c r="N98" s="132"/>
      <c r="O98" s="132"/>
      <c r="P98" s="133">
        <f>SUM(P99:P102)</f>
        <v>0</v>
      </c>
      <c r="Q98" s="132"/>
      <c r="R98" s="133">
        <f>SUM(R99:R102)</f>
        <v>3.2199999999999998</v>
      </c>
      <c r="S98" s="132"/>
      <c r="T98" s="134">
        <f>SUM(T99:T102)</f>
        <v>0</v>
      </c>
      <c r="AR98" s="127" t="s">
        <v>77</v>
      </c>
      <c r="AT98" s="135" t="s">
        <v>71</v>
      </c>
      <c r="AU98" s="135" t="s">
        <v>72</v>
      </c>
      <c r="AY98" s="127" t="s">
        <v>137</v>
      </c>
      <c r="BK98" s="136">
        <f>SUM(BK99:BK102)</f>
        <v>0</v>
      </c>
    </row>
    <row r="99" spans="1:65" s="2" customFormat="1" ht="19.8" customHeight="1">
      <c r="A99" s="34"/>
      <c r="B99" s="139"/>
      <c r="C99" s="140" t="s">
        <v>207</v>
      </c>
      <c r="D99" s="140" t="s">
        <v>139</v>
      </c>
      <c r="E99" s="141" t="s">
        <v>1373</v>
      </c>
      <c r="F99" s="142" t="s">
        <v>1374</v>
      </c>
      <c r="G99" s="143" t="s">
        <v>1135</v>
      </c>
      <c r="H99" s="144">
        <v>6</v>
      </c>
      <c r="I99" s="145"/>
      <c r="J99" s="146">
        <f>ROUND(I99*H99,2)</f>
        <v>0</v>
      </c>
      <c r="K99" s="142" t="s">
        <v>3</v>
      </c>
      <c r="L99" s="35"/>
      <c r="M99" s="147" t="s">
        <v>3</v>
      </c>
      <c r="N99" s="148" t="s">
        <v>43</v>
      </c>
      <c r="O99" s="55"/>
      <c r="P99" s="149">
        <f>O99*H99</f>
        <v>0</v>
      </c>
      <c r="Q99" s="149">
        <v>0.15</v>
      </c>
      <c r="R99" s="149">
        <f>Q99*H99</f>
        <v>0.8999999999999999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229</v>
      </c>
      <c r="AT99" s="151" t="s">
        <v>139</v>
      </c>
      <c r="AU99" s="151" t="s">
        <v>77</v>
      </c>
      <c r="AY99" s="19" t="s">
        <v>137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77</v>
      </c>
      <c r="BK99" s="152">
        <f>ROUND(I99*H99,2)</f>
        <v>0</v>
      </c>
      <c r="BL99" s="19" t="s">
        <v>229</v>
      </c>
      <c r="BM99" s="151" t="s">
        <v>1375</v>
      </c>
    </row>
    <row r="100" spans="1:65" s="2" customFormat="1" ht="14.4" customHeight="1">
      <c r="A100" s="34"/>
      <c r="B100" s="139"/>
      <c r="C100" s="140" t="s">
        <v>213</v>
      </c>
      <c r="D100" s="140" t="s">
        <v>139</v>
      </c>
      <c r="E100" s="141" t="s">
        <v>1376</v>
      </c>
      <c r="F100" s="142" t="s">
        <v>1377</v>
      </c>
      <c r="G100" s="143" t="s">
        <v>1135</v>
      </c>
      <c r="H100" s="144">
        <v>6</v>
      </c>
      <c r="I100" s="145"/>
      <c r="J100" s="146">
        <f>ROUND(I100*H100,2)</f>
        <v>0</v>
      </c>
      <c r="K100" s="142" t="s">
        <v>3</v>
      </c>
      <c r="L100" s="35"/>
      <c r="M100" s="147" t="s">
        <v>3</v>
      </c>
      <c r="N100" s="148" t="s">
        <v>43</v>
      </c>
      <c r="O100" s="55"/>
      <c r="P100" s="149">
        <f>O100*H100</f>
        <v>0</v>
      </c>
      <c r="Q100" s="149">
        <v>0.12</v>
      </c>
      <c r="R100" s="149">
        <f>Q100*H100</f>
        <v>0.72</v>
      </c>
      <c r="S100" s="149">
        <v>0</v>
      </c>
      <c r="T100" s="150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229</v>
      </c>
      <c r="AT100" s="151" t="s">
        <v>139</v>
      </c>
      <c r="AU100" s="151" t="s">
        <v>77</v>
      </c>
      <c r="AY100" s="19" t="s">
        <v>137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9" t="s">
        <v>77</v>
      </c>
      <c r="BK100" s="152">
        <f>ROUND(I100*H100,2)</f>
        <v>0</v>
      </c>
      <c r="BL100" s="19" t="s">
        <v>229</v>
      </c>
      <c r="BM100" s="151" t="s">
        <v>1378</v>
      </c>
    </row>
    <row r="101" spans="1:65" s="2" customFormat="1" ht="22.2" customHeight="1">
      <c r="A101" s="34"/>
      <c r="B101" s="139"/>
      <c r="C101" s="140" t="s">
        <v>219</v>
      </c>
      <c r="D101" s="140" t="s">
        <v>139</v>
      </c>
      <c r="E101" s="141" t="s">
        <v>1379</v>
      </c>
      <c r="F101" s="142" t="s">
        <v>1380</v>
      </c>
      <c r="G101" s="143" t="s">
        <v>1135</v>
      </c>
      <c r="H101" s="144">
        <v>6</v>
      </c>
      <c r="I101" s="145"/>
      <c r="J101" s="146">
        <f>ROUND(I101*H101,2)</f>
        <v>0</v>
      </c>
      <c r="K101" s="142" t="s">
        <v>3</v>
      </c>
      <c r="L101" s="35"/>
      <c r="M101" s="147" t="s">
        <v>3</v>
      </c>
      <c r="N101" s="148" t="s">
        <v>43</v>
      </c>
      <c r="O101" s="55"/>
      <c r="P101" s="149">
        <f>O101*H101</f>
        <v>0</v>
      </c>
      <c r="Q101" s="149">
        <v>0.1</v>
      </c>
      <c r="R101" s="149">
        <f>Q101*H101</f>
        <v>0.6000000000000001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229</v>
      </c>
      <c r="AT101" s="151" t="s">
        <v>139</v>
      </c>
      <c r="AU101" s="151" t="s">
        <v>77</v>
      </c>
      <c r="AY101" s="19" t="s">
        <v>137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77</v>
      </c>
      <c r="BK101" s="152">
        <f>ROUND(I101*H101,2)</f>
        <v>0</v>
      </c>
      <c r="BL101" s="19" t="s">
        <v>229</v>
      </c>
      <c r="BM101" s="151" t="s">
        <v>1381</v>
      </c>
    </row>
    <row r="102" spans="1:65" s="2" customFormat="1" ht="14.4" customHeight="1">
      <c r="A102" s="34"/>
      <c r="B102" s="139"/>
      <c r="C102" s="167" t="s">
        <v>9</v>
      </c>
      <c r="D102" s="167" t="s">
        <v>247</v>
      </c>
      <c r="E102" s="168" t="s">
        <v>1382</v>
      </c>
      <c r="F102" s="169" t="s">
        <v>1383</v>
      </c>
      <c r="G102" s="170" t="s">
        <v>260</v>
      </c>
      <c r="H102" s="171">
        <v>1</v>
      </c>
      <c r="I102" s="172"/>
      <c r="J102" s="173">
        <f>ROUND(I102*H102,2)</f>
        <v>0</v>
      </c>
      <c r="K102" s="169" t="s">
        <v>3</v>
      </c>
      <c r="L102" s="174"/>
      <c r="M102" s="175" t="s">
        <v>3</v>
      </c>
      <c r="N102" s="176" t="s">
        <v>43</v>
      </c>
      <c r="O102" s="55"/>
      <c r="P102" s="149">
        <f>O102*H102</f>
        <v>0</v>
      </c>
      <c r="Q102" s="149">
        <v>1</v>
      </c>
      <c r="R102" s="149">
        <f>Q102*H102</f>
        <v>1</v>
      </c>
      <c r="S102" s="149">
        <v>0</v>
      </c>
      <c r="T102" s="150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314</v>
      </c>
      <c r="AT102" s="151" t="s">
        <v>247</v>
      </c>
      <c r="AU102" s="151" t="s">
        <v>77</v>
      </c>
      <c r="AY102" s="19" t="s">
        <v>137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77</v>
      </c>
      <c r="BK102" s="152">
        <f>ROUND(I102*H102,2)</f>
        <v>0</v>
      </c>
      <c r="BL102" s="19" t="s">
        <v>229</v>
      </c>
      <c r="BM102" s="151" t="s">
        <v>1384</v>
      </c>
    </row>
    <row r="103" spans="2:63" s="12" customFormat="1" ht="25.95" customHeight="1">
      <c r="B103" s="126"/>
      <c r="D103" s="127" t="s">
        <v>71</v>
      </c>
      <c r="E103" s="128" t="s">
        <v>87</v>
      </c>
      <c r="F103" s="128" t="s">
        <v>1385</v>
      </c>
      <c r="I103" s="129"/>
      <c r="J103" s="130">
        <f>BK103</f>
        <v>0</v>
      </c>
      <c r="L103" s="126"/>
      <c r="M103" s="131"/>
      <c r="N103" s="132"/>
      <c r="O103" s="132"/>
      <c r="P103" s="133">
        <f>SUM(P104:P110)</f>
        <v>0</v>
      </c>
      <c r="Q103" s="132"/>
      <c r="R103" s="133">
        <f>SUM(R104:R110)</f>
        <v>256.4</v>
      </c>
      <c r="S103" s="132"/>
      <c r="T103" s="134">
        <f>SUM(T104:T110)</f>
        <v>0</v>
      </c>
      <c r="AR103" s="127" t="s">
        <v>77</v>
      </c>
      <c r="AT103" s="135" t="s">
        <v>71</v>
      </c>
      <c r="AU103" s="135" t="s">
        <v>72</v>
      </c>
      <c r="AY103" s="127" t="s">
        <v>137</v>
      </c>
      <c r="BK103" s="136">
        <f>SUM(BK104:BK110)</f>
        <v>0</v>
      </c>
    </row>
    <row r="104" spans="1:65" s="2" customFormat="1" ht="30" customHeight="1">
      <c r="A104" s="34"/>
      <c r="B104" s="139"/>
      <c r="C104" s="140" t="s">
        <v>229</v>
      </c>
      <c r="D104" s="140" t="s">
        <v>139</v>
      </c>
      <c r="E104" s="141" t="s">
        <v>1386</v>
      </c>
      <c r="F104" s="142" t="s">
        <v>1387</v>
      </c>
      <c r="G104" s="143" t="s">
        <v>142</v>
      </c>
      <c r="H104" s="144">
        <v>2</v>
      </c>
      <c r="I104" s="145"/>
      <c r="J104" s="146">
        <f aca="true" t="shared" si="10" ref="J104:J110">ROUND(I104*H104,2)</f>
        <v>0</v>
      </c>
      <c r="K104" s="142" t="s">
        <v>3</v>
      </c>
      <c r="L104" s="35"/>
      <c r="M104" s="147" t="s">
        <v>3</v>
      </c>
      <c r="N104" s="148" t="s">
        <v>43</v>
      </c>
      <c r="O104" s="55"/>
      <c r="P104" s="149">
        <f aca="true" t="shared" si="11" ref="P104:P110">O104*H104</f>
        <v>0</v>
      </c>
      <c r="Q104" s="149">
        <v>38.28</v>
      </c>
      <c r="R104" s="149">
        <f aca="true" t="shared" si="12" ref="R104:R110">Q104*H104</f>
        <v>76.56</v>
      </c>
      <c r="S104" s="149">
        <v>0</v>
      </c>
      <c r="T104" s="150">
        <f aca="true" t="shared" si="13" ref="T104:T110"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229</v>
      </c>
      <c r="AT104" s="151" t="s">
        <v>139</v>
      </c>
      <c r="AU104" s="151" t="s">
        <v>77</v>
      </c>
      <c r="AY104" s="19" t="s">
        <v>137</v>
      </c>
      <c r="BE104" s="152">
        <f aca="true" t="shared" si="14" ref="BE104:BE110">IF(N104="základní",J104,0)</f>
        <v>0</v>
      </c>
      <c r="BF104" s="152">
        <f aca="true" t="shared" si="15" ref="BF104:BF110">IF(N104="snížená",J104,0)</f>
        <v>0</v>
      </c>
      <c r="BG104" s="152">
        <f aca="true" t="shared" si="16" ref="BG104:BG110">IF(N104="zákl. přenesená",J104,0)</f>
        <v>0</v>
      </c>
      <c r="BH104" s="152">
        <f aca="true" t="shared" si="17" ref="BH104:BH110">IF(N104="sníž. přenesená",J104,0)</f>
        <v>0</v>
      </c>
      <c r="BI104" s="152">
        <f aca="true" t="shared" si="18" ref="BI104:BI110">IF(N104="nulová",J104,0)</f>
        <v>0</v>
      </c>
      <c r="BJ104" s="19" t="s">
        <v>77</v>
      </c>
      <c r="BK104" s="152">
        <f aca="true" t="shared" si="19" ref="BK104:BK110">ROUND(I104*H104,2)</f>
        <v>0</v>
      </c>
      <c r="BL104" s="19" t="s">
        <v>229</v>
      </c>
      <c r="BM104" s="151" t="s">
        <v>1388</v>
      </c>
    </row>
    <row r="105" spans="1:65" s="2" customFormat="1" ht="30" customHeight="1">
      <c r="A105" s="34"/>
      <c r="B105" s="139"/>
      <c r="C105" s="140" t="s">
        <v>235</v>
      </c>
      <c r="D105" s="140" t="s">
        <v>139</v>
      </c>
      <c r="E105" s="141" t="s">
        <v>1389</v>
      </c>
      <c r="F105" s="142" t="s">
        <v>1390</v>
      </c>
      <c r="G105" s="143" t="s">
        <v>142</v>
      </c>
      <c r="H105" s="144">
        <v>4</v>
      </c>
      <c r="I105" s="145"/>
      <c r="J105" s="146">
        <f t="shared" si="10"/>
        <v>0</v>
      </c>
      <c r="K105" s="142" t="s">
        <v>3</v>
      </c>
      <c r="L105" s="35"/>
      <c r="M105" s="147" t="s">
        <v>3</v>
      </c>
      <c r="N105" s="148" t="s">
        <v>43</v>
      </c>
      <c r="O105" s="55"/>
      <c r="P105" s="149">
        <f t="shared" si="11"/>
        <v>0</v>
      </c>
      <c r="Q105" s="149">
        <v>44.66</v>
      </c>
      <c r="R105" s="149">
        <f t="shared" si="12"/>
        <v>178.64</v>
      </c>
      <c r="S105" s="149">
        <v>0</v>
      </c>
      <c r="T105" s="150">
        <f t="shared" si="1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1" t="s">
        <v>229</v>
      </c>
      <c r="AT105" s="151" t="s">
        <v>139</v>
      </c>
      <c r="AU105" s="151" t="s">
        <v>77</v>
      </c>
      <c r="AY105" s="19" t="s">
        <v>137</v>
      </c>
      <c r="BE105" s="152">
        <f t="shared" si="14"/>
        <v>0</v>
      </c>
      <c r="BF105" s="152">
        <f t="shared" si="15"/>
        <v>0</v>
      </c>
      <c r="BG105" s="152">
        <f t="shared" si="16"/>
        <v>0</v>
      </c>
      <c r="BH105" s="152">
        <f t="shared" si="17"/>
        <v>0</v>
      </c>
      <c r="BI105" s="152">
        <f t="shared" si="18"/>
        <v>0</v>
      </c>
      <c r="BJ105" s="19" t="s">
        <v>77</v>
      </c>
      <c r="BK105" s="152">
        <f t="shared" si="19"/>
        <v>0</v>
      </c>
      <c r="BL105" s="19" t="s">
        <v>229</v>
      </c>
      <c r="BM105" s="151" t="s">
        <v>1391</v>
      </c>
    </row>
    <row r="106" spans="1:65" s="2" customFormat="1" ht="22.2" customHeight="1">
      <c r="A106" s="34"/>
      <c r="B106" s="139"/>
      <c r="C106" s="140" t="s">
        <v>241</v>
      </c>
      <c r="D106" s="140" t="s">
        <v>139</v>
      </c>
      <c r="E106" s="141" t="s">
        <v>1392</v>
      </c>
      <c r="F106" s="142" t="s">
        <v>1393</v>
      </c>
      <c r="G106" s="143" t="s">
        <v>1292</v>
      </c>
      <c r="H106" s="144">
        <v>6</v>
      </c>
      <c r="I106" s="145"/>
      <c r="J106" s="146">
        <f t="shared" si="10"/>
        <v>0</v>
      </c>
      <c r="K106" s="142" t="s">
        <v>3</v>
      </c>
      <c r="L106" s="35"/>
      <c r="M106" s="147" t="s">
        <v>3</v>
      </c>
      <c r="N106" s="148" t="s">
        <v>43</v>
      </c>
      <c r="O106" s="55"/>
      <c r="P106" s="149">
        <f t="shared" si="11"/>
        <v>0</v>
      </c>
      <c r="Q106" s="149">
        <v>0.2</v>
      </c>
      <c r="R106" s="149">
        <f t="shared" si="12"/>
        <v>1.2000000000000002</v>
      </c>
      <c r="S106" s="149">
        <v>0</v>
      </c>
      <c r="T106" s="150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229</v>
      </c>
      <c r="AT106" s="151" t="s">
        <v>139</v>
      </c>
      <c r="AU106" s="151" t="s">
        <v>77</v>
      </c>
      <c r="AY106" s="19" t="s">
        <v>137</v>
      </c>
      <c r="BE106" s="152">
        <f t="shared" si="14"/>
        <v>0</v>
      </c>
      <c r="BF106" s="152">
        <f t="shared" si="15"/>
        <v>0</v>
      </c>
      <c r="BG106" s="152">
        <f t="shared" si="16"/>
        <v>0</v>
      </c>
      <c r="BH106" s="152">
        <f t="shared" si="17"/>
        <v>0</v>
      </c>
      <c r="BI106" s="152">
        <f t="shared" si="18"/>
        <v>0</v>
      </c>
      <c r="BJ106" s="19" t="s">
        <v>77</v>
      </c>
      <c r="BK106" s="152">
        <f t="shared" si="19"/>
        <v>0</v>
      </c>
      <c r="BL106" s="19" t="s">
        <v>229</v>
      </c>
      <c r="BM106" s="151" t="s">
        <v>1394</v>
      </c>
    </row>
    <row r="107" spans="1:65" s="2" customFormat="1" ht="14.4" customHeight="1">
      <c r="A107" s="34"/>
      <c r="B107" s="139"/>
      <c r="C107" s="140" t="s">
        <v>246</v>
      </c>
      <c r="D107" s="140" t="s">
        <v>139</v>
      </c>
      <c r="E107" s="141" t="s">
        <v>1395</v>
      </c>
      <c r="F107" s="142" t="s">
        <v>1396</v>
      </c>
      <c r="G107" s="143" t="s">
        <v>478</v>
      </c>
      <c r="H107" s="144">
        <v>1</v>
      </c>
      <c r="I107" s="145"/>
      <c r="J107" s="146">
        <f t="shared" si="10"/>
        <v>0</v>
      </c>
      <c r="K107" s="142" t="s">
        <v>3</v>
      </c>
      <c r="L107" s="35"/>
      <c r="M107" s="147" t="s">
        <v>3</v>
      </c>
      <c r="N107" s="148" t="s">
        <v>43</v>
      </c>
      <c r="O107" s="55"/>
      <c r="P107" s="149">
        <f t="shared" si="11"/>
        <v>0</v>
      </c>
      <c r="Q107" s="149">
        <v>0</v>
      </c>
      <c r="R107" s="149">
        <f t="shared" si="12"/>
        <v>0</v>
      </c>
      <c r="S107" s="149">
        <v>0</v>
      </c>
      <c r="T107" s="150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229</v>
      </c>
      <c r="AT107" s="151" t="s">
        <v>139</v>
      </c>
      <c r="AU107" s="151" t="s">
        <v>77</v>
      </c>
      <c r="AY107" s="19" t="s">
        <v>137</v>
      </c>
      <c r="BE107" s="152">
        <f t="shared" si="14"/>
        <v>0</v>
      </c>
      <c r="BF107" s="152">
        <f t="shared" si="15"/>
        <v>0</v>
      </c>
      <c r="BG107" s="152">
        <f t="shared" si="16"/>
        <v>0</v>
      </c>
      <c r="BH107" s="152">
        <f t="shared" si="17"/>
        <v>0</v>
      </c>
      <c r="BI107" s="152">
        <f t="shared" si="18"/>
        <v>0</v>
      </c>
      <c r="BJ107" s="19" t="s">
        <v>77</v>
      </c>
      <c r="BK107" s="152">
        <f t="shared" si="19"/>
        <v>0</v>
      </c>
      <c r="BL107" s="19" t="s">
        <v>229</v>
      </c>
      <c r="BM107" s="151" t="s">
        <v>1397</v>
      </c>
    </row>
    <row r="108" spans="1:65" s="2" customFormat="1" ht="14.4" customHeight="1">
      <c r="A108" s="34"/>
      <c r="B108" s="139"/>
      <c r="C108" s="140" t="s">
        <v>252</v>
      </c>
      <c r="D108" s="140" t="s">
        <v>139</v>
      </c>
      <c r="E108" s="141" t="s">
        <v>1398</v>
      </c>
      <c r="F108" s="142" t="s">
        <v>1399</v>
      </c>
      <c r="G108" s="143" t="s">
        <v>478</v>
      </c>
      <c r="H108" s="144">
        <v>1</v>
      </c>
      <c r="I108" s="145"/>
      <c r="J108" s="146">
        <f t="shared" si="10"/>
        <v>0</v>
      </c>
      <c r="K108" s="142" t="s">
        <v>3</v>
      </c>
      <c r="L108" s="35"/>
      <c r="M108" s="147" t="s">
        <v>3</v>
      </c>
      <c r="N108" s="148" t="s">
        <v>43</v>
      </c>
      <c r="O108" s="55"/>
      <c r="P108" s="149">
        <f t="shared" si="11"/>
        <v>0</v>
      </c>
      <c r="Q108" s="149">
        <v>0</v>
      </c>
      <c r="R108" s="149">
        <f t="shared" si="12"/>
        <v>0</v>
      </c>
      <c r="S108" s="149">
        <v>0</v>
      </c>
      <c r="T108" s="150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229</v>
      </c>
      <c r="AT108" s="151" t="s">
        <v>139</v>
      </c>
      <c r="AU108" s="151" t="s">
        <v>77</v>
      </c>
      <c r="AY108" s="19" t="s">
        <v>137</v>
      </c>
      <c r="BE108" s="152">
        <f t="shared" si="14"/>
        <v>0</v>
      </c>
      <c r="BF108" s="152">
        <f t="shared" si="15"/>
        <v>0</v>
      </c>
      <c r="BG108" s="152">
        <f t="shared" si="16"/>
        <v>0</v>
      </c>
      <c r="BH108" s="152">
        <f t="shared" si="17"/>
        <v>0</v>
      </c>
      <c r="BI108" s="152">
        <f t="shared" si="18"/>
        <v>0</v>
      </c>
      <c r="BJ108" s="19" t="s">
        <v>77</v>
      </c>
      <c r="BK108" s="152">
        <f t="shared" si="19"/>
        <v>0</v>
      </c>
      <c r="BL108" s="19" t="s">
        <v>229</v>
      </c>
      <c r="BM108" s="151" t="s">
        <v>1400</v>
      </c>
    </row>
    <row r="109" spans="1:65" s="2" customFormat="1" ht="14.4" customHeight="1">
      <c r="A109" s="34"/>
      <c r="B109" s="139"/>
      <c r="C109" s="140" t="s">
        <v>8</v>
      </c>
      <c r="D109" s="140" t="s">
        <v>139</v>
      </c>
      <c r="E109" s="141" t="s">
        <v>1401</v>
      </c>
      <c r="F109" s="142" t="s">
        <v>1402</v>
      </c>
      <c r="G109" s="143" t="s">
        <v>478</v>
      </c>
      <c r="H109" s="144">
        <v>1</v>
      </c>
      <c r="I109" s="145"/>
      <c r="J109" s="146">
        <f t="shared" si="10"/>
        <v>0</v>
      </c>
      <c r="K109" s="142" t="s">
        <v>3</v>
      </c>
      <c r="L109" s="35"/>
      <c r="M109" s="147" t="s">
        <v>3</v>
      </c>
      <c r="N109" s="148" t="s">
        <v>43</v>
      </c>
      <c r="O109" s="55"/>
      <c r="P109" s="149">
        <f t="shared" si="11"/>
        <v>0</v>
      </c>
      <c r="Q109" s="149">
        <v>0</v>
      </c>
      <c r="R109" s="149">
        <f t="shared" si="12"/>
        <v>0</v>
      </c>
      <c r="S109" s="149">
        <v>0</v>
      </c>
      <c r="T109" s="150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229</v>
      </c>
      <c r="AT109" s="151" t="s">
        <v>139</v>
      </c>
      <c r="AU109" s="151" t="s">
        <v>77</v>
      </c>
      <c r="AY109" s="19" t="s">
        <v>137</v>
      </c>
      <c r="BE109" s="152">
        <f t="shared" si="14"/>
        <v>0</v>
      </c>
      <c r="BF109" s="152">
        <f t="shared" si="15"/>
        <v>0</v>
      </c>
      <c r="BG109" s="152">
        <f t="shared" si="16"/>
        <v>0</v>
      </c>
      <c r="BH109" s="152">
        <f t="shared" si="17"/>
        <v>0</v>
      </c>
      <c r="BI109" s="152">
        <f t="shared" si="18"/>
        <v>0</v>
      </c>
      <c r="BJ109" s="19" t="s">
        <v>77</v>
      </c>
      <c r="BK109" s="152">
        <f t="shared" si="19"/>
        <v>0</v>
      </c>
      <c r="BL109" s="19" t="s">
        <v>229</v>
      </c>
      <c r="BM109" s="151" t="s">
        <v>1403</v>
      </c>
    </row>
    <row r="110" spans="1:65" s="2" customFormat="1" ht="14.4" customHeight="1">
      <c r="A110" s="34"/>
      <c r="B110" s="139"/>
      <c r="C110" s="140" t="s">
        <v>262</v>
      </c>
      <c r="D110" s="140" t="s">
        <v>139</v>
      </c>
      <c r="E110" s="141" t="s">
        <v>1404</v>
      </c>
      <c r="F110" s="142" t="s">
        <v>1405</v>
      </c>
      <c r="G110" s="143" t="s">
        <v>478</v>
      </c>
      <c r="H110" s="144">
        <v>1</v>
      </c>
      <c r="I110" s="145"/>
      <c r="J110" s="146">
        <f t="shared" si="10"/>
        <v>0</v>
      </c>
      <c r="K110" s="142" t="s">
        <v>3</v>
      </c>
      <c r="L110" s="35"/>
      <c r="M110" s="147" t="s">
        <v>3</v>
      </c>
      <c r="N110" s="148" t="s">
        <v>43</v>
      </c>
      <c r="O110" s="55"/>
      <c r="P110" s="149">
        <f t="shared" si="11"/>
        <v>0</v>
      </c>
      <c r="Q110" s="149">
        <v>0</v>
      </c>
      <c r="R110" s="149">
        <f t="shared" si="12"/>
        <v>0</v>
      </c>
      <c r="S110" s="149">
        <v>0</v>
      </c>
      <c r="T110" s="150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229</v>
      </c>
      <c r="AT110" s="151" t="s">
        <v>139</v>
      </c>
      <c r="AU110" s="151" t="s">
        <v>77</v>
      </c>
      <c r="AY110" s="19" t="s">
        <v>137</v>
      </c>
      <c r="BE110" s="152">
        <f t="shared" si="14"/>
        <v>0</v>
      </c>
      <c r="BF110" s="152">
        <f t="shared" si="15"/>
        <v>0</v>
      </c>
      <c r="BG110" s="152">
        <f t="shared" si="16"/>
        <v>0</v>
      </c>
      <c r="BH110" s="152">
        <f t="shared" si="17"/>
        <v>0</v>
      </c>
      <c r="BI110" s="152">
        <f t="shared" si="18"/>
        <v>0</v>
      </c>
      <c r="BJ110" s="19" t="s">
        <v>77</v>
      </c>
      <c r="BK110" s="152">
        <f t="shared" si="19"/>
        <v>0</v>
      </c>
      <c r="BL110" s="19" t="s">
        <v>229</v>
      </c>
      <c r="BM110" s="151" t="s">
        <v>1406</v>
      </c>
    </row>
    <row r="111" spans="2:63" s="12" customFormat="1" ht="25.95" customHeight="1">
      <c r="B111" s="126"/>
      <c r="D111" s="127" t="s">
        <v>71</v>
      </c>
      <c r="E111" s="128" t="s">
        <v>90</v>
      </c>
      <c r="F111" s="128" t="s">
        <v>1407</v>
      </c>
      <c r="I111" s="129"/>
      <c r="J111" s="130">
        <f>BK111</f>
        <v>0</v>
      </c>
      <c r="L111" s="126"/>
      <c r="M111" s="131"/>
      <c r="N111" s="132"/>
      <c r="O111" s="132"/>
      <c r="P111" s="133">
        <f>SUM(P112:P113)</f>
        <v>0</v>
      </c>
      <c r="Q111" s="132"/>
      <c r="R111" s="133">
        <f>SUM(R112:R113)</f>
        <v>0</v>
      </c>
      <c r="S111" s="132"/>
      <c r="T111" s="134">
        <f>SUM(T112:T113)</f>
        <v>0</v>
      </c>
      <c r="AR111" s="127" t="s">
        <v>77</v>
      </c>
      <c r="AT111" s="135" t="s">
        <v>71</v>
      </c>
      <c r="AU111" s="135" t="s">
        <v>72</v>
      </c>
      <c r="AY111" s="127" t="s">
        <v>137</v>
      </c>
      <c r="BK111" s="136">
        <f>SUM(BK112:BK113)</f>
        <v>0</v>
      </c>
    </row>
    <row r="112" spans="1:65" s="2" customFormat="1" ht="14.4" customHeight="1">
      <c r="A112" s="34"/>
      <c r="B112" s="139"/>
      <c r="C112" s="140" t="s">
        <v>266</v>
      </c>
      <c r="D112" s="140" t="s">
        <v>139</v>
      </c>
      <c r="E112" s="141" t="s">
        <v>1408</v>
      </c>
      <c r="F112" s="142" t="s">
        <v>1409</v>
      </c>
      <c r="G112" s="143" t="s">
        <v>173</v>
      </c>
      <c r="H112" s="144">
        <v>47</v>
      </c>
      <c r="I112" s="145"/>
      <c r="J112" s="146">
        <f>ROUND(I112*H112,2)</f>
        <v>0</v>
      </c>
      <c r="K112" s="142" t="s">
        <v>3</v>
      </c>
      <c r="L112" s="35"/>
      <c r="M112" s="147" t="s">
        <v>3</v>
      </c>
      <c r="N112" s="148" t="s">
        <v>43</v>
      </c>
      <c r="O112" s="55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229</v>
      </c>
      <c r="AT112" s="151" t="s">
        <v>139</v>
      </c>
      <c r="AU112" s="151" t="s">
        <v>77</v>
      </c>
      <c r="AY112" s="19" t="s">
        <v>137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9" t="s">
        <v>77</v>
      </c>
      <c r="BK112" s="152">
        <f>ROUND(I112*H112,2)</f>
        <v>0</v>
      </c>
      <c r="BL112" s="19" t="s">
        <v>229</v>
      </c>
      <c r="BM112" s="151" t="s">
        <v>1410</v>
      </c>
    </row>
    <row r="113" spans="1:65" s="2" customFormat="1" ht="14.4" customHeight="1">
      <c r="A113" s="34"/>
      <c r="B113" s="139"/>
      <c r="C113" s="140" t="s">
        <v>271</v>
      </c>
      <c r="D113" s="140" t="s">
        <v>139</v>
      </c>
      <c r="E113" s="141" t="s">
        <v>1411</v>
      </c>
      <c r="F113" s="142" t="s">
        <v>1412</v>
      </c>
      <c r="G113" s="143" t="s">
        <v>162</v>
      </c>
      <c r="H113" s="144">
        <v>3</v>
      </c>
      <c r="I113" s="145"/>
      <c r="J113" s="146">
        <f>ROUND(I113*H113,2)</f>
        <v>0</v>
      </c>
      <c r="K113" s="142" t="s">
        <v>3</v>
      </c>
      <c r="L113" s="35"/>
      <c r="M113" s="200" t="s">
        <v>3</v>
      </c>
      <c r="N113" s="201" t="s">
        <v>43</v>
      </c>
      <c r="O113" s="198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229</v>
      </c>
      <c r="AT113" s="151" t="s">
        <v>139</v>
      </c>
      <c r="AU113" s="151" t="s">
        <v>77</v>
      </c>
      <c r="AY113" s="19" t="s">
        <v>137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9" t="s">
        <v>77</v>
      </c>
      <c r="BK113" s="152">
        <f>ROUND(I113*H113,2)</f>
        <v>0</v>
      </c>
      <c r="BL113" s="19" t="s">
        <v>229</v>
      </c>
      <c r="BM113" s="151" t="s">
        <v>1413</v>
      </c>
    </row>
    <row r="114" spans="1:31" s="2" customFormat="1" ht="6.9" customHeight="1">
      <c r="A114" s="34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5"/>
      <c r="M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</sheetData>
  <autoFilter ref="C83:K11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28" t="s">
        <v>6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9" t="s">
        <v>92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29" t="str">
        <f>'Rekapitulace stavby'!K6</f>
        <v>Karlovy Vary, ZŠ J.A.Komenského - učebna IT, kabinet, přístupová rampa a vnitřní plošina</v>
      </c>
      <c r="F7" s="330"/>
      <c r="G7" s="330"/>
      <c r="H7" s="330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291" t="s">
        <v>1414</v>
      </c>
      <c r="F9" s="331"/>
      <c r="G9" s="331"/>
      <c r="H9" s="33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2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17" t="s">
        <v>3</v>
      </c>
      <c r="F27" s="317"/>
      <c r="G27" s="317"/>
      <c r="H27" s="31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ROUND(J88,2)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ROUND((SUM(BE88:BE177)),2)</f>
        <v>0</v>
      </c>
      <c r="G33" s="34"/>
      <c r="H33" s="34"/>
      <c r="I33" s="98">
        <v>0.21</v>
      </c>
      <c r="J33" s="97">
        <f>ROUND(((SUM(BE88:BE177))*I33),2)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ROUND((SUM(BF88:BF177)),2)</f>
        <v>0</v>
      </c>
      <c r="G34" s="34"/>
      <c r="H34" s="34"/>
      <c r="I34" s="98">
        <v>0.15</v>
      </c>
      <c r="J34" s="97">
        <f>ROUND(((SUM(BF88:BF177))*I34),2)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ROUND((SUM(BG88:BG177)),2)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ROUND((SUM(BH88:BH177)),2)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ROUND((SUM(BI88:BI177)),2)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29" t="str">
        <f>E7</f>
        <v>Karlovy Vary, ZŠ J.A.Komenského - učebna IT, kabinet, přístupová rampa a vnitřní plošina</v>
      </c>
      <c r="F48" s="330"/>
      <c r="G48" s="330"/>
      <c r="H48" s="33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291" t="str">
        <f>E9</f>
        <v>5 - Silnoproud</v>
      </c>
      <c r="F50" s="331"/>
      <c r="G50" s="331"/>
      <c r="H50" s="33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J88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1415</v>
      </c>
      <c r="E60" s="110"/>
      <c r="F60" s="110"/>
      <c r="G60" s="110"/>
      <c r="H60" s="110"/>
      <c r="I60" s="110"/>
      <c r="J60" s="111">
        <f>J89</f>
        <v>0</v>
      </c>
      <c r="L60" s="108"/>
    </row>
    <row r="61" spans="2:12" s="9" customFormat="1" ht="24.9" customHeight="1">
      <c r="B61" s="108"/>
      <c r="D61" s="109" t="s">
        <v>1416</v>
      </c>
      <c r="E61" s="110"/>
      <c r="F61" s="110"/>
      <c r="G61" s="110"/>
      <c r="H61" s="110"/>
      <c r="I61" s="110"/>
      <c r="J61" s="111">
        <f>J104</f>
        <v>0</v>
      </c>
      <c r="L61" s="108"/>
    </row>
    <row r="62" spans="2:12" s="9" customFormat="1" ht="24.9" customHeight="1">
      <c r="B62" s="108"/>
      <c r="D62" s="109" t="s">
        <v>1417</v>
      </c>
      <c r="E62" s="110"/>
      <c r="F62" s="110"/>
      <c r="G62" s="110"/>
      <c r="H62" s="110"/>
      <c r="I62" s="110"/>
      <c r="J62" s="111">
        <f>J113</f>
        <v>0</v>
      </c>
      <c r="L62" s="108"/>
    </row>
    <row r="63" spans="2:12" s="9" customFormat="1" ht="24.9" customHeight="1">
      <c r="B63" s="108"/>
      <c r="D63" s="109" t="s">
        <v>1418</v>
      </c>
      <c r="E63" s="110"/>
      <c r="F63" s="110"/>
      <c r="G63" s="110"/>
      <c r="H63" s="110"/>
      <c r="I63" s="110"/>
      <c r="J63" s="111">
        <f>J124</f>
        <v>0</v>
      </c>
      <c r="L63" s="108"/>
    </row>
    <row r="64" spans="2:12" s="9" customFormat="1" ht="24.9" customHeight="1">
      <c r="B64" s="108"/>
      <c r="D64" s="109" t="s">
        <v>1419</v>
      </c>
      <c r="E64" s="110"/>
      <c r="F64" s="110"/>
      <c r="G64" s="110"/>
      <c r="H64" s="110"/>
      <c r="I64" s="110"/>
      <c r="J64" s="111">
        <f>J133</f>
        <v>0</v>
      </c>
      <c r="L64" s="108"/>
    </row>
    <row r="65" spans="2:12" s="9" customFormat="1" ht="24.9" customHeight="1">
      <c r="B65" s="108"/>
      <c r="D65" s="109" t="s">
        <v>1420</v>
      </c>
      <c r="E65" s="110"/>
      <c r="F65" s="110"/>
      <c r="G65" s="110"/>
      <c r="H65" s="110"/>
      <c r="I65" s="110"/>
      <c r="J65" s="111">
        <f>J140</f>
        <v>0</v>
      </c>
      <c r="L65" s="108"/>
    </row>
    <row r="66" spans="2:12" s="9" customFormat="1" ht="24.9" customHeight="1">
      <c r="B66" s="108"/>
      <c r="D66" s="109" t="s">
        <v>1421</v>
      </c>
      <c r="E66" s="110"/>
      <c r="F66" s="110"/>
      <c r="G66" s="110"/>
      <c r="H66" s="110"/>
      <c r="I66" s="110"/>
      <c r="J66" s="111">
        <f>J147</f>
        <v>0</v>
      </c>
      <c r="L66" s="108"/>
    </row>
    <row r="67" spans="2:12" s="9" customFormat="1" ht="24.9" customHeight="1">
      <c r="B67" s="108"/>
      <c r="D67" s="109" t="s">
        <v>1422</v>
      </c>
      <c r="E67" s="110"/>
      <c r="F67" s="110"/>
      <c r="G67" s="110"/>
      <c r="H67" s="110"/>
      <c r="I67" s="110"/>
      <c r="J67" s="111">
        <f>J151</f>
        <v>0</v>
      </c>
      <c r="L67" s="108"/>
    </row>
    <row r="68" spans="2:12" s="9" customFormat="1" ht="24.9" customHeight="1">
      <c r="B68" s="108"/>
      <c r="D68" s="109" t="s">
        <v>1423</v>
      </c>
      <c r="E68" s="110"/>
      <c r="F68" s="110"/>
      <c r="G68" s="110"/>
      <c r="H68" s="110"/>
      <c r="I68" s="110"/>
      <c r="J68" s="111">
        <f>J161</f>
        <v>0</v>
      </c>
      <c r="L68" s="108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" customHeight="1">
      <c r="A75" s="34"/>
      <c r="B75" s="35"/>
      <c r="C75" s="23" t="s">
        <v>122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4.4" customHeight="1">
      <c r="A78" s="34"/>
      <c r="B78" s="35"/>
      <c r="C78" s="34"/>
      <c r="D78" s="34"/>
      <c r="E78" s="329" t="str">
        <f>E7</f>
        <v>Karlovy Vary, ZŠ J.A.Komenského - učebna IT, kabinet, přístupová rampa a vnitřní plošina</v>
      </c>
      <c r="F78" s="330"/>
      <c r="G78" s="330"/>
      <c r="H78" s="330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100</v>
      </c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34"/>
      <c r="D80" s="34"/>
      <c r="E80" s="291" t="str">
        <f>E9</f>
        <v>5 - Silnoproud</v>
      </c>
      <c r="F80" s="331"/>
      <c r="G80" s="331"/>
      <c r="H80" s="331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4"/>
      <c r="E82" s="34"/>
      <c r="F82" s="27" t="str">
        <f>F12</f>
        <v xml:space="preserve"> </v>
      </c>
      <c r="G82" s="34"/>
      <c r="H82" s="34"/>
      <c r="I82" s="29" t="s">
        <v>23</v>
      </c>
      <c r="J82" s="52" t="str">
        <f>IF(J12="","",J12)</f>
        <v>23. 1. 2024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6" customHeight="1">
      <c r="A84" s="34"/>
      <c r="B84" s="35"/>
      <c r="C84" s="29" t="s">
        <v>25</v>
      </c>
      <c r="D84" s="34"/>
      <c r="E84" s="34"/>
      <c r="F84" s="27" t="str">
        <f>E15</f>
        <v>Statutární město K.Vary</v>
      </c>
      <c r="G84" s="34"/>
      <c r="H84" s="34"/>
      <c r="I84" s="29" t="s">
        <v>31</v>
      </c>
      <c r="J84" s="32" t="str">
        <f>E21</f>
        <v>Porticus s.r.o. K.Vary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29" t="s">
        <v>29</v>
      </c>
      <c r="D85" s="34"/>
      <c r="E85" s="34"/>
      <c r="F85" s="27" t="str">
        <f>IF(E18="","",E18)</f>
        <v>Vyplň údaj</v>
      </c>
      <c r="G85" s="34"/>
      <c r="H85" s="34"/>
      <c r="I85" s="29" t="s">
        <v>34</v>
      </c>
      <c r="J85" s="32" t="str">
        <f>E24</f>
        <v>Šimková Dita, K.Vary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16"/>
      <c r="B87" s="117"/>
      <c r="C87" s="118" t="s">
        <v>123</v>
      </c>
      <c r="D87" s="119" t="s">
        <v>57</v>
      </c>
      <c r="E87" s="119" t="s">
        <v>53</v>
      </c>
      <c r="F87" s="119" t="s">
        <v>54</v>
      </c>
      <c r="G87" s="119" t="s">
        <v>124</v>
      </c>
      <c r="H87" s="119" t="s">
        <v>125</v>
      </c>
      <c r="I87" s="119" t="s">
        <v>126</v>
      </c>
      <c r="J87" s="119" t="s">
        <v>104</v>
      </c>
      <c r="K87" s="120" t="s">
        <v>127</v>
      </c>
      <c r="L87" s="121"/>
      <c r="M87" s="59" t="s">
        <v>3</v>
      </c>
      <c r="N87" s="60" t="s">
        <v>42</v>
      </c>
      <c r="O87" s="60" t="s">
        <v>128</v>
      </c>
      <c r="P87" s="60" t="s">
        <v>129</v>
      </c>
      <c r="Q87" s="60" t="s">
        <v>130</v>
      </c>
      <c r="R87" s="60" t="s">
        <v>131</v>
      </c>
      <c r="S87" s="60" t="s">
        <v>132</v>
      </c>
      <c r="T87" s="61" t="s">
        <v>133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63" s="2" customFormat="1" ht="22.8" customHeight="1">
      <c r="A88" s="34"/>
      <c r="B88" s="35"/>
      <c r="C88" s="66" t="s">
        <v>134</v>
      </c>
      <c r="D88" s="34"/>
      <c r="E88" s="34"/>
      <c r="F88" s="34"/>
      <c r="G88" s="34"/>
      <c r="H88" s="34"/>
      <c r="I88" s="34"/>
      <c r="J88" s="122">
        <f>BK88</f>
        <v>0</v>
      </c>
      <c r="K88" s="34"/>
      <c r="L88" s="35"/>
      <c r="M88" s="62"/>
      <c r="N88" s="53"/>
      <c r="O88" s="63"/>
      <c r="P88" s="123">
        <f>P89+P104+P113+P124+P133+P140+P147+P151+P161</f>
        <v>0</v>
      </c>
      <c r="Q88" s="63"/>
      <c r="R88" s="123">
        <f>R89+R104+R113+R124+R133+R140+R147+R151+R161</f>
        <v>0</v>
      </c>
      <c r="S88" s="63"/>
      <c r="T88" s="124">
        <f>T89+T104+T113+T124+T133+T140+T147+T151+T161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71</v>
      </c>
      <c r="AU88" s="19" t="s">
        <v>105</v>
      </c>
      <c r="BK88" s="125">
        <f>BK89+BK104+BK113+BK124+BK133+BK140+BK147+BK151+BK161</f>
        <v>0</v>
      </c>
    </row>
    <row r="89" spans="2:63" s="12" customFormat="1" ht="25.95" customHeight="1">
      <c r="B89" s="126"/>
      <c r="D89" s="127" t="s">
        <v>71</v>
      </c>
      <c r="E89" s="128" t="s">
        <v>1122</v>
      </c>
      <c r="F89" s="128" t="s">
        <v>1424</v>
      </c>
      <c r="I89" s="129"/>
      <c r="J89" s="130">
        <f>BK89</f>
        <v>0</v>
      </c>
      <c r="L89" s="126"/>
      <c r="M89" s="131"/>
      <c r="N89" s="132"/>
      <c r="O89" s="132"/>
      <c r="P89" s="133">
        <f>SUM(P90:P103)</f>
        <v>0</v>
      </c>
      <c r="Q89" s="132"/>
      <c r="R89" s="133">
        <f>SUM(R90:R103)</f>
        <v>0</v>
      </c>
      <c r="S89" s="132"/>
      <c r="T89" s="134">
        <f>SUM(T90:T103)</f>
        <v>0</v>
      </c>
      <c r="AR89" s="127" t="s">
        <v>77</v>
      </c>
      <c r="AT89" s="135" t="s">
        <v>71</v>
      </c>
      <c r="AU89" s="135" t="s">
        <v>72</v>
      </c>
      <c r="AY89" s="127" t="s">
        <v>137</v>
      </c>
      <c r="BK89" s="136">
        <f>SUM(BK90:BK103)</f>
        <v>0</v>
      </c>
    </row>
    <row r="90" spans="1:65" s="2" customFormat="1" ht="14.4" customHeight="1">
      <c r="A90" s="34"/>
      <c r="B90" s="139"/>
      <c r="C90" s="167" t="s">
        <v>77</v>
      </c>
      <c r="D90" s="167" t="s">
        <v>247</v>
      </c>
      <c r="E90" s="168" t="s">
        <v>1425</v>
      </c>
      <c r="F90" s="169" t="s">
        <v>1426</v>
      </c>
      <c r="G90" s="170" t="s">
        <v>1135</v>
      </c>
      <c r="H90" s="171">
        <v>12</v>
      </c>
      <c r="I90" s="172"/>
      <c r="J90" s="173">
        <f aca="true" t="shared" si="0" ref="J90:J103">ROUND(I90*H90,2)</f>
        <v>0</v>
      </c>
      <c r="K90" s="169" t="s">
        <v>3</v>
      </c>
      <c r="L90" s="174"/>
      <c r="M90" s="175" t="s">
        <v>3</v>
      </c>
      <c r="N90" s="176" t="s">
        <v>43</v>
      </c>
      <c r="O90" s="55"/>
      <c r="P90" s="149">
        <f aca="true" t="shared" si="1" ref="P90:P103">O90*H90</f>
        <v>0</v>
      </c>
      <c r="Q90" s="149">
        <v>0</v>
      </c>
      <c r="R90" s="149">
        <f aca="true" t="shared" si="2" ref="R90:R103">Q90*H90</f>
        <v>0</v>
      </c>
      <c r="S90" s="149">
        <v>0</v>
      </c>
      <c r="T90" s="150">
        <f aca="true" t="shared" si="3" ref="T90:T103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314</v>
      </c>
      <c r="AT90" s="151" t="s">
        <v>247</v>
      </c>
      <c r="AU90" s="151" t="s">
        <v>77</v>
      </c>
      <c r="AY90" s="19" t="s">
        <v>137</v>
      </c>
      <c r="BE90" s="152">
        <f aca="true" t="shared" si="4" ref="BE90:BE103">IF(N90="základní",J90,0)</f>
        <v>0</v>
      </c>
      <c r="BF90" s="152">
        <f aca="true" t="shared" si="5" ref="BF90:BF103">IF(N90="snížená",J90,0)</f>
        <v>0</v>
      </c>
      <c r="BG90" s="152">
        <f aca="true" t="shared" si="6" ref="BG90:BG103">IF(N90="zákl. přenesená",J90,0)</f>
        <v>0</v>
      </c>
      <c r="BH90" s="152">
        <f aca="true" t="shared" si="7" ref="BH90:BH103">IF(N90="sníž. přenesená",J90,0)</f>
        <v>0</v>
      </c>
      <c r="BI90" s="152">
        <f aca="true" t="shared" si="8" ref="BI90:BI103">IF(N90="nulová",J90,0)</f>
        <v>0</v>
      </c>
      <c r="BJ90" s="19" t="s">
        <v>77</v>
      </c>
      <c r="BK90" s="152">
        <f aca="true" t="shared" si="9" ref="BK90:BK103">ROUND(I90*H90,2)</f>
        <v>0</v>
      </c>
      <c r="BL90" s="19" t="s">
        <v>229</v>
      </c>
      <c r="BM90" s="151" t="s">
        <v>1427</v>
      </c>
    </row>
    <row r="91" spans="1:65" s="2" customFormat="1" ht="22.2" customHeight="1">
      <c r="A91" s="34"/>
      <c r="B91" s="139"/>
      <c r="C91" s="167" t="s">
        <v>81</v>
      </c>
      <c r="D91" s="167" t="s">
        <v>247</v>
      </c>
      <c r="E91" s="168" t="s">
        <v>1428</v>
      </c>
      <c r="F91" s="169" t="s">
        <v>1429</v>
      </c>
      <c r="G91" s="170" t="s">
        <v>1135</v>
      </c>
      <c r="H91" s="171">
        <v>14</v>
      </c>
      <c r="I91" s="172"/>
      <c r="J91" s="173">
        <f t="shared" si="0"/>
        <v>0</v>
      </c>
      <c r="K91" s="169" t="s">
        <v>3</v>
      </c>
      <c r="L91" s="174"/>
      <c r="M91" s="175" t="s">
        <v>3</v>
      </c>
      <c r="N91" s="176" t="s">
        <v>43</v>
      </c>
      <c r="O91" s="55"/>
      <c r="P91" s="149">
        <f t="shared" si="1"/>
        <v>0</v>
      </c>
      <c r="Q91" s="149">
        <v>0</v>
      </c>
      <c r="R91" s="149">
        <f t="shared" si="2"/>
        <v>0</v>
      </c>
      <c r="S91" s="149">
        <v>0</v>
      </c>
      <c r="T91" s="150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314</v>
      </c>
      <c r="AT91" s="151" t="s">
        <v>247</v>
      </c>
      <c r="AU91" s="151" t="s">
        <v>77</v>
      </c>
      <c r="AY91" s="19" t="s">
        <v>137</v>
      </c>
      <c r="BE91" s="152">
        <f t="shared" si="4"/>
        <v>0</v>
      </c>
      <c r="BF91" s="152">
        <f t="shared" si="5"/>
        <v>0</v>
      </c>
      <c r="BG91" s="152">
        <f t="shared" si="6"/>
        <v>0</v>
      </c>
      <c r="BH91" s="152">
        <f t="shared" si="7"/>
        <v>0</v>
      </c>
      <c r="BI91" s="152">
        <f t="shared" si="8"/>
        <v>0</v>
      </c>
      <c r="BJ91" s="19" t="s">
        <v>77</v>
      </c>
      <c r="BK91" s="152">
        <f t="shared" si="9"/>
        <v>0</v>
      </c>
      <c r="BL91" s="19" t="s">
        <v>229</v>
      </c>
      <c r="BM91" s="151" t="s">
        <v>1430</v>
      </c>
    </row>
    <row r="92" spans="1:65" s="2" customFormat="1" ht="22.2" customHeight="1">
      <c r="A92" s="34"/>
      <c r="B92" s="139"/>
      <c r="C92" s="167" t="s">
        <v>84</v>
      </c>
      <c r="D92" s="167" t="s">
        <v>247</v>
      </c>
      <c r="E92" s="168" t="s">
        <v>1431</v>
      </c>
      <c r="F92" s="169" t="s">
        <v>1432</v>
      </c>
      <c r="G92" s="170" t="s">
        <v>1135</v>
      </c>
      <c r="H92" s="171">
        <v>76</v>
      </c>
      <c r="I92" s="172"/>
      <c r="J92" s="173">
        <f t="shared" si="0"/>
        <v>0</v>
      </c>
      <c r="K92" s="169" t="s">
        <v>3</v>
      </c>
      <c r="L92" s="174"/>
      <c r="M92" s="175" t="s">
        <v>3</v>
      </c>
      <c r="N92" s="176" t="s">
        <v>43</v>
      </c>
      <c r="O92" s="55"/>
      <c r="P92" s="149">
        <f t="shared" si="1"/>
        <v>0</v>
      </c>
      <c r="Q92" s="149">
        <v>0</v>
      </c>
      <c r="R92" s="149">
        <f t="shared" si="2"/>
        <v>0</v>
      </c>
      <c r="S92" s="149">
        <v>0</v>
      </c>
      <c r="T92" s="150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314</v>
      </c>
      <c r="AT92" s="151" t="s">
        <v>247</v>
      </c>
      <c r="AU92" s="151" t="s">
        <v>77</v>
      </c>
      <c r="AY92" s="19" t="s">
        <v>137</v>
      </c>
      <c r="BE92" s="152">
        <f t="shared" si="4"/>
        <v>0</v>
      </c>
      <c r="BF92" s="152">
        <f t="shared" si="5"/>
        <v>0</v>
      </c>
      <c r="BG92" s="152">
        <f t="shared" si="6"/>
        <v>0</v>
      </c>
      <c r="BH92" s="152">
        <f t="shared" si="7"/>
        <v>0</v>
      </c>
      <c r="BI92" s="152">
        <f t="shared" si="8"/>
        <v>0</v>
      </c>
      <c r="BJ92" s="19" t="s">
        <v>77</v>
      </c>
      <c r="BK92" s="152">
        <f t="shared" si="9"/>
        <v>0</v>
      </c>
      <c r="BL92" s="19" t="s">
        <v>229</v>
      </c>
      <c r="BM92" s="151" t="s">
        <v>1433</v>
      </c>
    </row>
    <row r="93" spans="1:65" s="2" customFormat="1" ht="19.8" customHeight="1">
      <c r="A93" s="34"/>
      <c r="B93" s="139"/>
      <c r="C93" s="167" t="s">
        <v>87</v>
      </c>
      <c r="D93" s="167" t="s">
        <v>247</v>
      </c>
      <c r="E93" s="168" t="s">
        <v>1434</v>
      </c>
      <c r="F93" s="169" t="s">
        <v>1435</v>
      </c>
      <c r="G93" s="170" t="s">
        <v>1135</v>
      </c>
      <c r="H93" s="171">
        <v>5</v>
      </c>
      <c r="I93" s="172"/>
      <c r="J93" s="173">
        <f t="shared" si="0"/>
        <v>0</v>
      </c>
      <c r="K93" s="169" t="s">
        <v>3</v>
      </c>
      <c r="L93" s="174"/>
      <c r="M93" s="175" t="s">
        <v>3</v>
      </c>
      <c r="N93" s="176" t="s">
        <v>43</v>
      </c>
      <c r="O93" s="55"/>
      <c r="P93" s="149">
        <f t="shared" si="1"/>
        <v>0</v>
      </c>
      <c r="Q93" s="149">
        <v>0</v>
      </c>
      <c r="R93" s="149">
        <f t="shared" si="2"/>
        <v>0</v>
      </c>
      <c r="S93" s="149">
        <v>0</v>
      </c>
      <c r="T93" s="150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314</v>
      </c>
      <c r="AT93" s="151" t="s">
        <v>247</v>
      </c>
      <c r="AU93" s="151" t="s">
        <v>77</v>
      </c>
      <c r="AY93" s="19" t="s">
        <v>137</v>
      </c>
      <c r="BE93" s="152">
        <f t="shared" si="4"/>
        <v>0</v>
      </c>
      <c r="BF93" s="152">
        <f t="shared" si="5"/>
        <v>0</v>
      </c>
      <c r="BG93" s="152">
        <f t="shared" si="6"/>
        <v>0</v>
      </c>
      <c r="BH93" s="152">
        <f t="shared" si="7"/>
        <v>0</v>
      </c>
      <c r="BI93" s="152">
        <f t="shared" si="8"/>
        <v>0</v>
      </c>
      <c r="BJ93" s="19" t="s">
        <v>77</v>
      </c>
      <c r="BK93" s="152">
        <f t="shared" si="9"/>
        <v>0</v>
      </c>
      <c r="BL93" s="19" t="s">
        <v>229</v>
      </c>
      <c r="BM93" s="151" t="s">
        <v>1436</v>
      </c>
    </row>
    <row r="94" spans="1:65" s="2" customFormat="1" ht="22.2" customHeight="1">
      <c r="A94" s="34"/>
      <c r="B94" s="139"/>
      <c r="C94" s="167" t="s">
        <v>90</v>
      </c>
      <c r="D94" s="167" t="s">
        <v>247</v>
      </c>
      <c r="E94" s="168" t="s">
        <v>1437</v>
      </c>
      <c r="F94" s="169" t="s">
        <v>1438</v>
      </c>
      <c r="G94" s="170" t="s">
        <v>1135</v>
      </c>
      <c r="H94" s="171">
        <v>20</v>
      </c>
      <c r="I94" s="172"/>
      <c r="J94" s="173">
        <f t="shared" si="0"/>
        <v>0</v>
      </c>
      <c r="K94" s="169" t="s">
        <v>3</v>
      </c>
      <c r="L94" s="174"/>
      <c r="M94" s="175" t="s">
        <v>3</v>
      </c>
      <c r="N94" s="176" t="s">
        <v>43</v>
      </c>
      <c r="O94" s="55"/>
      <c r="P94" s="149">
        <f t="shared" si="1"/>
        <v>0</v>
      </c>
      <c r="Q94" s="149">
        <v>0</v>
      </c>
      <c r="R94" s="149">
        <f t="shared" si="2"/>
        <v>0</v>
      </c>
      <c r="S94" s="149">
        <v>0</v>
      </c>
      <c r="T94" s="150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314</v>
      </c>
      <c r="AT94" s="151" t="s">
        <v>247</v>
      </c>
      <c r="AU94" s="151" t="s">
        <v>77</v>
      </c>
      <c r="AY94" s="19" t="s">
        <v>137</v>
      </c>
      <c r="BE94" s="152">
        <f t="shared" si="4"/>
        <v>0</v>
      </c>
      <c r="BF94" s="152">
        <f t="shared" si="5"/>
        <v>0</v>
      </c>
      <c r="BG94" s="152">
        <f t="shared" si="6"/>
        <v>0</v>
      </c>
      <c r="BH94" s="152">
        <f t="shared" si="7"/>
        <v>0</v>
      </c>
      <c r="BI94" s="152">
        <f t="shared" si="8"/>
        <v>0</v>
      </c>
      <c r="BJ94" s="19" t="s">
        <v>77</v>
      </c>
      <c r="BK94" s="152">
        <f t="shared" si="9"/>
        <v>0</v>
      </c>
      <c r="BL94" s="19" t="s">
        <v>229</v>
      </c>
      <c r="BM94" s="151" t="s">
        <v>1439</v>
      </c>
    </row>
    <row r="95" spans="1:65" s="2" customFormat="1" ht="14.4" customHeight="1">
      <c r="A95" s="34"/>
      <c r="B95" s="139"/>
      <c r="C95" s="167" t="s">
        <v>93</v>
      </c>
      <c r="D95" s="167" t="s">
        <v>247</v>
      </c>
      <c r="E95" s="168" t="s">
        <v>1440</v>
      </c>
      <c r="F95" s="169" t="s">
        <v>1441</v>
      </c>
      <c r="G95" s="170" t="s">
        <v>1135</v>
      </c>
      <c r="H95" s="171">
        <v>2</v>
      </c>
      <c r="I95" s="172"/>
      <c r="J95" s="173">
        <f t="shared" si="0"/>
        <v>0</v>
      </c>
      <c r="K95" s="169" t="s">
        <v>3</v>
      </c>
      <c r="L95" s="174"/>
      <c r="M95" s="175" t="s">
        <v>3</v>
      </c>
      <c r="N95" s="176" t="s">
        <v>43</v>
      </c>
      <c r="O95" s="55"/>
      <c r="P95" s="149">
        <f t="shared" si="1"/>
        <v>0</v>
      </c>
      <c r="Q95" s="149">
        <v>0</v>
      </c>
      <c r="R95" s="149">
        <f t="shared" si="2"/>
        <v>0</v>
      </c>
      <c r="S95" s="149">
        <v>0</v>
      </c>
      <c r="T95" s="150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314</v>
      </c>
      <c r="AT95" s="151" t="s">
        <v>247</v>
      </c>
      <c r="AU95" s="151" t="s">
        <v>77</v>
      </c>
      <c r="AY95" s="19" t="s">
        <v>137</v>
      </c>
      <c r="BE95" s="152">
        <f t="shared" si="4"/>
        <v>0</v>
      </c>
      <c r="BF95" s="152">
        <f t="shared" si="5"/>
        <v>0</v>
      </c>
      <c r="BG95" s="152">
        <f t="shared" si="6"/>
        <v>0</v>
      </c>
      <c r="BH95" s="152">
        <f t="shared" si="7"/>
        <v>0</v>
      </c>
      <c r="BI95" s="152">
        <f t="shared" si="8"/>
        <v>0</v>
      </c>
      <c r="BJ95" s="19" t="s">
        <v>77</v>
      </c>
      <c r="BK95" s="152">
        <f t="shared" si="9"/>
        <v>0</v>
      </c>
      <c r="BL95" s="19" t="s">
        <v>229</v>
      </c>
      <c r="BM95" s="151" t="s">
        <v>1442</v>
      </c>
    </row>
    <row r="96" spans="1:65" s="2" customFormat="1" ht="22.2" customHeight="1">
      <c r="A96" s="34"/>
      <c r="B96" s="139"/>
      <c r="C96" s="167" t="s">
        <v>96</v>
      </c>
      <c r="D96" s="167" t="s">
        <v>247</v>
      </c>
      <c r="E96" s="168" t="s">
        <v>1443</v>
      </c>
      <c r="F96" s="169" t="s">
        <v>1444</v>
      </c>
      <c r="G96" s="170" t="s">
        <v>1135</v>
      </c>
      <c r="H96" s="171">
        <v>7</v>
      </c>
      <c r="I96" s="172"/>
      <c r="J96" s="173">
        <f t="shared" si="0"/>
        <v>0</v>
      </c>
      <c r="K96" s="169" t="s">
        <v>3</v>
      </c>
      <c r="L96" s="174"/>
      <c r="M96" s="175" t="s">
        <v>3</v>
      </c>
      <c r="N96" s="176" t="s">
        <v>43</v>
      </c>
      <c r="O96" s="55"/>
      <c r="P96" s="149">
        <f t="shared" si="1"/>
        <v>0</v>
      </c>
      <c r="Q96" s="149">
        <v>0</v>
      </c>
      <c r="R96" s="149">
        <f t="shared" si="2"/>
        <v>0</v>
      </c>
      <c r="S96" s="149">
        <v>0</v>
      </c>
      <c r="T96" s="150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314</v>
      </c>
      <c r="AT96" s="151" t="s">
        <v>247</v>
      </c>
      <c r="AU96" s="151" t="s">
        <v>77</v>
      </c>
      <c r="AY96" s="19" t="s">
        <v>137</v>
      </c>
      <c r="BE96" s="152">
        <f t="shared" si="4"/>
        <v>0</v>
      </c>
      <c r="BF96" s="152">
        <f t="shared" si="5"/>
        <v>0</v>
      </c>
      <c r="BG96" s="152">
        <f t="shared" si="6"/>
        <v>0</v>
      </c>
      <c r="BH96" s="152">
        <f t="shared" si="7"/>
        <v>0</v>
      </c>
      <c r="BI96" s="152">
        <f t="shared" si="8"/>
        <v>0</v>
      </c>
      <c r="BJ96" s="19" t="s">
        <v>77</v>
      </c>
      <c r="BK96" s="152">
        <f t="shared" si="9"/>
        <v>0</v>
      </c>
      <c r="BL96" s="19" t="s">
        <v>229</v>
      </c>
      <c r="BM96" s="151" t="s">
        <v>1445</v>
      </c>
    </row>
    <row r="97" spans="1:65" s="2" customFormat="1" ht="19.8" customHeight="1">
      <c r="A97" s="34"/>
      <c r="B97" s="139"/>
      <c r="C97" s="167" t="s">
        <v>182</v>
      </c>
      <c r="D97" s="167" t="s">
        <v>247</v>
      </c>
      <c r="E97" s="168" t="s">
        <v>1446</v>
      </c>
      <c r="F97" s="169" t="s">
        <v>1447</v>
      </c>
      <c r="G97" s="170" t="s">
        <v>1135</v>
      </c>
      <c r="H97" s="171">
        <v>5</v>
      </c>
      <c r="I97" s="172"/>
      <c r="J97" s="173">
        <f t="shared" si="0"/>
        <v>0</v>
      </c>
      <c r="K97" s="169" t="s">
        <v>3</v>
      </c>
      <c r="L97" s="174"/>
      <c r="M97" s="175" t="s">
        <v>3</v>
      </c>
      <c r="N97" s="176" t="s">
        <v>43</v>
      </c>
      <c r="O97" s="55"/>
      <c r="P97" s="149">
        <f t="shared" si="1"/>
        <v>0</v>
      </c>
      <c r="Q97" s="149">
        <v>0</v>
      </c>
      <c r="R97" s="149">
        <f t="shared" si="2"/>
        <v>0</v>
      </c>
      <c r="S97" s="149">
        <v>0</v>
      </c>
      <c r="T97" s="150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314</v>
      </c>
      <c r="AT97" s="151" t="s">
        <v>247</v>
      </c>
      <c r="AU97" s="151" t="s">
        <v>77</v>
      </c>
      <c r="AY97" s="19" t="s">
        <v>137</v>
      </c>
      <c r="BE97" s="152">
        <f t="shared" si="4"/>
        <v>0</v>
      </c>
      <c r="BF97" s="152">
        <f t="shared" si="5"/>
        <v>0</v>
      </c>
      <c r="BG97" s="152">
        <f t="shared" si="6"/>
        <v>0</v>
      </c>
      <c r="BH97" s="152">
        <f t="shared" si="7"/>
        <v>0</v>
      </c>
      <c r="BI97" s="152">
        <f t="shared" si="8"/>
        <v>0</v>
      </c>
      <c r="BJ97" s="19" t="s">
        <v>77</v>
      </c>
      <c r="BK97" s="152">
        <f t="shared" si="9"/>
        <v>0</v>
      </c>
      <c r="BL97" s="19" t="s">
        <v>229</v>
      </c>
      <c r="BM97" s="151" t="s">
        <v>1448</v>
      </c>
    </row>
    <row r="98" spans="1:65" s="2" customFormat="1" ht="19.8" customHeight="1">
      <c r="A98" s="34"/>
      <c r="B98" s="139"/>
      <c r="C98" s="140" t="s">
        <v>189</v>
      </c>
      <c r="D98" s="140" t="s">
        <v>139</v>
      </c>
      <c r="E98" s="141" t="s">
        <v>1449</v>
      </c>
      <c r="F98" s="142" t="s">
        <v>1450</v>
      </c>
      <c r="G98" s="143" t="s">
        <v>1135</v>
      </c>
      <c r="H98" s="144">
        <v>5</v>
      </c>
      <c r="I98" s="145"/>
      <c r="J98" s="146">
        <f t="shared" si="0"/>
        <v>0</v>
      </c>
      <c r="K98" s="142" t="s">
        <v>3</v>
      </c>
      <c r="L98" s="35"/>
      <c r="M98" s="147" t="s">
        <v>3</v>
      </c>
      <c r="N98" s="148" t="s">
        <v>43</v>
      </c>
      <c r="O98" s="55"/>
      <c r="P98" s="149">
        <f t="shared" si="1"/>
        <v>0</v>
      </c>
      <c r="Q98" s="149">
        <v>0</v>
      </c>
      <c r="R98" s="149">
        <f t="shared" si="2"/>
        <v>0</v>
      </c>
      <c r="S98" s="149">
        <v>0</v>
      </c>
      <c r="T98" s="150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229</v>
      </c>
      <c r="AT98" s="151" t="s">
        <v>139</v>
      </c>
      <c r="AU98" s="151" t="s">
        <v>77</v>
      </c>
      <c r="AY98" s="19" t="s">
        <v>137</v>
      </c>
      <c r="BE98" s="152">
        <f t="shared" si="4"/>
        <v>0</v>
      </c>
      <c r="BF98" s="152">
        <f t="shared" si="5"/>
        <v>0</v>
      </c>
      <c r="BG98" s="152">
        <f t="shared" si="6"/>
        <v>0</v>
      </c>
      <c r="BH98" s="152">
        <f t="shared" si="7"/>
        <v>0</v>
      </c>
      <c r="BI98" s="152">
        <f t="shared" si="8"/>
        <v>0</v>
      </c>
      <c r="BJ98" s="19" t="s">
        <v>77</v>
      </c>
      <c r="BK98" s="152">
        <f t="shared" si="9"/>
        <v>0</v>
      </c>
      <c r="BL98" s="19" t="s">
        <v>229</v>
      </c>
      <c r="BM98" s="151" t="s">
        <v>1451</v>
      </c>
    </row>
    <row r="99" spans="1:65" s="2" customFormat="1" ht="14.4" customHeight="1">
      <c r="A99" s="34"/>
      <c r="B99" s="139"/>
      <c r="C99" s="167" t="s">
        <v>195</v>
      </c>
      <c r="D99" s="167" t="s">
        <v>247</v>
      </c>
      <c r="E99" s="168" t="s">
        <v>1452</v>
      </c>
      <c r="F99" s="169" t="s">
        <v>1453</v>
      </c>
      <c r="G99" s="170" t="s">
        <v>1135</v>
      </c>
      <c r="H99" s="171">
        <v>3</v>
      </c>
      <c r="I99" s="172"/>
      <c r="J99" s="173">
        <f t="shared" si="0"/>
        <v>0</v>
      </c>
      <c r="K99" s="169" t="s">
        <v>3</v>
      </c>
      <c r="L99" s="174"/>
      <c r="M99" s="175" t="s">
        <v>3</v>
      </c>
      <c r="N99" s="176" t="s">
        <v>43</v>
      </c>
      <c r="O99" s="55"/>
      <c r="P99" s="149">
        <f t="shared" si="1"/>
        <v>0</v>
      </c>
      <c r="Q99" s="149">
        <v>0</v>
      </c>
      <c r="R99" s="149">
        <f t="shared" si="2"/>
        <v>0</v>
      </c>
      <c r="S99" s="149">
        <v>0</v>
      </c>
      <c r="T99" s="150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314</v>
      </c>
      <c r="AT99" s="151" t="s">
        <v>247</v>
      </c>
      <c r="AU99" s="151" t="s">
        <v>77</v>
      </c>
      <c r="AY99" s="19" t="s">
        <v>137</v>
      </c>
      <c r="BE99" s="152">
        <f t="shared" si="4"/>
        <v>0</v>
      </c>
      <c r="BF99" s="152">
        <f t="shared" si="5"/>
        <v>0</v>
      </c>
      <c r="BG99" s="152">
        <f t="shared" si="6"/>
        <v>0</v>
      </c>
      <c r="BH99" s="152">
        <f t="shared" si="7"/>
        <v>0</v>
      </c>
      <c r="BI99" s="152">
        <f t="shared" si="8"/>
        <v>0</v>
      </c>
      <c r="BJ99" s="19" t="s">
        <v>77</v>
      </c>
      <c r="BK99" s="152">
        <f t="shared" si="9"/>
        <v>0</v>
      </c>
      <c r="BL99" s="19" t="s">
        <v>229</v>
      </c>
      <c r="BM99" s="151" t="s">
        <v>1454</v>
      </c>
    </row>
    <row r="100" spans="1:65" s="2" customFormat="1" ht="14.4" customHeight="1">
      <c r="A100" s="34"/>
      <c r="B100" s="139"/>
      <c r="C100" s="167" t="s">
        <v>201</v>
      </c>
      <c r="D100" s="167" t="s">
        <v>247</v>
      </c>
      <c r="E100" s="168" t="s">
        <v>1455</v>
      </c>
      <c r="F100" s="169" t="s">
        <v>1456</v>
      </c>
      <c r="G100" s="170" t="s">
        <v>1135</v>
      </c>
      <c r="H100" s="171">
        <v>2</v>
      </c>
      <c r="I100" s="172"/>
      <c r="J100" s="173">
        <f t="shared" si="0"/>
        <v>0</v>
      </c>
      <c r="K100" s="169" t="s">
        <v>3</v>
      </c>
      <c r="L100" s="174"/>
      <c r="M100" s="175" t="s">
        <v>3</v>
      </c>
      <c r="N100" s="176" t="s">
        <v>43</v>
      </c>
      <c r="O100" s="55"/>
      <c r="P100" s="149">
        <f t="shared" si="1"/>
        <v>0</v>
      </c>
      <c r="Q100" s="149">
        <v>0</v>
      </c>
      <c r="R100" s="149">
        <f t="shared" si="2"/>
        <v>0</v>
      </c>
      <c r="S100" s="149">
        <v>0</v>
      </c>
      <c r="T100" s="150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314</v>
      </c>
      <c r="AT100" s="151" t="s">
        <v>247</v>
      </c>
      <c r="AU100" s="151" t="s">
        <v>77</v>
      </c>
      <c r="AY100" s="19" t="s">
        <v>137</v>
      </c>
      <c r="BE100" s="152">
        <f t="shared" si="4"/>
        <v>0</v>
      </c>
      <c r="BF100" s="152">
        <f t="shared" si="5"/>
        <v>0</v>
      </c>
      <c r="BG100" s="152">
        <f t="shared" si="6"/>
        <v>0</v>
      </c>
      <c r="BH100" s="152">
        <f t="shared" si="7"/>
        <v>0</v>
      </c>
      <c r="BI100" s="152">
        <f t="shared" si="8"/>
        <v>0</v>
      </c>
      <c r="BJ100" s="19" t="s">
        <v>77</v>
      </c>
      <c r="BK100" s="152">
        <f t="shared" si="9"/>
        <v>0</v>
      </c>
      <c r="BL100" s="19" t="s">
        <v>229</v>
      </c>
      <c r="BM100" s="151" t="s">
        <v>1457</v>
      </c>
    </row>
    <row r="101" spans="1:65" s="2" customFormat="1" ht="22.2" customHeight="1">
      <c r="A101" s="34"/>
      <c r="B101" s="139"/>
      <c r="C101" s="167" t="s">
        <v>207</v>
      </c>
      <c r="D101" s="167" t="s">
        <v>247</v>
      </c>
      <c r="E101" s="168" t="s">
        <v>1458</v>
      </c>
      <c r="F101" s="169" t="s">
        <v>1459</v>
      </c>
      <c r="G101" s="170" t="s">
        <v>1135</v>
      </c>
      <c r="H101" s="171">
        <v>4</v>
      </c>
      <c r="I101" s="172"/>
      <c r="J101" s="173">
        <f t="shared" si="0"/>
        <v>0</v>
      </c>
      <c r="K101" s="169" t="s">
        <v>3</v>
      </c>
      <c r="L101" s="174"/>
      <c r="M101" s="175" t="s">
        <v>3</v>
      </c>
      <c r="N101" s="176" t="s">
        <v>43</v>
      </c>
      <c r="O101" s="55"/>
      <c r="P101" s="149">
        <f t="shared" si="1"/>
        <v>0</v>
      </c>
      <c r="Q101" s="149">
        <v>0</v>
      </c>
      <c r="R101" s="149">
        <f t="shared" si="2"/>
        <v>0</v>
      </c>
      <c r="S101" s="149">
        <v>0</v>
      </c>
      <c r="T101" s="150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314</v>
      </c>
      <c r="AT101" s="151" t="s">
        <v>247</v>
      </c>
      <c r="AU101" s="151" t="s">
        <v>77</v>
      </c>
      <c r="AY101" s="19" t="s">
        <v>137</v>
      </c>
      <c r="BE101" s="152">
        <f t="shared" si="4"/>
        <v>0</v>
      </c>
      <c r="BF101" s="152">
        <f t="shared" si="5"/>
        <v>0</v>
      </c>
      <c r="BG101" s="152">
        <f t="shared" si="6"/>
        <v>0</v>
      </c>
      <c r="BH101" s="152">
        <f t="shared" si="7"/>
        <v>0</v>
      </c>
      <c r="BI101" s="152">
        <f t="shared" si="8"/>
        <v>0</v>
      </c>
      <c r="BJ101" s="19" t="s">
        <v>77</v>
      </c>
      <c r="BK101" s="152">
        <f t="shared" si="9"/>
        <v>0</v>
      </c>
      <c r="BL101" s="19" t="s">
        <v>229</v>
      </c>
      <c r="BM101" s="151" t="s">
        <v>1460</v>
      </c>
    </row>
    <row r="102" spans="1:65" s="2" customFormat="1" ht="14.4" customHeight="1">
      <c r="A102" s="34"/>
      <c r="B102" s="139"/>
      <c r="C102" s="167" t="s">
        <v>213</v>
      </c>
      <c r="D102" s="167" t="s">
        <v>247</v>
      </c>
      <c r="E102" s="168" t="s">
        <v>1461</v>
      </c>
      <c r="F102" s="169" t="s">
        <v>1462</v>
      </c>
      <c r="G102" s="170" t="s">
        <v>1135</v>
      </c>
      <c r="H102" s="171">
        <v>5</v>
      </c>
      <c r="I102" s="172"/>
      <c r="J102" s="173">
        <f t="shared" si="0"/>
        <v>0</v>
      </c>
      <c r="K102" s="169" t="s">
        <v>3</v>
      </c>
      <c r="L102" s="174"/>
      <c r="M102" s="175" t="s">
        <v>3</v>
      </c>
      <c r="N102" s="176" t="s">
        <v>43</v>
      </c>
      <c r="O102" s="55"/>
      <c r="P102" s="149">
        <f t="shared" si="1"/>
        <v>0</v>
      </c>
      <c r="Q102" s="149">
        <v>0</v>
      </c>
      <c r="R102" s="149">
        <f t="shared" si="2"/>
        <v>0</v>
      </c>
      <c r="S102" s="149">
        <v>0</v>
      </c>
      <c r="T102" s="150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314</v>
      </c>
      <c r="AT102" s="151" t="s">
        <v>247</v>
      </c>
      <c r="AU102" s="151" t="s">
        <v>77</v>
      </c>
      <c r="AY102" s="19" t="s">
        <v>137</v>
      </c>
      <c r="BE102" s="152">
        <f t="shared" si="4"/>
        <v>0</v>
      </c>
      <c r="BF102" s="152">
        <f t="shared" si="5"/>
        <v>0</v>
      </c>
      <c r="BG102" s="152">
        <f t="shared" si="6"/>
        <v>0</v>
      </c>
      <c r="BH102" s="152">
        <f t="shared" si="7"/>
        <v>0</v>
      </c>
      <c r="BI102" s="152">
        <f t="shared" si="8"/>
        <v>0</v>
      </c>
      <c r="BJ102" s="19" t="s">
        <v>77</v>
      </c>
      <c r="BK102" s="152">
        <f t="shared" si="9"/>
        <v>0</v>
      </c>
      <c r="BL102" s="19" t="s">
        <v>229</v>
      </c>
      <c r="BM102" s="151" t="s">
        <v>1463</v>
      </c>
    </row>
    <row r="103" spans="1:65" s="2" customFormat="1" ht="14.4" customHeight="1">
      <c r="A103" s="34"/>
      <c r="B103" s="139"/>
      <c r="C103" s="167" t="s">
        <v>219</v>
      </c>
      <c r="D103" s="167" t="s">
        <v>247</v>
      </c>
      <c r="E103" s="168" t="s">
        <v>1464</v>
      </c>
      <c r="F103" s="169" t="s">
        <v>1465</v>
      </c>
      <c r="G103" s="170" t="s">
        <v>1135</v>
      </c>
      <c r="H103" s="171">
        <v>5</v>
      </c>
      <c r="I103" s="172"/>
      <c r="J103" s="173">
        <f t="shared" si="0"/>
        <v>0</v>
      </c>
      <c r="K103" s="169" t="s">
        <v>3</v>
      </c>
      <c r="L103" s="174"/>
      <c r="M103" s="175" t="s">
        <v>3</v>
      </c>
      <c r="N103" s="176" t="s">
        <v>43</v>
      </c>
      <c r="O103" s="55"/>
      <c r="P103" s="149">
        <f t="shared" si="1"/>
        <v>0</v>
      </c>
      <c r="Q103" s="149">
        <v>0</v>
      </c>
      <c r="R103" s="149">
        <f t="shared" si="2"/>
        <v>0</v>
      </c>
      <c r="S103" s="149">
        <v>0</v>
      </c>
      <c r="T103" s="150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1" t="s">
        <v>314</v>
      </c>
      <c r="AT103" s="151" t="s">
        <v>247</v>
      </c>
      <c r="AU103" s="151" t="s">
        <v>77</v>
      </c>
      <c r="AY103" s="19" t="s">
        <v>137</v>
      </c>
      <c r="BE103" s="152">
        <f t="shared" si="4"/>
        <v>0</v>
      </c>
      <c r="BF103" s="152">
        <f t="shared" si="5"/>
        <v>0</v>
      </c>
      <c r="BG103" s="152">
        <f t="shared" si="6"/>
        <v>0</v>
      </c>
      <c r="BH103" s="152">
        <f t="shared" si="7"/>
        <v>0</v>
      </c>
      <c r="BI103" s="152">
        <f t="shared" si="8"/>
        <v>0</v>
      </c>
      <c r="BJ103" s="19" t="s">
        <v>77</v>
      </c>
      <c r="BK103" s="152">
        <f t="shared" si="9"/>
        <v>0</v>
      </c>
      <c r="BL103" s="19" t="s">
        <v>229</v>
      </c>
      <c r="BM103" s="151" t="s">
        <v>1466</v>
      </c>
    </row>
    <row r="104" spans="2:63" s="12" customFormat="1" ht="25.95" customHeight="1">
      <c r="B104" s="126"/>
      <c r="D104" s="127" t="s">
        <v>71</v>
      </c>
      <c r="E104" s="128" t="s">
        <v>1162</v>
      </c>
      <c r="F104" s="128" t="s">
        <v>1467</v>
      </c>
      <c r="I104" s="129"/>
      <c r="J104" s="130">
        <f>BK104</f>
        <v>0</v>
      </c>
      <c r="L104" s="126"/>
      <c r="M104" s="131"/>
      <c r="N104" s="132"/>
      <c r="O104" s="132"/>
      <c r="P104" s="133">
        <f>SUM(P105:P112)</f>
        <v>0</v>
      </c>
      <c r="Q104" s="132"/>
      <c r="R104" s="133">
        <f>SUM(R105:R112)</f>
        <v>0</v>
      </c>
      <c r="S104" s="132"/>
      <c r="T104" s="134">
        <f>SUM(T105:T112)</f>
        <v>0</v>
      </c>
      <c r="AR104" s="127" t="s">
        <v>77</v>
      </c>
      <c r="AT104" s="135" t="s">
        <v>71</v>
      </c>
      <c r="AU104" s="135" t="s">
        <v>72</v>
      </c>
      <c r="AY104" s="127" t="s">
        <v>137</v>
      </c>
      <c r="BK104" s="136">
        <f>SUM(BK105:BK112)</f>
        <v>0</v>
      </c>
    </row>
    <row r="105" spans="1:65" s="2" customFormat="1" ht="14.4" customHeight="1">
      <c r="A105" s="34"/>
      <c r="B105" s="139"/>
      <c r="C105" s="140" t="s">
        <v>9</v>
      </c>
      <c r="D105" s="140" t="s">
        <v>139</v>
      </c>
      <c r="E105" s="141" t="s">
        <v>1468</v>
      </c>
      <c r="F105" s="142" t="s">
        <v>1469</v>
      </c>
      <c r="G105" s="143" t="s">
        <v>1135</v>
      </c>
      <c r="H105" s="144">
        <v>1</v>
      </c>
      <c r="I105" s="145"/>
      <c r="J105" s="146">
        <f aca="true" t="shared" si="10" ref="J105:J112">ROUND(I105*H105,2)</f>
        <v>0</v>
      </c>
      <c r="K105" s="142" t="s">
        <v>3</v>
      </c>
      <c r="L105" s="35"/>
      <c r="M105" s="147" t="s">
        <v>3</v>
      </c>
      <c r="N105" s="148" t="s">
        <v>43</v>
      </c>
      <c r="O105" s="55"/>
      <c r="P105" s="149">
        <f aca="true" t="shared" si="11" ref="P105:P112">O105*H105</f>
        <v>0</v>
      </c>
      <c r="Q105" s="149">
        <v>0</v>
      </c>
      <c r="R105" s="149">
        <f aca="true" t="shared" si="12" ref="R105:R112">Q105*H105</f>
        <v>0</v>
      </c>
      <c r="S105" s="149">
        <v>0</v>
      </c>
      <c r="T105" s="150">
        <f aca="true" t="shared" si="13" ref="T105:T112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1" t="s">
        <v>229</v>
      </c>
      <c r="AT105" s="151" t="s">
        <v>139</v>
      </c>
      <c r="AU105" s="151" t="s">
        <v>77</v>
      </c>
      <c r="AY105" s="19" t="s">
        <v>137</v>
      </c>
      <c r="BE105" s="152">
        <f aca="true" t="shared" si="14" ref="BE105:BE112">IF(N105="základní",J105,0)</f>
        <v>0</v>
      </c>
      <c r="BF105" s="152">
        <f aca="true" t="shared" si="15" ref="BF105:BF112">IF(N105="snížená",J105,0)</f>
        <v>0</v>
      </c>
      <c r="BG105" s="152">
        <f aca="true" t="shared" si="16" ref="BG105:BG112">IF(N105="zákl. přenesená",J105,0)</f>
        <v>0</v>
      </c>
      <c r="BH105" s="152">
        <f aca="true" t="shared" si="17" ref="BH105:BH112">IF(N105="sníž. přenesená",J105,0)</f>
        <v>0</v>
      </c>
      <c r="BI105" s="152">
        <f aca="true" t="shared" si="18" ref="BI105:BI112">IF(N105="nulová",J105,0)</f>
        <v>0</v>
      </c>
      <c r="BJ105" s="19" t="s">
        <v>77</v>
      </c>
      <c r="BK105" s="152">
        <f aca="true" t="shared" si="19" ref="BK105:BK112">ROUND(I105*H105,2)</f>
        <v>0</v>
      </c>
      <c r="BL105" s="19" t="s">
        <v>229</v>
      </c>
      <c r="BM105" s="151" t="s">
        <v>1470</v>
      </c>
    </row>
    <row r="106" spans="1:65" s="2" customFormat="1" ht="14.4" customHeight="1">
      <c r="A106" s="34"/>
      <c r="B106" s="139"/>
      <c r="C106" s="140" t="s">
        <v>229</v>
      </c>
      <c r="D106" s="140" t="s">
        <v>139</v>
      </c>
      <c r="E106" s="141" t="s">
        <v>1471</v>
      </c>
      <c r="F106" s="142" t="s">
        <v>1472</v>
      </c>
      <c r="G106" s="143" t="s">
        <v>1135</v>
      </c>
      <c r="H106" s="144">
        <v>1</v>
      </c>
      <c r="I106" s="145"/>
      <c r="J106" s="146">
        <f t="shared" si="10"/>
        <v>0</v>
      </c>
      <c r="K106" s="142" t="s">
        <v>3</v>
      </c>
      <c r="L106" s="35"/>
      <c r="M106" s="147" t="s">
        <v>3</v>
      </c>
      <c r="N106" s="148" t="s">
        <v>43</v>
      </c>
      <c r="O106" s="55"/>
      <c r="P106" s="149">
        <f t="shared" si="11"/>
        <v>0</v>
      </c>
      <c r="Q106" s="149">
        <v>0</v>
      </c>
      <c r="R106" s="149">
        <f t="shared" si="12"/>
        <v>0</v>
      </c>
      <c r="S106" s="149">
        <v>0</v>
      </c>
      <c r="T106" s="150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229</v>
      </c>
      <c r="AT106" s="151" t="s">
        <v>139</v>
      </c>
      <c r="AU106" s="151" t="s">
        <v>77</v>
      </c>
      <c r="AY106" s="19" t="s">
        <v>137</v>
      </c>
      <c r="BE106" s="152">
        <f t="shared" si="14"/>
        <v>0</v>
      </c>
      <c r="BF106" s="152">
        <f t="shared" si="15"/>
        <v>0</v>
      </c>
      <c r="BG106" s="152">
        <f t="shared" si="16"/>
        <v>0</v>
      </c>
      <c r="BH106" s="152">
        <f t="shared" si="17"/>
        <v>0</v>
      </c>
      <c r="BI106" s="152">
        <f t="shared" si="18"/>
        <v>0</v>
      </c>
      <c r="BJ106" s="19" t="s">
        <v>77</v>
      </c>
      <c r="BK106" s="152">
        <f t="shared" si="19"/>
        <v>0</v>
      </c>
      <c r="BL106" s="19" t="s">
        <v>229</v>
      </c>
      <c r="BM106" s="151" t="s">
        <v>1473</v>
      </c>
    </row>
    <row r="107" spans="1:65" s="2" customFormat="1" ht="14.4" customHeight="1">
      <c r="A107" s="34"/>
      <c r="B107" s="139"/>
      <c r="C107" s="140" t="s">
        <v>235</v>
      </c>
      <c r="D107" s="140" t="s">
        <v>139</v>
      </c>
      <c r="E107" s="141" t="s">
        <v>1474</v>
      </c>
      <c r="F107" s="142" t="s">
        <v>1475</v>
      </c>
      <c r="G107" s="143" t="s">
        <v>1135</v>
      </c>
      <c r="H107" s="144">
        <v>31</v>
      </c>
      <c r="I107" s="145"/>
      <c r="J107" s="146">
        <f t="shared" si="10"/>
        <v>0</v>
      </c>
      <c r="K107" s="142" t="s">
        <v>3</v>
      </c>
      <c r="L107" s="35"/>
      <c r="M107" s="147" t="s">
        <v>3</v>
      </c>
      <c r="N107" s="148" t="s">
        <v>43</v>
      </c>
      <c r="O107" s="55"/>
      <c r="P107" s="149">
        <f t="shared" si="11"/>
        <v>0</v>
      </c>
      <c r="Q107" s="149">
        <v>0</v>
      </c>
      <c r="R107" s="149">
        <f t="shared" si="12"/>
        <v>0</v>
      </c>
      <c r="S107" s="149">
        <v>0</v>
      </c>
      <c r="T107" s="150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229</v>
      </c>
      <c r="AT107" s="151" t="s">
        <v>139</v>
      </c>
      <c r="AU107" s="151" t="s">
        <v>77</v>
      </c>
      <c r="AY107" s="19" t="s">
        <v>137</v>
      </c>
      <c r="BE107" s="152">
        <f t="shared" si="14"/>
        <v>0</v>
      </c>
      <c r="BF107" s="152">
        <f t="shared" si="15"/>
        <v>0</v>
      </c>
      <c r="BG107" s="152">
        <f t="shared" si="16"/>
        <v>0</v>
      </c>
      <c r="BH107" s="152">
        <f t="shared" si="17"/>
        <v>0</v>
      </c>
      <c r="BI107" s="152">
        <f t="shared" si="18"/>
        <v>0</v>
      </c>
      <c r="BJ107" s="19" t="s">
        <v>77</v>
      </c>
      <c r="BK107" s="152">
        <f t="shared" si="19"/>
        <v>0</v>
      </c>
      <c r="BL107" s="19" t="s">
        <v>229</v>
      </c>
      <c r="BM107" s="151" t="s">
        <v>1476</v>
      </c>
    </row>
    <row r="108" spans="1:65" s="2" customFormat="1" ht="14.4" customHeight="1">
      <c r="A108" s="34"/>
      <c r="B108" s="139"/>
      <c r="C108" s="140" t="s">
        <v>241</v>
      </c>
      <c r="D108" s="140" t="s">
        <v>139</v>
      </c>
      <c r="E108" s="141" t="s">
        <v>1477</v>
      </c>
      <c r="F108" s="142" t="s">
        <v>1478</v>
      </c>
      <c r="G108" s="143" t="s">
        <v>1135</v>
      </c>
      <c r="H108" s="144">
        <v>5</v>
      </c>
      <c r="I108" s="145"/>
      <c r="J108" s="146">
        <f t="shared" si="10"/>
        <v>0</v>
      </c>
      <c r="K108" s="142" t="s">
        <v>3</v>
      </c>
      <c r="L108" s="35"/>
      <c r="M108" s="147" t="s">
        <v>3</v>
      </c>
      <c r="N108" s="148" t="s">
        <v>43</v>
      </c>
      <c r="O108" s="55"/>
      <c r="P108" s="149">
        <f t="shared" si="11"/>
        <v>0</v>
      </c>
      <c r="Q108" s="149">
        <v>0</v>
      </c>
      <c r="R108" s="149">
        <f t="shared" si="12"/>
        <v>0</v>
      </c>
      <c r="S108" s="149">
        <v>0</v>
      </c>
      <c r="T108" s="150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229</v>
      </c>
      <c r="AT108" s="151" t="s">
        <v>139</v>
      </c>
      <c r="AU108" s="151" t="s">
        <v>77</v>
      </c>
      <c r="AY108" s="19" t="s">
        <v>137</v>
      </c>
      <c r="BE108" s="152">
        <f t="shared" si="14"/>
        <v>0</v>
      </c>
      <c r="BF108" s="152">
        <f t="shared" si="15"/>
        <v>0</v>
      </c>
      <c r="BG108" s="152">
        <f t="shared" si="16"/>
        <v>0</v>
      </c>
      <c r="BH108" s="152">
        <f t="shared" si="17"/>
        <v>0</v>
      </c>
      <c r="BI108" s="152">
        <f t="shared" si="18"/>
        <v>0</v>
      </c>
      <c r="BJ108" s="19" t="s">
        <v>77</v>
      </c>
      <c r="BK108" s="152">
        <f t="shared" si="19"/>
        <v>0</v>
      </c>
      <c r="BL108" s="19" t="s">
        <v>229</v>
      </c>
      <c r="BM108" s="151" t="s">
        <v>1479</v>
      </c>
    </row>
    <row r="109" spans="1:65" s="2" customFormat="1" ht="14.4" customHeight="1">
      <c r="A109" s="34"/>
      <c r="B109" s="139"/>
      <c r="C109" s="140" t="s">
        <v>246</v>
      </c>
      <c r="D109" s="140" t="s">
        <v>139</v>
      </c>
      <c r="E109" s="141" t="s">
        <v>1480</v>
      </c>
      <c r="F109" s="142" t="s">
        <v>1481</v>
      </c>
      <c r="G109" s="143" t="s">
        <v>1135</v>
      </c>
      <c r="H109" s="144">
        <v>34</v>
      </c>
      <c r="I109" s="145"/>
      <c r="J109" s="146">
        <f t="shared" si="10"/>
        <v>0</v>
      </c>
      <c r="K109" s="142" t="s">
        <v>3</v>
      </c>
      <c r="L109" s="35"/>
      <c r="M109" s="147" t="s">
        <v>3</v>
      </c>
      <c r="N109" s="148" t="s">
        <v>43</v>
      </c>
      <c r="O109" s="55"/>
      <c r="P109" s="149">
        <f t="shared" si="11"/>
        <v>0</v>
      </c>
      <c r="Q109" s="149">
        <v>0</v>
      </c>
      <c r="R109" s="149">
        <f t="shared" si="12"/>
        <v>0</v>
      </c>
      <c r="S109" s="149">
        <v>0</v>
      </c>
      <c r="T109" s="150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229</v>
      </c>
      <c r="AT109" s="151" t="s">
        <v>139</v>
      </c>
      <c r="AU109" s="151" t="s">
        <v>77</v>
      </c>
      <c r="AY109" s="19" t="s">
        <v>137</v>
      </c>
      <c r="BE109" s="152">
        <f t="shared" si="14"/>
        <v>0</v>
      </c>
      <c r="BF109" s="152">
        <f t="shared" si="15"/>
        <v>0</v>
      </c>
      <c r="BG109" s="152">
        <f t="shared" si="16"/>
        <v>0</v>
      </c>
      <c r="BH109" s="152">
        <f t="shared" si="17"/>
        <v>0</v>
      </c>
      <c r="BI109" s="152">
        <f t="shared" si="18"/>
        <v>0</v>
      </c>
      <c r="BJ109" s="19" t="s">
        <v>77</v>
      </c>
      <c r="BK109" s="152">
        <f t="shared" si="19"/>
        <v>0</v>
      </c>
      <c r="BL109" s="19" t="s">
        <v>229</v>
      </c>
      <c r="BM109" s="151" t="s">
        <v>1482</v>
      </c>
    </row>
    <row r="110" spans="1:65" s="2" customFormat="1" ht="14.4" customHeight="1">
      <c r="A110" s="34"/>
      <c r="B110" s="139"/>
      <c r="C110" s="140" t="s">
        <v>252</v>
      </c>
      <c r="D110" s="140" t="s">
        <v>139</v>
      </c>
      <c r="E110" s="141" t="s">
        <v>1483</v>
      </c>
      <c r="F110" s="142" t="s">
        <v>1484</v>
      </c>
      <c r="G110" s="143" t="s">
        <v>1135</v>
      </c>
      <c r="H110" s="144">
        <v>70</v>
      </c>
      <c r="I110" s="145"/>
      <c r="J110" s="146">
        <f t="shared" si="10"/>
        <v>0</v>
      </c>
      <c r="K110" s="142" t="s">
        <v>3</v>
      </c>
      <c r="L110" s="35"/>
      <c r="M110" s="147" t="s">
        <v>3</v>
      </c>
      <c r="N110" s="148" t="s">
        <v>43</v>
      </c>
      <c r="O110" s="55"/>
      <c r="P110" s="149">
        <f t="shared" si="11"/>
        <v>0</v>
      </c>
      <c r="Q110" s="149">
        <v>0</v>
      </c>
      <c r="R110" s="149">
        <f t="shared" si="12"/>
        <v>0</v>
      </c>
      <c r="S110" s="149">
        <v>0</v>
      </c>
      <c r="T110" s="150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229</v>
      </c>
      <c r="AT110" s="151" t="s">
        <v>139</v>
      </c>
      <c r="AU110" s="151" t="s">
        <v>77</v>
      </c>
      <c r="AY110" s="19" t="s">
        <v>137</v>
      </c>
      <c r="BE110" s="152">
        <f t="shared" si="14"/>
        <v>0</v>
      </c>
      <c r="BF110" s="152">
        <f t="shared" si="15"/>
        <v>0</v>
      </c>
      <c r="BG110" s="152">
        <f t="shared" si="16"/>
        <v>0</v>
      </c>
      <c r="BH110" s="152">
        <f t="shared" si="17"/>
        <v>0</v>
      </c>
      <c r="BI110" s="152">
        <f t="shared" si="18"/>
        <v>0</v>
      </c>
      <c r="BJ110" s="19" t="s">
        <v>77</v>
      </c>
      <c r="BK110" s="152">
        <f t="shared" si="19"/>
        <v>0</v>
      </c>
      <c r="BL110" s="19" t="s">
        <v>229</v>
      </c>
      <c r="BM110" s="151" t="s">
        <v>1485</v>
      </c>
    </row>
    <row r="111" spans="1:65" s="2" customFormat="1" ht="14.4" customHeight="1">
      <c r="A111" s="34"/>
      <c r="B111" s="139"/>
      <c r="C111" s="140" t="s">
        <v>8</v>
      </c>
      <c r="D111" s="140" t="s">
        <v>139</v>
      </c>
      <c r="E111" s="141" t="s">
        <v>1486</v>
      </c>
      <c r="F111" s="142" t="s">
        <v>1487</v>
      </c>
      <c r="G111" s="143" t="s">
        <v>1135</v>
      </c>
      <c r="H111" s="144">
        <v>4</v>
      </c>
      <c r="I111" s="145"/>
      <c r="J111" s="146">
        <f t="shared" si="10"/>
        <v>0</v>
      </c>
      <c r="K111" s="142" t="s">
        <v>3</v>
      </c>
      <c r="L111" s="35"/>
      <c r="M111" s="147" t="s">
        <v>3</v>
      </c>
      <c r="N111" s="148" t="s">
        <v>43</v>
      </c>
      <c r="O111" s="55"/>
      <c r="P111" s="149">
        <f t="shared" si="11"/>
        <v>0</v>
      </c>
      <c r="Q111" s="149">
        <v>0</v>
      </c>
      <c r="R111" s="149">
        <f t="shared" si="12"/>
        <v>0</v>
      </c>
      <c r="S111" s="149">
        <v>0</v>
      </c>
      <c r="T111" s="150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229</v>
      </c>
      <c r="AT111" s="151" t="s">
        <v>139</v>
      </c>
      <c r="AU111" s="151" t="s">
        <v>77</v>
      </c>
      <c r="AY111" s="19" t="s">
        <v>137</v>
      </c>
      <c r="BE111" s="152">
        <f t="shared" si="14"/>
        <v>0</v>
      </c>
      <c r="BF111" s="152">
        <f t="shared" si="15"/>
        <v>0</v>
      </c>
      <c r="BG111" s="152">
        <f t="shared" si="16"/>
        <v>0</v>
      </c>
      <c r="BH111" s="152">
        <f t="shared" si="17"/>
        <v>0</v>
      </c>
      <c r="BI111" s="152">
        <f t="shared" si="18"/>
        <v>0</v>
      </c>
      <c r="BJ111" s="19" t="s">
        <v>77</v>
      </c>
      <c r="BK111" s="152">
        <f t="shared" si="19"/>
        <v>0</v>
      </c>
      <c r="BL111" s="19" t="s">
        <v>229</v>
      </c>
      <c r="BM111" s="151" t="s">
        <v>1488</v>
      </c>
    </row>
    <row r="112" spans="1:65" s="2" customFormat="1" ht="19.8" customHeight="1">
      <c r="A112" s="34"/>
      <c r="B112" s="139"/>
      <c r="C112" s="140" t="s">
        <v>262</v>
      </c>
      <c r="D112" s="140" t="s">
        <v>139</v>
      </c>
      <c r="E112" s="141" t="s">
        <v>1489</v>
      </c>
      <c r="F112" s="142" t="s">
        <v>1490</v>
      </c>
      <c r="G112" s="143" t="s">
        <v>1135</v>
      </c>
      <c r="H112" s="144">
        <v>34</v>
      </c>
      <c r="I112" s="145"/>
      <c r="J112" s="146">
        <f t="shared" si="10"/>
        <v>0</v>
      </c>
      <c r="K112" s="142" t="s">
        <v>3</v>
      </c>
      <c r="L112" s="35"/>
      <c r="M112" s="147" t="s">
        <v>3</v>
      </c>
      <c r="N112" s="148" t="s">
        <v>43</v>
      </c>
      <c r="O112" s="55"/>
      <c r="P112" s="149">
        <f t="shared" si="11"/>
        <v>0</v>
      </c>
      <c r="Q112" s="149">
        <v>0</v>
      </c>
      <c r="R112" s="149">
        <f t="shared" si="12"/>
        <v>0</v>
      </c>
      <c r="S112" s="149">
        <v>0</v>
      </c>
      <c r="T112" s="150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229</v>
      </c>
      <c r="AT112" s="151" t="s">
        <v>139</v>
      </c>
      <c r="AU112" s="151" t="s">
        <v>77</v>
      </c>
      <c r="AY112" s="19" t="s">
        <v>137</v>
      </c>
      <c r="BE112" s="152">
        <f t="shared" si="14"/>
        <v>0</v>
      </c>
      <c r="BF112" s="152">
        <f t="shared" si="15"/>
        <v>0</v>
      </c>
      <c r="BG112" s="152">
        <f t="shared" si="16"/>
        <v>0</v>
      </c>
      <c r="BH112" s="152">
        <f t="shared" si="17"/>
        <v>0</v>
      </c>
      <c r="BI112" s="152">
        <f t="shared" si="18"/>
        <v>0</v>
      </c>
      <c r="BJ112" s="19" t="s">
        <v>77</v>
      </c>
      <c r="BK112" s="152">
        <f t="shared" si="19"/>
        <v>0</v>
      </c>
      <c r="BL112" s="19" t="s">
        <v>229</v>
      </c>
      <c r="BM112" s="151" t="s">
        <v>1491</v>
      </c>
    </row>
    <row r="113" spans="2:63" s="12" customFormat="1" ht="25.95" customHeight="1">
      <c r="B113" s="126"/>
      <c r="D113" s="127" t="s">
        <v>71</v>
      </c>
      <c r="E113" s="128" t="s">
        <v>1172</v>
      </c>
      <c r="F113" s="128" t="s">
        <v>1492</v>
      </c>
      <c r="I113" s="129"/>
      <c r="J113" s="130">
        <f>BK113</f>
        <v>0</v>
      </c>
      <c r="L113" s="126"/>
      <c r="M113" s="131"/>
      <c r="N113" s="132"/>
      <c r="O113" s="132"/>
      <c r="P113" s="133">
        <f>SUM(P114:P123)</f>
        <v>0</v>
      </c>
      <c r="Q113" s="132"/>
      <c r="R113" s="133">
        <f>SUM(R114:R123)</f>
        <v>0</v>
      </c>
      <c r="S113" s="132"/>
      <c r="T113" s="134">
        <f>SUM(T114:T123)</f>
        <v>0</v>
      </c>
      <c r="AR113" s="127" t="s">
        <v>77</v>
      </c>
      <c r="AT113" s="135" t="s">
        <v>71</v>
      </c>
      <c r="AU113" s="135" t="s">
        <v>72</v>
      </c>
      <c r="AY113" s="127" t="s">
        <v>137</v>
      </c>
      <c r="BK113" s="136">
        <f>SUM(BK114:BK123)</f>
        <v>0</v>
      </c>
    </row>
    <row r="114" spans="1:65" s="2" customFormat="1" ht="14.4" customHeight="1">
      <c r="A114" s="34"/>
      <c r="B114" s="139"/>
      <c r="C114" s="167" t="s">
        <v>266</v>
      </c>
      <c r="D114" s="167" t="s">
        <v>247</v>
      </c>
      <c r="E114" s="168" t="s">
        <v>1493</v>
      </c>
      <c r="F114" s="169" t="s">
        <v>1494</v>
      </c>
      <c r="G114" s="170" t="s">
        <v>173</v>
      </c>
      <c r="H114" s="171">
        <v>60</v>
      </c>
      <c r="I114" s="172"/>
      <c r="J114" s="173">
        <f aca="true" t="shared" si="20" ref="J114:J123">ROUND(I114*H114,2)</f>
        <v>0</v>
      </c>
      <c r="K114" s="169" t="s">
        <v>3</v>
      </c>
      <c r="L114" s="174"/>
      <c r="M114" s="175" t="s">
        <v>3</v>
      </c>
      <c r="N114" s="176" t="s">
        <v>43</v>
      </c>
      <c r="O114" s="55"/>
      <c r="P114" s="149">
        <f aca="true" t="shared" si="21" ref="P114:P123">O114*H114</f>
        <v>0</v>
      </c>
      <c r="Q114" s="149">
        <v>0</v>
      </c>
      <c r="R114" s="149">
        <f aca="true" t="shared" si="22" ref="R114:R123">Q114*H114</f>
        <v>0</v>
      </c>
      <c r="S114" s="149">
        <v>0</v>
      </c>
      <c r="T114" s="150">
        <f aca="true" t="shared" si="23" ref="T114:T123"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1" t="s">
        <v>314</v>
      </c>
      <c r="AT114" s="151" t="s">
        <v>247</v>
      </c>
      <c r="AU114" s="151" t="s">
        <v>77</v>
      </c>
      <c r="AY114" s="19" t="s">
        <v>137</v>
      </c>
      <c r="BE114" s="152">
        <f aca="true" t="shared" si="24" ref="BE114:BE123">IF(N114="základní",J114,0)</f>
        <v>0</v>
      </c>
      <c r="BF114" s="152">
        <f aca="true" t="shared" si="25" ref="BF114:BF123">IF(N114="snížená",J114,0)</f>
        <v>0</v>
      </c>
      <c r="BG114" s="152">
        <f aca="true" t="shared" si="26" ref="BG114:BG123">IF(N114="zákl. přenesená",J114,0)</f>
        <v>0</v>
      </c>
      <c r="BH114" s="152">
        <f aca="true" t="shared" si="27" ref="BH114:BH123">IF(N114="sníž. přenesená",J114,0)</f>
        <v>0</v>
      </c>
      <c r="BI114" s="152">
        <f aca="true" t="shared" si="28" ref="BI114:BI123">IF(N114="nulová",J114,0)</f>
        <v>0</v>
      </c>
      <c r="BJ114" s="19" t="s">
        <v>77</v>
      </c>
      <c r="BK114" s="152">
        <f aca="true" t="shared" si="29" ref="BK114:BK123">ROUND(I114*H114,2)</f>
        <v>0</v>
      </c>
      <c r="BL114" s="19" t="s">
        <v>229</v>
      </c>
      <c r="BM114" s="151" t="s">
        <v>1495</v>
      </c>
    </row>
    <row r="115" spans="1:65" s="2" customFormat="1" ht="40.2" customHeight="1">
      <c r="A115" s="34"/>
      <c r="B115" s="139"/>
      <c r="C115" s="167" t="s">
        <v>271</v>
      </c>
      <c r="D115" s="167" t="s">
        <v>247</v>
      </c>
      <c r="E115" s="168" t="s">
        <v>1496</v>
      </c>
      <c r="F115" s="169" t="s">
        <v>1497</v>
      </c>
      <c r="G115" s="170" t="s">
        <v>173</v>
      </c>
      <c r="H115" s="171">
        <v>8</v>
      </c>
      <c r="I115" s="172"/>
      <c r="J115" s="173">
        <f t="shared" si="20"/>
        <v>0</v>
      </c>
      <c r="K115" s="169" t="s">
        <v>3</v>
      </c>
      <c r="L115" s="174"/>
      <c r="M115" s="175" t="s">
        <v>3</v>
      </c>
      <c r="N115" s="176" t="s">
        <v>43</v>
      </c>
      <c r="O115" s="55"/>
      <c r="P115" s="149">
        <f t="shared" si="21"/>
        <v>0</v>
      </c>
      <c r="Q115" s="149">
        <v>0</v>
      </c>
      <c r="R115" s="149">
        <f t="shared" si="22"/>
        <v>0</v>
      </c>
      <c r="S115" s="149">
        <v>0</v>
      </c>
      <c r="T115" s="150">
        <f t="shared" si="2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314</v>
      </c>
      <c r="AT115" s="151" t="s">
        <v>247</v>
      </c>
      <c r="AU115" s="151" t="s">
        <v>77</v>
      </c>
      <c r="AY115" s="19" t="s">
        <v>137</v>
      </c>
      <c r="BE115" s="152">
        <f t="shared" si="24"/>
        <v>0</v>
      </c>
      <c r="BF115" s="152">
        <f t="shared" si="25"/>
        <v>0</v>
      </c>
      <c r="BG115" s="152">
        <f t="shared" si="26"/>
        <v>0</v>
      </c>
      <c r="BH115" s="152">
        <f t="shared" si="27"/>
        <v>0</v>
      </c>
      <c r="BI115" s="152">
        <f t="shared" si="28"/>
        <v>0</v>
      </c>
      <c r="BJ115" s="19" t="s">
        <v>77</v>
      </c>
      <c r="BK115" s="152">
        <f t="shared" si="29"/>
        <v>0</v>
      </c>
      <c r="BL115" s="19" t="s">
        <v>229</v>
      </c>
      <c r="BM115" s="151" t="s">
        <v>1498</v>
      </c>
    </row>
    <row r="116" spans="1:65" s="2" customFormat="1" ht="40.2" customHeight="1">
      <c r="A116" s="34"/>
      <c r="B116" s="139"/>
      <c r="C116" s="167" t="s">
        <v>276</v>
      </c>
      <c r="D116" s="167" t="s">
        <v>247</v>
      </c>
      <c r="E116" s="168" t="s">
        <v>1499</v>
      </c>
      <c r="F116" s="169" t="s">
        <v>1500</v>
      </c>
      <c r="G116" s="170" t="s">
        <v>173</v>
      </c>
      <c r="H116" s="171">
        <v>2</v>
      </c>
      <c r="I116" s="172"/>
      <c r="J116" s="173">
        <f t="shared" si="20"/>
        <v>0</v>
      </c>
      <c r="K116" s="169" t="s">
        <v>3</v>
      </c>
      <c r="L116" s="174"/>
      <c r="M116" s="175" t="s">
        <v>3</v>
      </c>
      <c r="N116" s="176" t="s">
        <v>43</v>
      </c>
      <c r="O116" s="55"/>
      <c r="P116" s="149">
        <f t="shared" si="21"/>
        <v>0</v>
      </c>
      <c r="Q116" s="149">
        <v>0</v>
      </c>
      <c r="R116" s="149">
        <f t="shared" si="22"/>
        <v>0</v>
      </c>
      <c r="S116" s="149">
        <v>0</v>
      </c>
      <c r="T116" s="150">
        <f t="shared" si="2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314</v>
      </c>
      <c r="AT116" s="151" t="s">
        <v>247</v>
      </c>
      <c r="AU116" s="151" t="s">
        <v>77</v>
      </c>
      <c r="AY116" s="19" t="s">
        <v>137</v>
      </c>
      <c r="BE116" s="152">
        <f t="shared" si="24"/>
        <v>0</v>
      </c>
      <c r="BF116" s="152">
        <f t="shared" si="25"/>
        <v>0</v>
      </c>
      <c r="BG116" s="152">
        <f t="shared" si="26"/>
        <v>0</v>
      </c>
      <c r="BH116" s="152">
        <f t="shared" si="27"/>
        <v>0</v>
      </c>
      <c r="BI116" s="152">
        <f t="shared" si="28"/>
        <v>0</v>
      </c>
      <c r="BJ116" s="19" t="s">
        <v>77</v>
      </c>
      <c r="BK116" s="152">
        <f t="shared" si="29"/>
        <v>0</v>
      </c>
      <c r="BL116" s="19" t="s">
        <v>229</v>
      </c>
      <c r="BM116" s="151" t="s">
        <v>1501</v>
      </c>
    </row>
    <row r="117" spans="1:65" s="2" customFormat="1" ht="14.4" customHeight="1">
      <c r="A117" s="34"/>
      <c r="B117" s="139"/>
      <c r="C117" s="167" t="s">
        <v>281</v>
      </c>
      <c r="D117" s="167" t="s">
        <v>247</v>
      </c>
      <c r="E117" s="168" t="s">
        <v>1502</v>
      </c>
      <c r="F117" s="169" t="s">
        <v>1503</v>
      </c>
      <c r="G117" s="170" t="s">
        <v>1135</v>
      </c>
      <c r="H117" s="171">
        <v>4</v>
      </c>
      <c r="I117" s="172"/>
      <c r="J117" s="173">
        <f t="shared" si="20"/>
        <v>0</v>
      </c>
      <c r="K117" s="169" t="s">
        <v>3</v>
      </c>
      <c r="L117" s="174"/>
      <c r="M117" s="175" t="s">
        <v>3</v>
      </c>
      <c r="N117" s="176" t="s">
        <v>43</v>
      </c>
      <c r="O117" s="55"/>
      <c r="P117" s="149">
        <f t="shared" si="21"/>
        <v>0</v>
      </c>
      <c r="Q117" s="149">
        <v>0</v>
      </c>
      <c r="R117" s="149">
        <f t="shared" si="22"/>
        <v>0</v>
      </c>
      <c r="S117" s="149">
        <v>0</v>
      </c>
      <c r="T117" s="150">
        <f t="shared" si="2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314</v>
      </c>
      <c r="AT117" s="151" t="s">
        <v>247</v>
      </c>
      <c r="AU117" s="151" t="s">
        <v>77</v>
      </c>
      <c r="AY117" s="19" t="s">
        <v>137</v>
      </c>
      <c r="BE117" s="152">
        <f t="shared" si="24"/>
        <v>0</v>
      </c>
      <c r="BF117" s="152">
        <f t="shared" si="25"/>
        <v>0</v>
      </c>
      <c r="BG117" s="152">
        <f t="shared" si="26"/>
        <v>0</v>
      </c>
      <c r="BH117" s="152">
        <f t="shared" si="27"/>
        <v>0</v>
      </c>
      <c r="BI117" s="152">
        <f t="shared" si="28"/>
        <v>0</v>
      </c>
      <c r="BJ117" s="19" t="s">
        <v>77</v>
      </c>
      <c r="BK117" s="152">
        <f t="shared" si="29"/>
        <v>0</v>
      </c>
      <c r="BL117" s="19" t="s">
        <v>229</v>
      </c>
      <c r="BM117" s="151" t="s">
        <v>1504</v>
      </c>
    </row>
    <row r="118" spans="1:65" s="2" customFormat="1" ht="14.4" customHeight="1">
      <c r="A118" s="34"/>
      <c r="B118" s="139"/>
      <c r="C118" s="167" t="s">
        <v>286</v>
      </c>
      <c r="D118" s="167" t="s">
        <v>247</v>
      </c>
      <c r="E118" s="168" t="s">
        <v>1505</v>
      </c>
      <c r="F118" s="169" t="s">
        <v>1506</v>
      </c>
      <c r="G118" s="170" t="s">
        <v>1135</v>
      </c>
      <c r="H118" s="171">
        <v>20</v>
      </c>
      <c r="I118" s="172"/>
      <c r="J118" s="173">
        <f t="shared" si="20"/>
        <v>0</v>
      </c>
      <c r="K118" s="169" t="s">
        <v>3</v>
      </c>
      <c r="L118" s="174"/>
      <c r="M118" s="175" t="s">
        <v>3</v>
      </c>
      <c r="N118" s="176" t="s">
        <v>43</v>
      </c>
      <c r="O118" s="55"/>
      <c r="P118" s="149">
        <f t="shared" si="21"/>
        <v>0</v>
      </c>
      <c r="Q118" s="149">
        <v>0</v>
      </c>
      <c r="R118" s="149">
        <f t="shared" si="22"/>
        <v>0</v>
      </c>
      <c r="S118" s="149">
        <v>0</v>
      </c>
      <c r="T118" s="150">
        <f t="shared" si="2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314</v>
      </c>
      <c r="AT118" s="151" t="s">
        <v>247</v>
      </c>
      <c r="AU118" s="151" t="s">
        <v>77</v>
      </c>
      <c r="AY118" s="19" t="s">
        <v>137</v>
      </c>
      <c r="BE118" s="152">
        <f t="shared" si="24"/>
        <v>0</v>
      </c>
      <c r="BF118" s="152">
        <f t="shared" si="25"/>
        <v>0</v>
      </c>
      <c r="BG118" s="152">
        <f t="shared" si="26"/>
        <v>0</v>
      </c>
      <c r="BH118" s="152">
        <f t="shared" si="27"/>
        <v>0</v>
      </c>
      <c r="BI118" s="152">
        <f t="shared" si="28"/>
        <v>0</v>
      </c>
      <c r="BJ118" s="19" t="s">
        <v>77</v>
      </c>
      <c r="BK118" s="152">
        <f t="shared" si="29"/>
        <v>0</v>
      </c>
      <c r="BL118" s="19" t="s">
        <v>229</v>
      </c>
      <c r="BM118" s="151" t="s">
        <v>1507</v>
      </c>
    </row>
    <row r="119" spans="1:65" s="2" customFormat="1" ht="14.4" customHeight="1">
      <c r="A119" s="34"/>
      <c r="B119" s="139"/>
      <c r="C119" s="167" t="s">
        <v>292</v>
      </c>
      <c r="D119" s="167" t="s">
        <v>247</v>
      </c>
      <c r="E119" s="168" t="s">
        <v>1508</v>
      </c>
      <c r="F119" s="169" t="s">
        <v>1509</v>
      </c>
      <c r="G119" s="170" t="s">
        <v>1135</v>
      </c>
      <c r="H119" s="171">
        <v>200</v>
      </c>
      <c r="I119" s="172"/>
      <c r="J119" s="173">
        <f t="shared" si="20"/>
        <v>0</v>
      </c>
      <c r="K119" s="169" t="s">
        <v>3</v>
      </c>
      <c r="L119" s="174"/>
      <c r="M119" s="175" t="s">
        <v>3</v>
      </c>
      <c r="N119" s="176" t="s">
        <v>43</v>
      </c>
      <c r="O119" s="55"/>
      <c r="P119" s="149">
        <f t="shared" si="21"/>
        <v>0</v>
      </c>
      <c r="Q119" s="149">
        <v>0</v>
      </c>
      <c r="R119" s="149">
        <f t="shared" si="22"/>
        <v>0</v>
      </c>
      <c r="S119" s="149">
        <v>0</v>
      </c>
      <c r="T119" s="150">
        <f t="shared" si="2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314</v>
      </c>
      <c r="AT119" s="151" t="s">
        <v>247</v>
      </c>
      <c r="AU119" s="151" t="s">
        <v>77</v>
      </c>
      <c r="AY119" s="19" t="s">
        <v>137</v>
      </c>
      <c r="BE119" s="152">
        <f t="shared" si="24"/>
        <v>0</v>
      </c>
      <c r="BF119" s="152">
        <f t="shared" si="25"/>
        <v>0</v>
      </c>
      <c r="BG119" s="152">
        <f t="shared" si="26"/>
        <v>0</v>
      </c>
      <c r="BH119" s="152">
        <f t="shared" si="27"/>
        <v>0</v>
      </c>
      <c r="BI119" s="152">
        <f t="shared" si="28"/>
        <v>0</v>
      </c>
      <c r="BJ119" s="19" t="s">
        <v>77</v>
      </c>
      <c r="BK119" s="152">
        <f t="shared" si="29"/>
        <v>0</v>
      </c>
      <c r="BL119" s="19" t="s">
        <v>229</v>
      </c>
      <c r="BM119" s="151" t="s">
        <v>1510</v>
      </c>
    </row>
    <row r="120" spans="1:65" s="2" customFormat="1" ht="14.4" customHeight="1">
      <c r="A120" s="34"/>
      <c r="B120" s="139"/>
      <c r="C120" s="167" t="s">
        <v>298</v>
      </c>
      <c r="D120" s="167" t="s">
        <v>247</v>
      </c>
      <c r="E120" s="168" t="s">
        <v>1511</v>
      </c>
      <c r="F120" s="169" t="s">
        <v>1512</v>
      </c>
      <c r="G120" s="170" t="s">
        <v>173</v>
      </c>
      <c r="H120" s="171">
        <v>50</v>
      </c>
      <c r="I120" s="172"/>
      <c r="J120" s="173">
        <f t="shared" si="20"/>
        <v>0</v>
      </c>
      <c r="K120" s="169" t="s">
        <v>3</v>
      </c>
      <c r="L120" s="174"/>
      <c r="M120" s="175" t="s">
        <v>3</v>
      </c>
      <c r="N120" s="176" t="s">
        <v>43</v>
      </c>
      <c r="O120" s="55"/>
      <c r="P120" s="149">
        <f t="shared" si="21"/>
        <v>0</v>
      </c>
      <c r="Q120" s="149">
        <v>0</v>
      </c>
      <c r="R120" s="149">
        <f t="shared" si="22"/>
        <v>0</v>
      </c>
      <c r="S120" s="149">
        <v>0</v>
      </c>
      <c r="T120" s="150">
        <f t="shared" si="2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314</v>
      </c>
      <c r="AT120" s="151" t="s">
        <v>247</v>
      </c>
      <c r="AU120" s="151" t="s">
        <v>77</v>
      </c>
      <c r="AY120" s="19" t="s">
        <v>137</v>
      </c>
      <c r="BE120" s="152">
        <f t="shared" si="24"/>
        <v>0</v>
      </c>
      <c r="BF120" s="152">
        <f t="shared" si="25"/>
        <v>0</v>
      </c>
      <c r="BG120" s="152">
        <f t="shared" si="26"/>
        <v>0</v>
      </c>
      <c r="BH120" s="152">
        <f t="shared" si="27"/>
        <v>0</v>
      </c>
      <c r="BI120" s="152">
        <f t="shared" si="28"/>
        <v>0</v>
      </c>
      <c r="BJ120" s="19" t="s">
        <v>77</v>
      </c>
      <c r="BK120" s="152">
        <f t="shared" si="29"/>
        <v>0</v>
      </c>
      <c r="BL120" s="19" t="s">
        <v>229</v>
      </c>
      <c r="BM120" s="151" t="s">
        <v>1513</v>
      </c>
    </row>
    <row r="121" spans="1:65" s="2" customFormat="1" ht="14.4" customHeight="1">
      <c r="A121" s="34"/>
      <c r="B121" s="139"/>
      <c r="C121" s="167" t="s">
        <v>303</v>
      </c>
      <c r="D121" s="167" t="s">
        <v>247</v>
      </c>
      <c r="E121" s="168" t="s">
        <v>1514</v>
      </c>
      <c r="F121" s="169" t="s">
        <v>1515</v>
      </c>
      <c r="G121" s="170" t="s">
        <v>173</v>
      </c>
      <c r="H121" s="171">
        <v>450</v>
      </c>
      <c r="I121" s="172"/>
      <c r="J121" s="173">
        <f t="shared" si="20"/>
        <v>0</v>
      </c>
      <c r="K121" s="169" t="s">
        <v>3</v>
      </c>
      <c r="L121" s="174"/>
      <c r="M121" s="175" t="s">
        <v>3</v>
      </c>
      <c r="N121" s="176" t="s">
        <v>43</v>
      </c>
      <c r="O121" s="55"/>
      <c r="P121" s="149">
        <f t="shared" si="21"/>
        <v>0</v>
      </c>
      <c r="Q121" s="149">
        <v>0</v>
      </c>
      <c r="R121" s="149">
        <f t="shared" si="22"/>
        <v>0</v>
      </c>
      <c r="S121" s="149">
        <v>0</v>
      </c>
      <c r="T121" s="150">
        <f t="shared" si="2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314</v>
      </c>
      <c r="AT121" s="151" t="s">
        <v>247</v>
      </c>
      <c r="AU121" s="151" t="s">
        <v>77</v>
      </c>
      <c r="AY121" s="19" t="s">
        <v>137</v>
      </c>
      <c r="BE121" s="152">
        <f t="shared" si="24"/>
        <v>0</v>
      </c>
      <c r="BF121" s="152">
        <f t="shared" si="25"/>
        <v>0</v>
      </c>
      <c r="BG121" s="152">
        <f t="shared" si="26"/>
        <v>0</v>
      </c>
      <c r="BH121" s="152">
        <f t="shared" si="27"/>
        <v>0</v>
      </c>
      <c r="BI121" s="152">
        <f t="shared" si="28"/>
        <v>0</v>
      </c>
      <c r="BJ121" s="19" t="s">
        <v>77</v>
      </c>
      <c r="BK121" s="152">
        <f t="shared" si="29"/>
        <v>0</v>
      </c>
      <c r="BL121" s="19" t="s">
        <v>229</v>
      </c>
      <c r="BM121" s="151" t="s">
        <v>1516</v>
      </c>
    </row>
    <row r="122" spans="1:65" s="2" customFormat="1" ht="14.4" customHeight="1">
      <c r="A122" s="34"/>
      <c r="B122" s="139"/>
      <c r="C122" s="167" t="s">
        <v>309</v>
      </c>
      <c r="D122" s="167" t="s">
        <v>247</v>
      </c>
      <c r="E122" s="168" t="s">
        <v>1517</v>
      </c>
      <c r="F122" s="169" t="s">
        <v>1518</v>
      </c>
      <c r="G122" s="170" t="s">
        <v>173</v>
      </c>
      <c r="H122" s="171">
        <v>40</v>
      </c>
      <c r="I122" s="172"/>
      <c r="J122" s="173">
        <f t="shared" si="20"/>
        <v>0</v>
      </c>
      <c r="K122" s="169" t="s">
        <v>3</v>
      </c>
      <c r="L122" s="174"/>
      <c r="M122" s="175" t="s">
        <v>3</v>
      </c>
      <c r="N122" s="176" t="s">
        <v>43</v>
      </c>
      <c r="O122" s="55"/>
      <c r="P122" s="149">
        <f t="shared" si="21"/>
        <v>0</v>
      </c>
      <c r="Q122" s="149">
        <v>0</v>
      </c>
      <c r="R122" s="149">
        <f t="shared" si="22"/>
        <v>0</v>
      </c>
      <c r="S122" s="149">
        <v>0</v>
      </c>
      <c r="T122" s="150">
        <f t="shared" si="2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314</v>
      </c>
      <c r="AT122" s="151" t="s">
        <v>247</v>
      </c>
      <c r="AU122" s="151" t="s">
        <v>77</v>
      </c>
      <c r="AY122" s="19" t="s">
        <v>137</v>
      </c>
      <c r="BE122" s="152">
        <f t="shared" si="24"/>
        <v>0</v>
      </c>
      <c r="BF122" s="152">
        <f t="shared" si="25"/>
        <v>0</v>
      </c>
      <c r="BG122" s="152">
        <f t="shared" si="26"/>
        <v>0</v>
      </c>
      <c r="BH122" s="152">
        <f t="shared" si="27"/>
        <v>0</v>
      </c>
      <c r="BI122" s="152">
        <f t="shared" si="28"/>
        <v>0</v>
      </c>
      <c r="BJ122" s="19" t="s">
        <v>77</v>
      </c>
      <c r="BK122" s="152">
        <f t="shared" si="29"/>
        <v>0</v>
      </c>
      <c r="BL122" s="19" t="s">
        <v>229</v>
      </c>
      <c r="BM122" s="151" t="s">
        <v>1519</v>
      </c>
    </row>
    <row r="123" spans="1:65" s="2" customFormat="1" ht="14.4" customHeight="1">
      <c r="A123" s="34"/>
      <c r="B123" s="139"/>
      <c r="C123" s="167" t="s">
        <v>314</v>
      </c>
      <c r="D123" s="167" t="s">
        <v>247</v>
      </c>
      <c r="E123" s="168" t="s">
        <v>1520</v>
      </c>
      <c r="F123" s="169" t="s">
        <v>1521</v>
      </c>
      <c r="G123" s="170" t="s">
        <v>173</v>
      </c>
      <c r="H123" s="171">
        <v>50</v>
      </c>
      <c r="I123" s="172"/>
      <c r="J123" s="173">
        <f t="shared" si="20"/>
        <v>0</v>
      </c>
      <c r="K123" s="169" t="s">
        <v>3</v>
      </c>
      <c r="L123" s="174"/>
      <c r="M123" s="175" t="s">
        <v>3</v>
      </c>
      <c r="N123" s="176" t="s">
        <v>43</v>
      </c>
      <c r="O123" s="55"/>
      <c r="P123" s="149">
        <f t="shared" si="21"/>
        <v>0</v>
      </c>
      <c r="Q123" s="149">
        <v>0</v>
      </c>
      <c r="R123" s="149">
        <f t="shared" si="22"/>
        <v>0</v>
      </c>
      <c r="S123" s="149">
        <v>0</v>
      </c>
      <c r="T123" s="150">
        <f t="shared" si="2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314</v>
      </c>
      <c r="AT123" s="151" t="s">
        <v>247</v>
      </c>
      <c r="AU123" s="151" t="s">
        <v>77</v>
      </c>
      <c r="AY123" s="19" t="s">
        <v>137</v>
      </c>
      <c r="BE123" s="152">
        <f t="shared" si="24"/>
        <v>0</v>
      </c>
      <c r="BF123" s="152">
        <f t="shared" si="25"/>
        <v>0</v>
      </c>
      <c r="BG123" s="152">
        <f t="shared" si="26"/>
        <v>0</v>
      </c>
      <c r="BH123" s="152">
        <f t="shared" si="27"/>
        <v>0</v>
      </c>
      <c r="BI123" s="152">
        <f t="shared" si="28"/>
        <v>0</v>
      </c>
      <c r="BJ123" s="19" t="s">
        <v>77</v>
      </c>
      <c r="BK123" s="152">
        <f t="shared" si="29"/>
        <v>0</v>
      </c>
      <c r="BL123" s="19" t="s">
        <v>229</v>
      </c>
      <c r="BM123" s="151" t="s">
        <v>1522</v>
      </c>
    </row>
    <row r="124" spans="2:63" s="12" customFormat="1" ht="25.95" customHeight="1">
      <c r="B124" s="126"/>
      <c r="D124" s="127" t="s">
        <v>71</v>
      </c>
      <c r="E124" s="128" t="s">
        <v>1189</v>
      </c>
      <c r="F124" s="128" t="s">
        <v>1523</v>
      </c>
      <c r="I124" s="129"/>
      <c r="J124" s="130">
        <f>BK124</f>
        <v>0</v>
      </c>
      <c r="L124" s="126"/>
      <c r="M124" s="131"/>
      <c r="N124" s="132"/>
      <c r="O124" s="132"/>
      <c r="P124" s="133">
        <f>SUM(P125:P132)</f>
        <v>0</v>
      </c>
      <c r="Q124" s="132"/>
      <c r="R124" s="133">
        <f>SUM(R125:R132)</f>
        <v>0</v>
      </c>
      <c r="S124" s="132"/>
      <c r="T124" s="134">
        <f>SUM(T125:T132)</f>
        <v>0</v>
      </c>
      <c r="AR124" s="127" t="s">
        <v>77</v>
      </c>
      <c r="AT124" s="135" t="s">
        <v>71</v>
      </c>
      <c r="AU124" s="135" t="s">
        <v>72</v>
      </c>
      <c r="AY124" s="127" t="s">
        <v>137</v>
      </c>
      <c r="BK124" s="136">
        <f>SUM(BK125:BK132)</f>
        <v>0</v>
      </c>
    </row>
    <row r="125" spans="1:65" s="2" customFormat="1" ht="14.4" customHeight="1">
      <c r="A125" s="34"/>
      <c r="B125" s="139"/>
      <c r="C125" s="140" t="s">
        <v>320</v>
      </c>
      <c r="D125" s="140" t="s">
        <v>139</v>
      </c>
      <c r="E125" s="141" t="s">
        <v>1524</v>
      </c>
      <c r="F125" s="142" t="s">
        <v>1525</v>
      </c>
      <c r="G125" s="143" t="s">
        <v>1135</v>
      </c>
      <c r="H125" s="144">
        <v>100</v>
      </c>
      <c r="I125" s="145"/>
      <c r="J125" s="146">
        <f aca="true" t="shared" si="30" ref="J125:J132">ROUND(I125*H125,2)</f>
        <v>0</v>
      </c>
      <c r="K125" s="142" t="s">
        <v>3</v>
      </c>
      <c r="L125" s="35"/>
      <c r="M125" s="147" t="s">
        <v>3</v>
      </c>
      <c r="N125" s="148" t="s">
        <v>43</v>
      </c>
      <c r="O125" s="55"/>
      <c r="P125" s="149">
        <f aca="true" t="shared" si="31" ref="P125:P132">O125*H125</f>
        <v>0</v>
      </c>
      <c r="Q125" s="149">
        <v>0</v>
      </c>
      <c r="R125" s="149">
        <f aca="true" t="shared" si="32" ref="R125:R132">Q125*H125</f>
        <v>0</v>
      </c>
      <c r="S125" s="149">
        <v>0</v>
      </c>
      <c r="T125" s="150">
        <f aca="true" t="shared" si="33" ref="T125:T132"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1" t="s">
        <v>229</v>
      </c>
      <c r="AT125" s="151" t="s">
        <v>139</v>
      </c>
      <c r="AU125" s="151" t="s">
        <v>77</v>
      </c>
      <c r="AY125" s="19" t="s">
        <v>137</v>
      </c>
      <c r="BE125" s="152">
        <f aca="true" t="shared" si="34" ref="BE125:BE132">IF(N125="základní",J125,0)</f>
        <v>0</v>
      </c>
      <c r="BF125" s="152">
        <f aca="true" t="shared" si="35" ref="BF125:BF132">IF(N125="snížená",J125,0)</f>
        <v>0</v>
      </c>
      <c r="BG125" s="152">
        <f aca="true" t="shared" si="36" ref="BG125:BG132">IF(N125="zákl. přenesená",J125,0)</f>
        <v>0</v>
      </c>
      <c r="BH125" s="152">
        <f aca="true" t="shared" si="37" ref="BH125:BH132">IF(N125="sníž. přenesená",J125,0)</f>
        <v>0</v>
      </c>
      <c r="BI125" s="152">
        <f aca="true" t="shared" si="38" ref="BI125:BI132">IF(N125="nulová",J125,0)</f>
        <v>0</v>
      </c>
      <c r="BJ125" s="19" t="s">
        <v>77</v>
      </c>
      <c r="BK125" s="152">
        <f aca="true" t="shared" si="39" ref="BK125:BK132">ROUND(I125*H125,2)</f>
        <v>0</v>
      </c>
      <c r="BL125" s="19" t="s">
        <v>229</v>
      </c>
      <c r="BM125" s="151" t="s">
        <v>1526</v>
      </c>
    </row>
    <row r="126" spans="1:65" s="2" customFormat="1" ht="14.4" customHeight="1">
      <c r="A126" s="34"/>
      <c r="B126" s="139"/>
      <c r="C126" s="140" t="s">
        <v>329</v>
      </c>
      <c r="D126" s="140" t="s">
        <v>139</v>
      </c>
      <c r="E126" s="141" t="s">
        <v>1527</v>
      </c>
      <c r="F126" s="142" t="s">
        <v>1528</v>
      </c>
      <c r="G126" s="143" t="s">
        <v>1135</v>
      </c>
      <c r="H126" s="144">
        <v>200</v>
      </c>
      <c r="I126" s="145"/>
      <c r="J126" s="146">
        <f t="shared" si="30"/>
        <v>0</v>
      </c>
      <c r="K126" s="142" t="s">
        <v>3</v>
      </c>
      <c r="L126" s="35"/>
      <c r="M126" s="147" t="s">
        <v>3</v>
      </c>
      <c r="N126" s="148" t="s">
        <v>43</v>
      </c>
      <c r="O126" s="55"/>
      <c r="P126" s="149">
        <f t="shared" si="31"/>
        <v>0</v>
      </c>
      <c r="Q126" s="149">
        <v>0</v>
      </c>
      <c r="R126" s="149">
        <f t="shared" si="32"/>
        <v>0</v>
      </c>
      <c r="S126" s="149">
        <v>0</v>
      </c>
      <c r="T126" s="150">
        <f t="shared" si="3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229</v>
      </c>
      <c r="AT126" s="151" t="s">
        <v>139</v>
      </c>
      <c r="AU126" s="151" t="s">
        <v>77</v>
      </c>
      <c r="AY126" s="19" t="s">
        <v>137</v>
      </c>
      <c r="BE126" s="152">
        <f t="shared" si="34"/>
        <v>0</v>
      </c>
      <c r="BF126" s="152">
        <f t="shared" si="35"/>
        <v>0</v>
      </c>
      <c r="BG126" s="152">
        <f t="shared" si="36"/>
        <v>0</v>
      </c>
      <c r="BH126" s="152">
        <f t="shared" si="37"/>
        <v>0</v>
      </c>
      <c r="BI126" s="152">
        <f t="shared" si="38"/>
        <v>0</v>
      </c>
      <c r="BJ126" s="19" t="s">
        <v>77</v>
      </c>
      <c r="BK126" s="152">
        <f t="shared" si="39"/>
        <v>0</v>
      </c>
      <c r="BL126" s="19" t="s">
        <v>229</v>
      </c>
      <c r="BM126" s="151" t="s">
        <v>1529</v>
      </c>
    </row>
    <row r="127" spans="1:65" s="2" customFormat="1" ht="14.4" customHeight="1">
      <c r="A127" s="34"/>
      <c r="B127" s="139"/>
      <c r="C127" s="140" t="s">
        <v>336</v>
      </c>
      <c r="D127" s="140" t="s">
        <v>139</v>
      </c>
      <c r="E127" s="141" t="s">
        <v>1530</v>
      </c>
      <c r="F127" s="142" t="s">
        <v>1531</v>
      </c>
      <c r="G127" s="143" t="s">
        <v>1135</v>
      </c>
      <c r="H127" s="144">
        <v>160</v>
      </c>
      <c r="I127" s="145"/>
      <c r="J127" s="146">
        <f t="shared" si="30"/>
        <v>0</v>
      </c>
      <c r="K127" s="142" t="s">
        <v>3</v>
      </c>
      <c r="L127" s="35"/>
      <c r="M127" s="147" t="s">
        <v>3</v>
      </c>
      <c r="N127" s="148" t="s">
        <v>43</v>
      </c>
      <c r="O127" s="55"/>
      <c r="P127" s="149">
        <f t="shared" si="31"/>
        <v>0</v>
      </c>
      <c r="Q127" s="149">
        <v>0</v>
      </c>
      <c r="R127" s="149">
        <f t="shared" si="32"/>
        <v>0</v>
      </c>
      <c r="S127" s="149">
        <v>0</v>
      </c>
      <c r="T127" s="150">
        <f t="shared" si="3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229</v>
      </c>
      <c r="AT127" s="151" t="s">
        <v>139</v>
      </c>
      <c r="AU127" s="151" t="s">
        <v>77</v>
      </c>
      <c r="AY127" s="19" t="s">
        <v>137</v>
      </c>
      <c r="BE127" s="152">
        <f t="shared" si="34"/>
        <v>0</v>
      </c>
      <c r="BF127" s="152">
        <f t="shared" si="35"/>
        <v>0</v>
      </c>
      <c r="BG127" s="152">
        <f t="shared" si="36"/>
        <v>0</v>
      </c>
      <c r="BH127" s="152">
        <f t="shared" si="37"/>
        <v>0</v>
      </c>
      <c r="BI127" s="152">
        <f t="shared" si="38"/>
        <v>0</v>
      </c>
      <c r="BJ127" s="19" t="s">
        <v>77</v>
      </c>
      <c r="BK127" s="152">
        <f t="shared" si="39"/>
        <v>0</v>
      </c>
      <c r="BL127" s="19" t="s">
        <v>229</v>
      </c>
      <c r="BM127" s="151" t="s">
        <v>1532</v>
      </c>
    </row>
    <row r="128" spans="1:65" s="2" customFormat="1" ht="14.4" customHeight="1">
      <c r="A128" s="34"/>
      <c r="B128" s="139"/>
      <c r="C128" s="140" t="s">
        <v>342</v>
      </c>
      <c r="D128" s="140" t="s">
        <v>139</v>
      </c>
      <c r="E128" s="141" t="s">
        <v>1533</v>
      </c>
      <c r="F128" s="142" t="s">
        <v>1534</v>
      </c>
      <c r="G128" s="143" t="s">
        <v>1135</v>
      </c>
      <c r="H128" s="144">
        <v>200</v>
      </c>
      <c r="I128" s="145"/>
      <c r="J128" s="146">
        <f t="shared" si="30"/>
        <v>0</v>
      </c>
      <c r="K128" s="142" t="s">
        <v>3</v>
      </c>
      <c r="L128" s="35"/>
      <c r="M128" s="147" t="s">
        <v>3</v>
      </c>
      <c r="N128" s="148" t="s">
        <v>43</v>
      </c>
      <c r="O128" s="55"/>
      <c r="P128" s="149">
        <f t="shared" si="31"/>
        <v>0</v>
      </c>
      <c r="Q128" s="149">
        <v>0</v>
      </c>
      <c r="R128" s="149">
        <f t="shared" si="32"/>
        <v>0</v>
      </c>
      <c r="S128" s="149">
        <v>0</v>
      </c>
      <c r="T128" s="150">
        <f t="shared" si="3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1" t="s">
        <v>229</v>
      </c>
      <c r="AT128" s="151" t="s">
        <v>139</v>
      </c>
      <c r="AU128" s="151" t="s">
        <v>77</v>
      </c>
      <c r="AY128" s="19" t="s">
        <v>137</v>
      </c>
      <c r="BE128" s="152">
        <f t="shared" si="34"/>
        <v>0</v>
      </c>
      <c r="BF128" s="152">
        <f t="shared" si="35"/>
        <v>0</v>
      </c>
      <c r="BG128" s="152">
        <f t="shared" si="36"/>
        <v>0</v>
      </c>
      <c r="BH128" s="152">
        <f t="shared" si="37"/>
        <v>0</v>
      </c>
      <c r="BI128" s="152">
        <f t="shared" si="38"/>
        <v>0</v>
      </c>
      <c r="BJ128" s="19" t="s">
        <v>77</v>
      </c>
      <c r="BK128" s="152">
        <f t="shared" si="39"/>
        <v>0</v>
      </c>
      <c r="BL128" s="19" t="s">
        <v>229</v>
      </c>
      <c r="BM128" s="151" t="s">
        <v>1535</v>
      </c>
    </row>
    <row r="129" spans="1:65" s="2" customFormat="1" ht="14.4" customHeight="1">
      <c r="A129" s="34"/>
      <c r="B129" s="139"/>
      <c r="C129" s="140" t="s">
        <v>348</v>
      </c>
      <c r="D129" s="140" t="s">
        <v>139</v>
      </c>
      <c r="E129" s="141" t="s">
        <v>1517</v>
      </c>
      <c r="F129" s="142" t="s">
        <v>1518</v>
      </c>
      <c r="G129" s="143" t="s">
        <v>173</v>
      </c>
      <c r="H129" s="144">
        <v>0</v>
      </c>
      <c r="I129" s="145"/>
      <c r="J129" s="146">
        <f t="shared" si="30"/>
        <v>0</v>
      </c>
      <c r="K129" s="142" t="s">
        <v>3</v>
      </c>
      <c r="L129" s="35"/>
      <c r="M129" s="147" t="s">
        <v>3</v>
      </c>
      <c r="N129" s="148" t="s">
        <v>43</v>
      </c>
      <c r="O129" s="55"/>
      <c r="P129" s="149">
        <f t="shared" si="31"/>
        <v>0</v>
      </c>
      <c r="Q129" s="149">
        <v>0</v>
      </c>
      <c r="R129" s="149">
        <f t="shared" si="32"/>
        <v>0</v>
      </c>
      <c r="S129" s="149">
        <v>0</v>
      </c>
      <c r="T129" s="150">
        <f t="shared" si="3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229</v>
      </c>
      <c r="AT129" s="151" t="s">
        <v>139</v>
      </c>
      <c r="AU129" s="151" t="s">
        <v>77</v>
      </c>
      <c r="AY129" s="19" t="s">
        <v>137</v>
      </c>
      <c r="BE129" s="152">
        <f t="shared" si="34"/>
        <v>0</v>
      </c>
      <c r="BF129" s="152">
        <f t="shared" si="35"/>
        <v>0</v>
      </c>
      <c r="BG129" s="152">
        <f t="shared" si="36"/>
        <v>0</v>
      </c>
      <c r="BH129" s="152">
        <f t="shared" si="37"/>
        <v>0</v>
      </c>
      <c r="BI129" s="152">
        <f t="shared" si="38"/>
        <v>0</v>
      </c>
      <c r="BJ129" s="19" t="s">
        <v>77</v>
      </c>
      <c r="BK129" s="152">
        <f t="shared" si="39"/>
        <v>0</v>
      </c>
      <c r="BL129" s="19" t="s">
        <v>229</v>
      </c>
      <c r="BM129" s="151" t="s">
        <v>1536</v>
      </c>
    </row>
    <row r="130" spans="1:65" s="2" customFormat="1" ht="14.4" customHeight="1">
      <c r="A130" s="34"/>
      <c r="B130" s="139"/>
      <c r="C130" s="140" t="s">
        <v>354</v>
      </c>
      <c r="D130" s="140" t="s">
        <v>139</v>
      </c>
      <c r="E130" s="141" t="s">
        <v>1537</v>
      </c>
      <c r="F130" s="142" t="s">
        <v>1521</v>
      </c>
      <c r="G130" s="143" t="s">
        <v>173</v>
      </c>
      <c r="H130" s="144">
        <v>50</v>
      </c>
      <c r="I130" s="145"/>
      <c r="J130" s="146">
        <f t="shared" si="30"/>
        <v>0</v>
      </c>
      <c r="K130" s="142" t="s">
        <v>3</v>
      </c>
      <c r="L130" s="35"/>
      <c r="M130" s="147" t="s">
        <v>3</v>
      </c>
      <c r="N130" s="148" t="s">
        <v>43</v>
      </c>
      <c r="O130" s="55"/>
      <c r="P130" s="149">
        <f t="shared" si="31"/>
        <v>0</v>
      </c>
      <c r="Q130" s="149">
        <v>0</v>
      </c>
      <c r="R130" s="149">
        <f t="shared" si="32"/>
        <v>0</v>
      </c>
      <c r="S130" s="149">
        <v>0</v>
      </c>
      <c r="T130" s="150">
        <f t="shared" si="3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1" t="s">
        <v>229</v>
      </c>
      <c r="AT130" s="151" t="s">
        <v>139</v>
      </c>
      <c r="AU130" s="151" t="s">
        <v>77</v>
      </c>
      <c r="AY130" s="19" t="s">
        <v>137</v>
      </c>
      <c r="BE130" s="152">
        <f t="shared" si="34"/>
        <v>0</v>
      </c>
      <c r="BF130" s="152">
        <f t="shared" si="35"/>
        <v>0</v>
      </c>
      <c r="BG130" s="152">
        <f t="shared" si="36"/>
        <v>0</v>
      </c>
      <c r="BH130" s="152">
        <f t="shared" si="37"/>
        <v>0</v>
      </c>
      <c r="BI130" s="152">
        <f t="shared" si="38"/>
        <v>0</v>
      </c>
      <c r="BJ130" s="19" t="s">
        <v>77</v>
      </c>
      <c r="BK130" s="152">
        <f t="shared" si="39"/>
        <v>0</v>
      </c>
      <c r="BL130" s="19" t="s">
        <v>229</v>
      </c>
      <c r="BM130" s="151" t="s">
        <v>1538</v>
      </c>
    </row>
    <row r="131" spans="1:65" s="2" customFormat="1" ht="14.4" customHeight="1">
      <c r="A131" s="34"/>
      <c r="B131" s="139"/>
      <c r="C131" s="140" t="s">
        <v>360</v>
      </c>
      <c r="D131" s="140" t="s">
        <v>139</v>
      </c>
      <c r="E131" s="141" t="s">
        <v>1493</v>
      </c>
      <c r="F131" s="142" t="s">
        <v>1539</v>
      </c>
      <c r="G131" s="143" t="s">
        <v>173</v>
      </c>
      <c r="H131" s="144">
        <v>60</v>
      </c>
      <c r="I131" s="145"/>
      <c r="J131" s="146">
        <f t="shared" si="30"/>
        <v>0</v>
      </c>
      <c r="K131" s="142" t="s">
        <v>3</v>
      </c>
      <c r="L131" s="35"/>
      <c r="M131" s="147" t="s">
        <v>3</v>
      </c>
      <c r="N131" s="148" t="s">
        <v>43</v>
      </c>
      <c r="O131" s="55"/>
      <c r="P131" s="149">
        <f t="shared" si="31"/>
        <v>0</v>
      </c>
      <c r="Q131" s="149">
        <v>0</v>
      </c>
      <c r="R131" s="149">
        <f t="shared" si="32"/>
        <v>0</v>
      </c>
      <c r="S131" s="149">
        <v>0</v>
      </c>
      <c r="T131" s="150">
        <f t="shared" si="3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1" t="s">
        <v>229</v>
      </c>
      <c r="AT131" s="151" t="s">
        <v>139</v>
      </c>
      <c r="AU131" s="151" t="s">
        <v>77</v>
      </c>
      <c r="AY131" s="19" t="s">
        <v>137</v>
      </c>
      <c r="BE131" s="152">
        <f t="shared" si="34"/>
        <v>0</v>
      </c>
      <c r="BF131" s="152">
        <f t="shared" si="35"/>
        <v>0</v>
      </c>
      <c r="BG131" s="152">
        <f t="shared" si="36"/>
        <v>0</v>
      </c>
      <c r="BH131" s="152">
        <f t="shared" si="37"/>
        <v>0</v>
      </c>
      <c r="BI131" s="152">
        <f t="shared" si="38"/>
        <v>0</v>
      </c>
      <c r="BJ131" s="19" t="s">
        <v>77</v>
      </c>
      <c r="BK131" s="152">
        <f t="shared" si="39"/>
        <v>0</v>
      </c>
      <c r="BL131" s="19" t="s">
        <v>229</v>
      </c>
      <c r="BM131" s="151" t="s">
        <v>1540</v>
      </c>
    </row>
    <row r="132" spans="1:65" s="2" customFormat="1" ht="14.4" customHeight="1">
      <c r="A132" s="34"/>
      <c r="B132" s="139"/>
      <c r="C132" s="140" t="s">
        <v>366</v>
      </c>
      <c r="D132" s="140" t="s">
        <v>139</v>
      </c>
      <c r="E132" s="141" t="s">
        <v>1541</v>
      </c>
      <c r="F132" s="142" t="s">
        <v>1542</v>
      </c>
      <c r="G132" s="143" t="s">
        <v>1135</v>
      </c>
      <c r="H132" s="144">
        <v>8</v>
      </c>
      <c r="I132" s="145"/>
      <c r="J132" s="146">
        <f t="shared" si="30"/>
        <v>0</v>
      </c>
      <c r="K132" s="142" t="s">
        <v>3</v>
      </c>
      <c r="L132" s="35"/>
      <c r="M132" s="147" t="s">
        <v>3</v>
      </c>
      <c r="N132" s="148" t="s">
        <v>43</v>
      </c>
      <c r="O132" s="55"/>
      <c r="P132" s="149">
        <f t="shared" si="31"/>
        <v>0</v>
      </c>
      <c r="Q132" s="149">
        <v>0</v>
      </c>
      <c r="R132" s="149">
        <f t="shared" si="32"/>
        <v>0</v>
      </c>
      <c r="S132" s="149">
        <v>0</v>
      </c>
      <c r="T132" s="150">
        <f t="shared" si="3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229</v>
      </c>
      <c r="AT132" s="151" t="s">
        <v>139</v>
      </c>
      <c r="AU132" s="151" t="s">
        <v>77</v>
      </c>
      <c r="AY132" s="19" t="s">
        <v>137</v>
      </c>
      <c r="BE132" s="152">
        <f t="shared" si="34"/>
        <v>0</v>
      </c>
      <c r="BF132" s="152">
        <f t="shared" si="35"/>
        <v>0</v>
      </c>
      <c r="BG132" s="152">
        <f t="shared" si="36"/>
        <v>0</v>
      </c>
      <c r="BH132" s="152">
        <f t="shared" si="37"/>
        <v>0</v>
      </c>
      <c r="BI132" s="152">
        <f t="shared" si="38"/>
        <v>0</v>
      </c>
      <c r="BJ132" s="19" t="s">
        <v>77</v>
      </c>
      <c r="BK132" s="152">
        <f t="shared" si="39"/>
        <v>0</v>
      </c>
      <c r="BL132" s="19" t="s">
        <v>229</v>
      </c>
      <c r="BM132" s="151" t="s">
        <v>1543</v>
      </c>
    </row>
    <row r="133" spans="2:63" s="12" customFormat="1" ht="25.95" customHeight="1">
      <c r="B133" s="126"/>
      <c r="D133" s="127" t="s">
        <v>71</v>
      </c>
      <c r="E133" s="128" t="s">
        <v>1219</v>
      </c>
      <c r="F133" s="128" t="s">
        <v>1544</v>
      </c>
      <c r="I133" s="129"/>
      <c r="J133" s="130">
        <f>BK133</f>
        <v>0</v>
      </c>
      <c r="L133" s="126"/>
      <c r="M133" s="131"/>
      <c r="N133" s="132"/>
      <c r="O133" s="132"/>
      <c r="P133" s="133">
        <f>SUM(P134:P139)</f>
        <v>0</v>
      </c>
      <c r="Q133" s="132"/>
      <c r="R133" s="133">
        <f>SUM(R134:R139)</f>
        <v>0</v>
      </c>
      <c r="S133" s="132"/>
      <c r="T133" s="134">
        <f>SUM(T134:T139)</f>
        <v>0</v>
      </c>
      <c r="AR133" s="127" t="s">
        <v>77</v>
      </c>
      <c r="AT133" s="135" t="s">
        <v>71</v>
      </c>
      <c r="AU133" s="135" t="s">
        <v>72</v>
      </c>
      <c r="AY133" s="127" t="s">
        <v>137</v>
      </c>
      <c r="BK133" s="136">
        <f>SUM(BK134:BK139)</f>
        <v>0</v>
      </c>
    </row>
    <row r="134" spans="1:65" s="2" customFormat="1" ht="14.4" customHeight="1">
      <c r="A134" s="34"/>
      <c r="B134" s="139"/>
      <c r="C134" s="167" t="s">
        <v>372</v>
      </c>
      <c r="D134" s="167" t="s">
        <v>247</v>
      </c>
      <c r="E134" s="168" t="s">
        <v>1545</v>
      </c>
      <c r="F134" s="169" t="s">
        <v>1546</v>
      </c>
      <c r="G134" s="170" t="s">
        <v>173</v>
      </c>
      <c r="H134" s="171">
        <v>200</v>
      </c>
      <c r="I134" s="172"/>
      <c r="J134" s="173">
        <f aca="true" t="shared" si="40" ref="J134:J139">ROUND(I134*H134,2)</f>
        <v>0</v>
      </c>
      <c r="K134" s="169" t="s">
        <v>3</v>
      </c>
      <c r="L134" s="174"/>
      <c r="M134" s="175" t="s">
        <v>3</v>
      </c>
      <c r="N134" s="176" t="s">
        <v>43</v>
      </c>
      <c r="O134" s="55"/>
      <c r="P134" s="149">
        <f aca="true" t="shared" si="41" ref="P134:P139">O134*H134</f>
        <v>0</v>
      </c>
      <c r="Q134" s="149">
        <v>0</v>
      </c>
      <c r="R134" s="149">
        <f aca="true" t="shared" si="42" ref="R134:R139">Q134*H134</f>
        <v>0</v>
      </c>
      <c r="S134" s="149">
        <v>0</v>
      </c>
      <c r="T134" s="150">
        <f aca="true" t="shared" si="43" ref="T134:T139"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1" t="s">
        <v>314</v>
      </c>
      <c r="AT134" s="151" t="s">
        <v>247</v>
      </c>
      <c r="AU134" s="151" t="s">
        <v>77</v>
      </c>
      <c r="AY134" s="19" t="s">
        <v>137</v>
      </c>
      <c r="BE134" s="152">
        <f aca="true" t="shared" si="44" ref="BE134:BE139">IF(N134="základní",J134,0)</f>
        <v>0</v>
      </c>
      <c r="BF134" s="152">
        <f aca="true" t="shared" si="45" ref="BF134:BF139">IF(N134="snížená",J134,0)</f>
        <v>0</v>
      </c>
      <c r="BG134" s="152">
        <f aca="true" t="shared" si="46" ref="BG134:BG139">IF(N134="zákl. přenesená",J134,0)</f>
        <v>0</v>
      </c>
      <c r="BH134" s="152">
        <f aca="true" t="shared" si="47" ref="BH134:BH139">IF(N134="sníž. přenesená",J134,0)</f>
        <v>0</v>
      </c>
      <c r="BI134" s="152">
        <f aca="true" t="shared" si="48" ref="BI134:BI139">IF(N134="nulová",J134,0)</f>
        <v>0</v>
      </c>
      <c r="BJ134" s="19" t="s">
        <v>77</v>
      </c>
      <c r="BK134" s="152">
        <f aca="true" t="shared" si="49" ref="BK134:BK139">ROUND(I134*H134,2)</f>
        <v>0</v>
      </c>
      <c r="BL134" s="19" t="s">
        <v>229</v>
      </c>
      <c r="BM134" s="151" t="s">
        <v>1547</v>
      </c>
    </row>
    <row r="135" spans="1:65" s="2" customFormat="1" ht="14.4" customHeight="1">
      <c r="A135" s="34"/>
      <c r="B135" s="139"/>
      <c r="C135" s="167" t="s">
        <v>376</v>
      </c>
      <c r="D135" s="167" t="s">
        <v>247</v>
      </c>
      <c r="E135" s="168" t="s">
        <v>1548</v>
      </c>
      <c r="F135" s="169" t="s">
        <v>1549</v>
      </c>
      <c r="G135" s="170" t="s">
        <v>173</v>
      </c>
      <c r="H135" s="171">
        <v>2000</v>
      </c>
      <c r="I135" s="172"/>
      <c r="J135" s="173">
        <f t="shared" si="40"/>
        <v>0</v>
      </c>
      <c r="K135" s="169" t="s">
        <v>3</v>
      </c>
      <c r="L135" s="174"/>
      <c r="M135" s="175" t="s">
        <v>3</v>
      </c>
      <c r="N135" s="176" t="s">
        <v>43</v>
      </c>
      <c r="O135" s="55"/>
      <c r="P135" s="149">
        <f t="shared" si="41"/>
        <v>0</v>
      </c>
      <c r="Q135" s="149">
        <v>0</v>
      </c>
      <c r="R135" s="149">
        <f t="shared" si="42"/>
        <v>0</v>
      </c>
      <c r="S135" s="149">
        <v>0</v>
      </c>
      <c r="T135" s="150">
        <f t="shared" si="4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314</v>
      </c>
      <c r="AT135" s="151" t="s">
        <v>247</v>
      </c>
      <c r="AU135" s="151" t="s">
        <v>77</v>
      </c>
      <c r="AY135" s="19" t="s">
        <v>137</v>
      </c>
      <c r="BE135" s="152">
        <f t="shared" si="44"/>
        <v>0</v>
      </c>
      <c r="BF135" s="152">
        <f t="shared" si="45"/>
        <v>0</v>
      </c>
      <c r="BG135" s="152">
        <f t="shared" si="46"/>
        <v>0</v>
      </c>
      <c r="BH135" s="152">
        <f t="shared" si="47"/>
        <v>0</v>
      </c>
      <c r="BI135" s="152">
        <f t="shared" si="48"/>
        <v>0</v>
      </c>
      <c r="BJ135" s="19" t="s">
        <v>77</v>
      </c>
      <c r="BK135" s="152">
        <f t="shared" si="49"/>
        <v>0</v>
      </c>
      <c r="BL135" s="19" t="s">
        <v>229</v>
      </c>
      <c r="BM135" s="151" t="s">
        <v>1550</v>
      </c>
    </row>
    <row r="136" spans="1:65" s="2" customFormat="1" ht="14.4" customHeight="1">
      <c r="A136" s="34"/>
      <c r="B136" s="139"/>
      <c r="C136" s="167" t="s">
        <v>380</v>
      </c>
      <c r="D136" s="167" t="s">
        <v>247</v>
      </c>
      <c r="E136" s="168" t="s">
        <v>1551</v>
      </c>
      <c r="F136" s="169" t="s">
        <v>1552</v>
      </c>
      <c r="G136" s="170" t="s">
        <v>173</v>
      </c>
      <c r="H136" s="171">
        <v>500</v>
      </c>
      <c r="I136" s="172"/>
      <c r="J136" s="173">
        <f t="shared" si="40"/>
        <v>0</v>
      </c>
      <c r="K136" s="169" t="s">
        <v>3</v>
      </c>
      <c r="L136" s="174"/>
      <c r="M136" s="175" t="s">
        <v>3</v>
      </c>
      <c r="N136" s="176" t="s">
        <v>43</v>
      </c>
      <c r="O136" s="55"/>
      <c r="P136" s="149">
        <f t="shared" si="41"/>
        <v>0</v>
      </c>
      <c r="Q136" s="149">
        <v>0</v>
      </c>
      <c r="R136" s="149">
        <f t="shared" si="42"/>
        <v>0</v>
      </c>
      <c r="S136" s="149">
        <v>0</v>
      </c>
      <c r="T136" s="150">
        <f t="shared" si="4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314</v>
      </c>
      <c r="AT136" s="151" t="s">
        <v>247</v>
      </c>
      <c r="AU136" s="151" t="s">
        <v>77</v>
      </c>
      <c r="AY136" s="19" t="s">
        <v>137</v>
      </c>
      <c r="BE136" s="152">
        <f t="shared" si="44"/>
        <v>0</v>
      </c>
      <c r="BF136" s="152">
        <f t="shared" si="45"/>
        <v>0</v>
      </c>
      <c r="BG136" s="152">
        <f t="shared" si="46"/>
        <v>0</v>
      </c>
      <c r="BH136" s="152">
        <f t="shared" si="47"/>
        <v>0</v>
      </c>
      <c r="BI136" s="152">
        <f t="shared" si="48"/>
        <v>0</v>
      </c>
      <c r="BJ136" s="19" t="s">
        <v>77</v>
      </c>
      <c r="BK136" s="152">
        <f t="shared" si="49"/>
        <v>0</v>
      </c>
      <c r="BL136" s="19" t="s">
        <v>229</v>
      </c>
      <c r="BM136" s="151" t="s">
        <v>1553</v>
      </c>
    </row>
    <row r="137" spans="1:65" s="2" customFormat="1" ht="14.4" customHeight="1">
      <c r="A137" s="34"/>
      <c r="B137" s="139"/>
      <c r="C137" s="167" t="s">
        <v>386</v>
      </c>
      <c r="D137" s="167" t="s">
        <v>247</v>
      </c>
      <c r="E137" s="168" t="s">
        <v>1554</v>
      </c>
      <c r="F137" s="169" t="s">
        <v>1555</v>
      </c>
      <c r="G137" s="170" t="s">
        <v>173</v>
      </c>
      <c r="H137" s="171">
        <v>50</v>
      </c>
      <c r="I137" s="172"/>
      <c r="J137" s="173">
        <f t="shared" si="40"/>
        <v>0</v>
      </c>
      <c r="K137" s="169" t="s">
        <v>3</v>
      </c>
      <c r="L137" s="174"/>
      <c r="M137" s="175" t="s">
        <v>3</v>
      </c>
      <c r="N137" s="176" t="s">
        <v>43</v>
      </c>
      <c r="O137" s="55"/>
      <c r="P137" s="149">
        <f t="shared" si="41"/>
        <v>0</v>
      </c>
      <c r="Q137" s="149">
        <v>0</v>
      </c>
      <c r="R137" s="149">
        <f t="shared" si="42"/>
        <v>0</v>
      </c>
      <c r="S137" s="149">
        <v>0</v>
      </c>
      <c r="T137" s="150">
        <f t="shared" si="4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1" t="s">
        <v>314</v>
      </c>
      <c r="AT137" s="151" t="s">
        <v>247</v>
      </c>
      <c r="AU137" s="151" t="s">
        <v>77</v>
      </c>
      <c r="AY137" s="19" t="s">
        <v>137</v>
      </c>
      <c r="BE137" s="152">
        <f t="shared" si="44"/>
        <v>0</v>
      </c>
      <c r="BF137" s="152">
        <f t="shared" si="45"/>
        <v>0</v>
      </c>
      <c r="BG137" s="152">
        <f t="shared" si="46"/>
        <v>0</v>
      </c>
      <c r="BH137" s="152">
        <f t="shared" si="47"/>
        <v>0</v>
      </c>
      <c r="BI137" s="152">
        <f t="shared" si="48"/>
        <v>0</v>
      </c>
      <c r="BJ137" s="19" t="s">
        <v>77</v>
      </c>
      <c r="BK137" s="152">
        <f t="shared" si="49"/>
        <v>0</v>
      </c>
      <c r="BL137" s="19" t="s">
        <v>229</v>
      </c>
      <c r="BM137" s="151" t="s">
        <v>1556</v>
      </c>
    </row>
    <row r="138" spans="1:65" s="2" customFormat="1" ht="14.4" customHeight="1">
      <c r="A138" s="34"/>
      <c r="B138" s="139"/>
      <c r="C138" s="167" t="s">
        <v>391</v>
      </c>
      <c r="D138" s="167" t="s">
        <v>247</v>
      </c>
      <c r="E138" s="168" t="s">
        <v>1557</v>
      </c>
      <c r="F138" s="169" t="s">
        <v>1558</v>
      </c>
      <c r="G138" s="170" t="s">
        <v>173</v>
      </c>
      <c r="H138" s="171">
        <v>80</v>
      </c>
      <c r="I138" s="172"/>
      <c r="J138" s="173">
        <f t="shared" si="40"/>
        <v>0</v>
      </c>
      <c r="K138" s="169" t="s">
        <v>3</v>
      </c>
      <c r="L138" s="174"/>
      <c r="M138" s="175" t="s">
        <v>3</v>
      </c>
      <c r="N138" s="176" t="s">
        <v>43</v>
      </c>
      <c r="O138" s="55"/>
      <c r="P138" s="149">
        <f t="shared" si="41"/>
        <v>0</v>
      </c>
      <c r="Q138" s="149">
        <v>0</v>
      </c>
      <c r="R138" s="149">
        <f t="shared" si="42"/>
        <v>0</v>
      </c>
      <c r="S138" s="149">
        <v>0</v>
      </c>
      <c r="T138" s="150">
        <f t="shared" si="4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314</v>
      </c>
      <c r="AT138" s="151" t="s">
        <v>247</v>
      </c>
      <c r="AU138" s="151" t="s">
        <v>77</v>
      </c>
      <c r="AY138" s="19" t="s">
        <v>137</v>
      </c>
      <c r="BE138" s="152">
        <f t="shared" si="44"/>
        <v>0</v>
      </c>
      <c r="BF138" s="152">
        <f t="shared" si="45"/>
        <v>0</v>
      </c>
      <c r="BG138" s="152">
        <f t="shared" si="46"/>
        <v>0</v>
      </c>
      <c r="BH138" s="152">
        <f t="shared" si="47"/>
        <v>0</v>
      </c>
      <c r="BI138" s="152">
        <f t="shared" si="48"/>
        <v>0</v>
      </c>
      <c r="BJ138" s="19" t="s">
        <v>77</v>
      </c>
      <c r="BK138" s="152">
        <f t="shared" si="49"/>
        <v>0</v>
      </c>
      <c r="BL138" s="19" t="s">
        <v>229</v>
      </c>
      <c r="BM138" s="151" t="s">
        <v>1559</v>
      </c>
    </row>
    <row r="139" spans="1:65" s="2" customFormat="1" ht="14.4" customHeight="1">
      <c r="A139" s="34"/>
      <c r="B139" s="139"/>
      <c r="C139" s="167" t="s">
        <v>397</v>
      </c>
      <c r="D139" s="167" t="s">
        <v>247</v>
      </c>
      <c r="E139" s="168" t="s">
        <v>1560</v>
      </c>
      <c r="F139" s="169" t="s">
        <v>1561</v>
      </c>
      <c r="G139" s="170" t="s">
        <v>173</v>
      </c>
      <c r="H139" s="171">
        <v>250</v>
      </c>
      <c r="I139" s="172"/>
      <c r="J139" s="173">
        <f t="shared" si="40"/>
        <v>0</v>
      </c>
      <c r="K139" s="169" t="s">
        <v>3</v>
      </c>
      <c r="L139" s="174"/>
      <c r="M139" s="175" t="s">
        <v>3</v>
      </c>
      <c r="N139" s="176" t="s">
        <v>43</v>
      </c>
      <c r="O139" s="55"/>
      <c r="P139" s="149">
        <f t="shared" si="41"/>
        <v>0</v>
      </c>
      <c r="Q139" s="149">
        <v>0</v>
      </c>
      <c r="R139" s="149">
        <f t="shared" si="42"/>
        <v>0</v>
      </c>
      <c r="S139" s="149">
        <v>0</v>
      </c>
      <c r="T139" s="150">
        <f t="shared" si="4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1" t="s">
        <v>314</v>
      </c>
      <c r="AT139" s="151" t="s">
        <v>247</v>
      </c>
      <c r="AU139" s="151" t="s">
        <v>77</v>
      </c>
      <c r="AY139" s="19" t="s">
        <v>137</v>
      </c>
      <c r="BE139" s="152">
        <f t="shared" si="44"/>
        <v>0</v>
      </c>
      <c r="BF139" s="152">
        <f t="shared" si="45"/>
        <v>0</v>
      </c>
      <c r="BG139" s="152">
        <f t="shared" si="46"/>
        <v>0</v>
      </c>
      <c r="BH139" s="152">
        <f t="shared" si="47"/>
        <v>0</v>
      </c>
      <c r="BI139" s="152">
        <f t="shared" si="48"/>
        <v>0</v>
      </c>
      <c r="BJ139" s="19" t="s">
        <v>77</v>
      </c>
      <c r="BK139" s="152">
        <f t="shared" si="49"/>
        <v>0</v>
      </c>
      <c r="BL139" s="19" t="s">
        <v>229</v>
      </c>
      <c r="BM139" s="151" t="s">
        <v>1562</v>
      </c>
    </row>
    <row r="140" spans="2:63" s="12" customFormat="1" ht="25.95" customHeight="1">
      <c r="B140" s="126"/>
      <c r="D140" s="127" t="s">
        <v>71</v>
      </c>
      <c r="E140" s="128" t="s">
        <v>1232</v>
      </c>
      <c r="F140" s="128" t="s">
        <v>1563</v>
      </c>
      <c r="I140" s="129"/>
      <c r="J140" s="130">
        <f>BK140</f>
        <v>0</v>
      </c>
      <c r="L140" s="126"/>
      <c r="M140" s="131"/>
      <c r="N140" s="132"/>
      <c r="O140" s="132"/>
      <c r="P140" s="133">
        <f>SUM(P141:P146)</f>
        <v>0</v>
      </c>
      <c r="Q140" s="132"/>
      <c r="R140" s="133">
        <f>SUM(R141:R146)</f>
        <v>0</v>
      </c>
      <c r="S140" s="132"/>
      <c r="T140" s="134">
        <f>SUM(T141:T146)</f>
        <v>0</v>
      </c>
      <c r="AR140" s="127" t="s">
        <v>77</v>
      </c>
      <c r="AT140" s="135" t="s">
        <v>71</v>
      </c>
      <c r="AU140" s="135" t="s">
        <v>72</v>
      </c>
      <c r="AY140" s="127" t="s">
        <v>137</v>
      </c>
      <c r="BK140" s="136">
        <f>SUM(BK141:BK146)</f>
        <v>0</v>
      </c>
    </row>
    <row r="141" spans="1:65" s="2" customFormat="1" ht="14.4" customHeight="1">
      <c r="A141" s="34"/>
      <c r="B141" s="139"/>
      <c r="C141" s="140" t="s">
        <v>405</v>
      </c>
      <c r="D141" s="140" t="s">
        <v>139</v>
      </c>
      <c r="E141" s="141" t="s">
        <v>1564</v>
      </c>
      <c r="F141" s="142" t="s">
        <v>1565</v>
      </c>
      <c r="G141" s="143" t="s">
        <v>173</v>
      </c>
      <c r="H141" s="144">
        <v>2</v>
      </c>
      <c r="I141" s="145"/>
      <c r="J141" s="146">
        <f aca="true" t="shared" si="50" ref="J141:J146">ROUND(I141*H141,2)</f>
        <v>0</v>
      </c>
      <c r="K141" s="142" t="s">
        <v>3</v>
      </c>
      <c r="L141" s="35"/>
      <c r="M141" s="147" t="s">
        <v>3</v>
      </c>
      <c r="N141" s="148" t="s">
        <v>43</v>
      </c>
      <c r="O141" s="55"/>
      <c r="P141" s="149">
        <f aca="true" t="shared" si="51" ref="P141:P146">O141*H141</f>
        <v>0</v>
      </c>
      <c r="Q141" s="149">
        <v>0</v>
      </c>
      <c r="R141" s="149">
        <f aca="true" t="shared" si="52" ref="R141:R146">Q141*H141</f>
        <v>0</v>
      </c>
      <c r="S141" s="149">
        <v>0</v>
      </c>
      <c r="T141" s="150">
        <f aca="true" t="shared" si="53" ref="T141:T146"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229</v>
      </c>
      <c r="AT141" s="151" t="s">
        <v>139</v>
      </c>
      <c r="AU141" s="151" t="s">
        <v>77</v>
      </c>
      <c r="AY141" s="19" t="s">
        <v>137</v>
      </c>
      <c r="BE141" s="152">
        <f aca="true" t="shared" si="54" ref="BE141:BE146">IF(N141="základní",J141,0)</f>
        <v>0</v>
      </c>
      <c r="BF141" s="152">
        <f aca="true" t="shared" si="55" ref="BF141:BF146">IF(N141="snížená",J141,0)</f>
        <v>0</v>
      </c>
      <c r="BG141" s="152">
        <f aca="true" t="shared" si="56" ref="BG141:BG146">IF(N141="zákl. přenesená",J141,0)</f>
        <v>0</v>
      </c>
      <c r="BH141" s="152">
        <f aca="true" t="shared" si="57" ref="BH141:BH146">IF(N141="sníž. přenesená",J141,0)</f>
        <v>0</v>
      </c>
      <c r="BI141" s="152">
        <f aca="true" t="shared" si="58" ref="BI141:BI146">IF(N141="nulová",J141,0)</f>
        <v>0</v>
      </c>
      <c r="BJ141" s="19" t="s">
        <v>77</v>
      </c>
      <c r="BK141" s="152">
        <f aca="true" t="shared" si="59" ref="BK141:BK146">ROUND(I141*H141,2)</f>
        <v>0</v>
      </c>
      <c r="BL141" s="19" t="s">
        <v>229</v>
      </c>
      <c r="BM141" s="151" t="s">
        <v>1566</v>
      </c>
    </row>
    <row r="142" spans="1:65" s="2" customFormat="1" ht="14.4" customHeight="1">
      <c r="A142" s="34"/>
      <c r="B142" s="139"/>
      <c r="C142" s="140" t="s">
        <v>410</v>
      </c>
      <c r="D142" s="140" t="s">
        <v>139</v>
      </c>
      <c r="E142" s="141" t="s">
        <v>1567</v>
      </c>
      <c r="F142" s="142" t="s">
        <v>1546</v>
      </c>
      <c r="G142" s="143" t="s">
        <v>173</v>
      </c>
      <c r="H142" s="144">
        <v>200</v>
      </c>
      <c r="I142" s="145"/>
      <c r="J142" s="146">
        <f t="shared" si="50"/>
        <v>0</v>
      </c>
      <c r="K142" s="142" t="s">
        <v>3</v>
      </c>
      <c r="L142" s="35"/>
      <c r="M142" s="147" t="s">
        <v>3</v>
      </c>
      <c r="N142" s="148" t="s">
        <v>43</v>
      </c>
      <c r="O142" s="55"/>
      <c r="P142" s="149">
        <f t="shared" si="51"/>
        <v>0</v>
      </c>
      <c r="Q142" s="149">
        <v>0</v>
      </c>
      <c r="R142" s="149">
        <f t="shared" si="52"/>
        <v>0</v>
      </c>
      <c r="S142" s="149">
        <v>0</v>
      </c>
      <c r="T142" s="150">
        <f t="shared" si="5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1" t="s">
        <v>229</v>
      </c>
      <c r="AT142" s="151" t="s">
        <v>139</v>
      </c>
      <c r="AU142" s="151" t="s">
        <v>77</v>
      </c>
      <c r="AY142" s="19" t="s">
        <v>137</v>
      </c>
      <c r="BE142" s="152">
        <f t="shared" si="54"/>
        <v>0</v>
      </c>
      <c r="BF142" s="152">
        <f t="shared" si="55"/>
        <v>0</v>
      </c>
      <c r="BG142" s="152">
        <f t="shared" si="56"/>
        <v>0</v>
      </c>
      <c r="BH142" s="152">
        <f t="shared" si="57"/>
        <v>0</v>
      </c>
      <c r="BI142" s="152">
        <f t="shared" si="58"/>
        <v>0</v>
      </c>
      <c r="BJ142" s="19" t="s">
        <v>77</v>
      </c>
      <c r="BK142" s="152">
        <f t="shared" si="59"/>
        <v>0</v>
      </c>
      <c r="BL142" s="19" t="s">
        <v>229</v>
      </c>
      <c r="BM142" s="151" t="s">
        <v>1568</v>
      </c>
    </row>
    <row r="143" spans="1:65" s="2" customFormat="1" ht="14.4" customHeight="1">
      <c r="A143" s="34"/>
      <c r="B143" s="139"/>
      <c r="C143" s="140" t="s">
        <v>415</v>
      </c>
      <c r="D143" s="140" t="s">
        <v>139</v>
      </c>
      <c r="E143" s="141" t="s">
        <v>1569</v>
      </c>
      <c r="F143" s="142" t="s">
        <v>1570</v>
      </c>
      <c r="G143" s="143" t="s">
        <v>173</v>
      </c>
      <c r="H143" s="144">
        <v>0</v>
      </c>
      <c r="I143" s="145"/>
      <c r="J143" s="146">
        <f t="shared" si="50"/>
        <v>0</v>
      </c>
      <c r="K143" s="142" t="s">
        <v>3</v>
      </c>
      <c r="L143" s="35"/>
      <c r="M143" s="147" t="s">
        <v>3</v>
      </c>
      <c r="N143" s="148" t="s">
        <v>43</v>
      </c>
      <c r="O143" s="55"/>
      <c r="P143" s="149">
        <f t="shared" si="51"/>
        <v>0</v>
      </c>
      <c r="Q143" s="149">
        <v>0</v>
      </c>
      <c r="R143" s="149">
        <f t="shared" si="52"/>
        <v>0</v>
      </c>
      <c r="S143" s="149">
        <v>0</v>
      </c>
      <c r="T143" s="150">
        <f t="shared" si="5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1" t="s">
        <v>229</v>
      </c>
      <c r="AT143" s="151" t="s">
        <v>139</v>
      </c>
      <c r="AU143" s="151" t="s">
        <v>77</v>
      </c>
      <c r="AY143" s="19" t="s">
        <v>137</v>
      </c>
      <c r="BE143" s="152">
        <f t="shared" si="54"/>
        <v>0</v>
      </c>
      <c r="BF143" s="152">
        <f t="shared" si="55"/>
        <v>0</v>
      </c>
      <c r="BG143" s="152">
        <f t="shared" si="56"/>
        <v>0</v>
      </c>
      <c r="BH143" s="152">
        <f t="shared" si="57"/>
        <v>0</v>
      </c>
      <c r="BI143" s="152">
        <f t="shared" si="58"/>
        <v>0</v>
      </c>
      <c r="BJ143" s="19" t="s">
        <v>77</v>
      </c>
      <c r="BK143" s="152">
        <f t="shared" si="59"/>
        <v>0</v>
      </c>
      <c r="BL143" s="19" t="s">
        <v>229</v>
      </c>
      <c r="BM143" s="151" t="s">
        <v>1571</v>
      </c>
    </row>
    <row r="144" spans="1:65" s="2" customFormat="1" ht="14.4" customHeight="1">
      <c r="A144" s="34"/>
      <c r="B144" s="139"/>
      <c r="C144" s="140" t="s">
        <v>421</v>
      </c>
      <c r="D144" s="140" t="s">
        <v>139</v>
      </c>
      <c r="E144" s="141" t="s">
        <v>1572</v>
      </c>
      <c r="F144" s="142" t="s">
        <v>1573</v>
      </c>
      <c r="G144" s="143" t="s">
        <v>173</v>
      </c>
      <c r="H144" s="144">
        <v>500</v>
      </c>
      <c r="I144" s="145"/>
      <c r="J144" s="146">
        <f t="shared" si="50"/>
        <v>0</v>
      </c>
      <c r="K144" s="142" t="s">
        <v>3</v>
      </c>
      <c r="L144" s="35"/>
      <c r="M144" s="147" t="s">
        <v>3</v>
      </c>
      <c r="N144" s="148" t="s">
        <v>43</v>
      </c>
      <c r="O144" s="55"/>
      <c r="P144" s="149">
        <f t="shared" si="51"/>
        <v>0</v>
      </c>
      <c r="Q144" s="149">
        <v>0</v>
      </c>
      <c r="R144" s="149">
        <f t="shared" si="52"/>
        <v>0</v>
      </c>
      <c r="S144" s="149">
        <v>0</v>
      </c>
      <c r="T144" s="150">
        <f t="shared" si="5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229</v>
      </c>
      <c r="AT144" s="151" t="s">
        <v>139</v>
      </c>
      <c r="AU144" s="151" t="s">
        <v>77</v>
      </c>
      <c r="AY144" s="19" t="s">
        <v>137</v>
      </c>
      <c r="BE144" s="152">
        <f t="shared" si="54"/>
        <v>0</v>
      </c>
      <c r="BF144" s="152">
        <f t="shared" si="55"/>
        <v>0</v>
      </c>
      <c r="BG144" s="152">
        <f t="shared" si="56"/>
        <v>0</v>
      </c>
      <c r="BH144" s="152">
        <f t="shared" si="57"/>
        <v>0</v>
      </c>
      <c r="BI144" s="152">
        <f t="shared" si="58"/>
        <v>0</v>
      </c>
      <c r="BJ144" s="19" t="s">
        <v>77</v>
      </c>
      <c r="BK144" s="152">
        <f t="shared" si="59"/>
        <v>0</v>
      </c>
      <c r="BL144" s="19" t="s">
        <v>229</v>
      </c>
      <c r="BM144" s="151" t="s">
        <v>1574</v>
      </c>
    </row>
    <row r="145" spans="1:65" s="2" customFormat="1" ht="14.4" customHeight="1">
      <c r="A145" s="34"/>
      <c r="B145" s="139"/>
      <c r="C145" s="140" t="s">
        <v>428</v>
      </c>
      <c r="D145" s="140" t="s">
        <v>139</v>
      </c>
      <c r="E145" s="141" t="s">
        <v>1575</v>
      </c>
      <c r="F145" s="142" t="s">
        <v>1576</v>
      </c>
      <c r="G145" s="143" t="s">
        <v>173</v>
      </c>
      <c r="H145" s="144">
        <v>60</v>
      </c>
      <c r="I145" s="145"/>
      <c r="J145" s="146">
        <f t="shared" si="50"/>
        <v>0</v>
      </c>
      <c r="K145" s="142" t="s">
        <v>3</v>
      </c>
      <c r="L145" s="35"/>
      <c r="M145" s="147" t="s">
        <v>3</v>
      </c>
      <c r="N145" s="148" t="s">
        <v>43</v>
      </c>
      <c r="O145" s="55"/>
      <c r="P145" s="149">
        <f t="shared" si="51"/>
        <v>0</v>
      </c>
      <c r="Q145" s="149">
        <v>0</v>
      </c>
      <c r="R145" s="149">
        <f t="shared" si="52"/>
        <v>0</v>
      </c>
      <c r="S145" s="149">
        <v>0</v>
      </c>
      <c r="T145" s="150">
        <f t="shared" si="5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1" t="s">
        <v>229</v>
      </c>
      <c r="AT145" s="151" t="s">
        <v>139</v>
      </c>
      <c r="AU145" s="151" t="s">
        <v>77</v>
      </c>
      <c r="AY145" s="19" t="s">
        <v>137</v>
      </c>
      <c r="BE145" s="152">
        <f t="shared" si="54"/>
        <v>0</v>
      </c>
      <c r="BF145" s="152">
        <f t="shared" si="55"/>
        <v>0</v>
      </c>
      <c r="BG145" s="152">
        <f t="shared" si="56"/>
        <v>0</v>
      </c>
      <c r="BH145" s="152">
        <f t="shared" si="57"/>
        <v>0</v>
      </c>
      <c r="BI145" s="152">
        <f t="shared" si="58"/>
        <v>0</v>
      </c>
      <c r="BJ145" s="19" t="s">
        <v>77</v>
      </c>
      <c r="BK145" s="152">
        <f t="shared" si="59"/>
        <v>0</v>
      </c>
      <c r="BL145" s="19" t="s">
        <v>229</v>
      </c>
      <c r="BM145" s="151" t="s">
        <v>1577</v>
      </c>
    </row>
    <row r="146" spans="1:65" s="2" customFormat="1" ht="14.4" customHeight="1">
      <c r="A146" s="34"/>
      <c r="B146" s="139"/>
      <c r="C146" s="140" t="s">
        <v>437</v>
      </c>
      <c r="D146" s="140" t="s">
        <v>139</v>
      </c>
      <c r="E146" s="141" t="s">
        <v>1578</v>
      </c>
      <c r="F146" s="142" t="s">
        <v>1579</v>
      </c>
      <c r="G146" s="143" t="s">
        <v>260</v>
      </c>
      <c r="H146" s="144">
        <v>1</v>
      </c>
      <c r="I146" s="145"/>
      <c r="J146" s="146">
        <f t="shared" si="50"/>
        <v>0</v>
      </c>
      <c r="K146" s="142" t="s">
        <v>3</v>
      </c>
      <c r="L146" s="35"/>
      <c r="M146" s="147" t="s">
        <v>3</v>
      </c>
      <c r="N146" s="148" t="s">
        <v>43</v>
      </c>
      <c r="O146" s="55"/>
      <c r="P146" s="149">
        <f t="shared" si="51"/>
        <v>0</v>
      </c>
      <c r="Q146" s="149">
        <v>0</v>
      </c>
      <c r="R146" s="149">
        <f t="shared" si="52"/>
        <v>0</v>
      </c>
      <c r="S146" s="149">
        <v>0</v>
      </c>
      <c r="T146" s="150">
        <f t="shared" si="5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229</v>
      </c>
      <c r="AT146" s="151" t="s">
        <v>139</v>
      </c>
      <c r="AU146" s="151" t="s">
        <v>77</v>
      </c>
      <c r="AY146" s="19" t="s">
        <v>137</v>
      </c>
      <c r="BE146" s="152">
        <f t="shared" si="54"/>
        <v>0</v>
      </c>
      <c r="BF146" s="152">
        <f t="shared" si="55"/>
        <v>0</v>
      </c>
      <c r="BG146" s="152">
        <f t="shared" si="56"/>
        <v>0</v>
      </c>
      <c r="BH146" s="152">
        <f t="shared" si="57"/>
        <v>0</v>
      </c>
      <c r="BI146" s="152">
        <f t="shared" si="58"/>
        <v>0</v>
      </c>
      <c r="BJ146" s="19" t="s">
        <v>77</v>
      </c>
      <c r="BK146" s="152">
        <f t="shared" si="59"/>
        <v>0</v>
      </c>
      <c r="BL146" s="19" t="s">
        <v>229</v>
      </c>
      <c r="BM146" s="151" t="s">
        <v>1580</v>
      </c>
    </row>
    <row r="147" spans="2:63" s="12" customFormat="1" ht="25.95" customHeight="1">
      <c r="B147" s="126"/>
      <c r="D147" s="127" t="s">
        <v>71</v>
      </c>
      <c r="E147" s="128" t="s">
        <v>1258</v>
      </c>
      <c r="F147" s="128" t="s">
        <v>1581</v>
      </c>
      <c r="I147" s="129"/>
      <c r="J147" s="130">
        <f>BK147</f>
        <v>0</v>
      </c>
      <c r="L147" s="126"/>
      <c r="M147" s="131"/>
      <c r="N147" s="132"/>
      <c r="O147" s="132"/>
      <c r="P147" s="133">
        <f>SUM(P148:P150)</f>
        <v>0</v>
      </c>
      <c r="Q147" s="132"/>
      <c r="R147" s="133">
        <f>SUM(R148:R150)</f>
        <v>0</v>
      </c>
      <c r="S147" s="132"/>
      <c r="T147" s="134">
        <f>SUM(T148:T150)</f>
        <v>0</v>
      </c>
      <c r="AR147" s="127" t="s">
        <v>77</v>
      </c>
      <c r="AT147" s="135" t="s">
        <v>71</v>
      </c>
      <c r="AU147" s="135" t="s">
        <v>72</v>
      </c>
      <c r="AY147" s="127" t="s">
        <v>137</v>
      </c>
      <c r="BK147" s="136">
        <f>SUM(BK148:BK150)</f>
        <v>0</v>
      </c>
    </row>
    <row r="148" spans="1:65" s="2" customFormat="1" ht="30" customHeight="1">
      <c r="A148" s="34"/>
      <c r="B148" s="139"/>
      <c r="C148" s="140" t="s">
        <v>443</v>
      </c>
      <c r="D148" s="140" t="s">
        <v>139</v>
      </c>
      <c r="E148" s="141" t="s">
        <v>1582</v>
      </c>
      <c r="F148" s="142" t="s">
        <v>1583</v>
      </c>
      <c r="G148" s="143" t="s">
        <v>1135</v>
      </c>
      <c r="H148" s="144">
        <v>1</v>
      </c>
      <c r="I148" s="145"/>
      <c r="J148" s="146">
        <f>ROUND(I148*H148,2)</f>
        <v>0</v>
      </c>
      <c r="K148" s="142" t="s">
        <v>3</v>
      </c>
      <c r="L148" s="35"/>
      <c r="M148" s="147" t="s">
        <v>3</v>
      </c>
      <c r="N148" s="148" t="s">
        <v>43</v>
      </c>
      <c r="O148" s="55"/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1" t="s">
        <v>229</v>
      </c>
      <c r="AT148" s="151" t="s">
        <v>139</v>
      </c>
      <c r="AU148" s="151" t="s">
        <v>77</v>
      </c>
      <c r="AY148" s="19" t="s">
        <v>137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9" t="s">
        <v>77</v>
      </c>
      <c r="BK148" s="152">
        <f>ROUND(I148*H148,2)</f>
        <v>0</v>
      </c>
      <c r="BL148" s="19" t="s">
        <v>229</v>
      </c>
      <c r="BM148" s="151" t="s">
        <v>1584</v>
      </c>
    </row>
    <row r="149" spans="1:65" s="2" customFormat="1" ht="22.2" customHeight="1">
      <c r="A149" s="34"/>
      <c r="B149" s="139"/>
      <c r="C149" s="140" t="s">
        <v>451</v>
      </c>
      <c r="D149" s="140" t="s">
        <v>139</v>
      </c>
      <c r="E149" s="141" t="s">
        <v>1585</v>
      </c>
      <c r="F149" s="142" t="s">
        <v>1586</v>
      </c>
      <c r="G149" s="143" t="s">
        <v>1135</v>
      </c>
      <c r="H149" s="144">
        <v>1</v>
      </c>
      <c r="I149" s="145"/>
      <c r="J149" s="146">
        <f>ROUND(I149*H149,2)</f>
        <v>0</v>
      </c>
      <c r="K149" s="142" t="s">
        <v>3</v>
      </c>
      <c r="L149" s="35"/>
      <c r="M149" s="147" t="s">
        <v>3</v>
      </c>
      <c r="N149" s="148" t="s">
        <v>43</v>
      </c>
      <c r="O149" s="55"/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229</v>
      </c>
      <c r="AT149" s="151" t="s">
        <v>139</v>
      </c>
      <c r="AU149" s="151" t="s">
        <v>77</v>
      </c>
      <c r="AY149" s="19" t="s">
        <v>137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9" t="s">
        <v>77</v>
      </c>
      <c r="BK149" s="152">
        <f>ROUND(I149*H149,2)</f>
        <v>0</v>
      </c>
      <c r="BL149" s="19" t="s">
        <v>229</v>
      </c>
      <c r="BM149" s="151" t="s">
        <v>1587</v>
      </c>
    </row>
    <row r="150" spans="1:65" s="2" customFormat="1" ht="30" customHeight="1">
      <c r="A150" s="34"/>
      <c r="B150" s="139"/>
      <c r="C150" s="140" t="s">
        <v>465</v>
      </c>
      <c r="D150" s="140" t="s">
        <v>139</v>
      </c>
      <c r="E150" s="141" t="s">
        <v>1588</v>
      </c>
      <c r="F150" s="142" t="s">
        <v>1589</v>
      </c>
      <c r="G150" s="143" t="s">
        <v>1135</v>
      </c>
      <c r="H150" s="144">
        <v>1</v>
      </c>
      <c r="I150" s="145"/>
      <c r="J150" s="146">
        <f>ROUND(I150*H150,2)</f>
        <v>0</v>
      </c>
      <c r="K150" s="142" t="s">
        <v>3</v>
      </c>
      <c r="L150" s="35"/>
      <c r="M150" s="147" t="s">
        <v>3</v>
      </c>
      <c r="N150" s="148" t="s">
        <v>43</v>
      </c>
      <c r="O150" s="55"/>
      <c r="P150" s="149">
        <f>O150*H150</f>
        <v>0</v>
      </c>
      <c r="Q150" s="149">
        <v>0</v>
      </c>
      <c r="R150" s="149">
        <f>Q150*H150</f>
        <v>0</v>
      </c>
      <c r="S150" s="149">
        <v>0</v>
      </c>
      <c r="T150" s="15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1" t="s">
        <v>229</v>
      </c>
      <c r="AT150" s="151" t="s">
        <v>139</v>
      </c>
      <c r="AU150" s="151" t="s">
        <v>77</v>
      </c>
      <c r="AY150" s="19" t="s">
        <v>137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9" t="s">
        <v>77</v>
      </c>
      <c r="BK150" s="152">
        <f>ROUND(I150*H150,2)</f>
        <v>0</v>
      </c>
      <c r="BL150" s="19" t="s">
        <v>229</v>
      </c>
      <c r="BM150" s="151" t="s">
        <v>1590</v>
      </c>
    </row>
    <row r="151" spans="2:63" s="12" customFormat="1" ht="25.95" customHeight="1">
      <c r="B151" s="126"/>
      <c r="D151" s="127" t="s">
        <v>71</v>
      </c>
      <c r="E151" s="128" t="s">
        <v>1300</v>
      </c>
      <c r="F151" s="128" t="s">
        <v>1591</v>
      </c>
      <c r="I151" s="129"/>
      <c r="J151" s="130">
        <f>BK151</f>
        <v>0</v>
      </c>
      <c r="L151" s="126"/>
      <c r="M151" s="131"/>
      <c r="N151" s="132"/>
      <c r="O151" s="132"/>
      <c r="P151" s="133">
        <f>SUM(P152:P160)</f>
        <v>0</v>
      </c>
      <c r="Q151" s="132"/>
      <c r="R151" s="133">
        <f>SUM(R152:R160)</f>
        <v>0</v>
      </c>
      <c r="S151" s="132"/>
      <c r="T151" s="134">
        <f>SUM(T152:T160)</f>
        <v>0</v>
      </c>
      <c r="AR151" s="127" t="s">
        <v>77</v>
      </c>
      <c r="AT151" s="135" t="s">
        <v>71</v>
      </c>
      <c r="AU151" s="135" t="s">
        <v>72</v>
      </c>
      <c r="AY151" s="127" t="s">
        <v>137</v>
      </c>
      <c r="BK151" s="136">
        <f>SUM(BK152:BK160)</f>
        <v>0</v>
      </c>
    </row>
    <row r="152" spans="1:65" s="2" customFormat="1" ht="14.4" customHeight="1">
      <c r="A152" s="34"/>
      <c r="B152" s="139"/>
      <c r="C152" s="140" t="s">
        <v>475</v>
      </c>
      <c r="D152" s="140" t="s">
        <v>139</v>
      </c>
      <c r="E152" s="141" t="s">
        <v>1592</v>
      </c>
      <c r="F152" s="142" t="s">
        <v>1593</v>
      </c>
      <c r="G152" s="143" t="s">
        <v>1135</v>
      </c>
      <c r="H152" s="144">
        <v>2</v>
      </c>
      <c r="I152" s="145"/>
      <c r="J152" s="146">
        <f aca="true" t="shared" si="60" ref="J152:J160">ROUND(I152*H152,2)</f>
        <v>0</v>
      </c>
      <c r="K152" s="142" t="s">
        <v>3</v>
      </c>
      <c r="L152" s="35"/>
      <c r="M152" s="147" t="s">
        <v>3</v>
      </c>
      <c r="N152" s="148" t="s">
        <v>43</v>
      </c>
      <c r="O152" s="55"/>
      <c r="P152" s="149">
        <f aca="true" t="shared" si="61" ref="P152:P160">O152*H152</f>
        <v>0</v>
      </c>
      <c r="Q152" s="149">
        <v>0</v>
      </c>
      <c r="R152" s="149">
        <f aca="true" t="shared" si="62" ref="R152:R160">Q152*H152</f>
        <v>0</v>
      </c>
      <c r="S152" s="149">
        <v>0</v>
      </c>
      <c r="T152" s="150">
        <f aca="true" t="shared" si="63" ref="T152:T160"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229</v>
      </c>
      <c r="AT152" s="151" t="s">
        <v>139</v>
      </c>
      <c r="AU152" s="151" t="s">
        <v>77</v>
      </c>
      <c r="AY152" s="19" t="s">
        <v>137</v>
      </c>
      <c r="BE152" s="152">
        <f aca="true" t="shared" si="64" ref="BE152:BE160">IF(N152="základní",J152,0)</f>
        <v>0</v>
      </c>
      <c r="BF152" s="152">
        <f aca="true" t="shared" si="65" ref="BF152:BF160">IF(N152="snížená",J152,0)</f>
        <v>0</v>
      </c>
      <c r="BG152" s="152">
        <f aca="true" t="shared" si="66" ref="BG152:BG160">IF(N152="zákl. přenesená",J152,0)</f>
        <v>0</v>
      </c>
      <c r="BH152" s="152">
        <f aca="true" t="shared" si="67" ref="BH152:BH160">IF(N152="sníž. přenesená",J152,0)</f>
        <v>0</v>
      </c>
      <c r="BI152" s="152">
        <f aca="true" t="shared" si="68" ref="BI152:BI160">IF(N152="nulová",J152,0)</f>
        <v>0</v>
      </c>
      <c r="BJ152" s="19" t="s">
        <v>77</v>
      </c>
      <c r="BK152" s="152">
        <f aca="true" t="shared" si="69" ref="BK152:BK160">ROUND(I152*H152,2)</f>
        <v>0</v>
      </c>
      <c r="BL152" s="19" t="s">
        <v>229</v>
      </c>
      <c r="BM152" s="151" t="s">
        <v>1594</v>
      </c>
    </row>
    <row r="153" spans="1:65" s="2" customFormat="1" ht="14.4" customHeight="1">
      <c r="A153" s="34"/>
      <c r="B153" s="139"/>
      <c r="C153" s="140" t="s">
        <v>480</v>
      </c>
      <c r="D153" s="140" t="s">
        <v>139</v>
      </c>
      <c r="E153" s="141" t="s">
        <v>1595</v>
      </c>
      <c r="F153" s="142" t="s">
        <v>1596</v>
      </c>
      <c r="G153" s="143" t="s">
        <v>1135</v>
      </c>
      <c r="H153" s="144">
        <v>2</v>
      </c>
      <c r="I153" s="145"/>
      <c r="J153" s="146">
        <f t="shared" si="60"/>
        <v>0</v>
      </c>
      <c r="K153" s="142" t="s">
        <v>3</v>
      </c>
      <c r="L153" s="35"/>
      <c r="M153" s="147" t="s">
        <v>3</v>
      </c>
      <c r="N153" s="148" t="s">
        <v>43</v>
      </c>
      <c r="O153" s="55"/>
      <c r="P153" s="149">
        <f t="shared" si="61"/>
        <v>0</v>
      </c>
      <c r="Q153" s="149">
        <v>0</v>
      </c>
      <c r="R153" s="149">
        <f t="shared" si="62"/>
        <v>0</v>
      </c>
      <c r="S153" s="149">
        <v>0</v>
      </c>
      <c r="T153" s="150">
        <f t="shared" si="6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229</v>
      </c>
      <c r="AT153" s="151" t="s">
        <v>139</v>
      </c>
      <c r="AU153" s="151" t="s">
        <v>77</v>
      </c>
      <c r="AY153" s="19" t="s">
        <v>137</v>
      </c>
      <c r="BE153" s="152">
        <f t="shared" si="64"/>
        <v>0</v>
      </c>
      <c r="BF153" s="152">
        <f t="shared" si="65"/>
        <v>0</v>
      </c>
      <c r="BG153" s="152">
        <f t="shared" si="66"/>
        <v>0</v>
      </c>
      <c r="BH153" s="152">
        <f t="shared" si="67"/>
        <v>0</v>
      </c>
      <c r="BI153" s="152">
        <f t="shared" si="68"/>
        <v>0</v>
      </c>
      <c r="BJ153" s="19" t="s">
        <v>77</v>
      </c>
      <c r="BK153" s="152">
        <f t="shared" si="69"/>
        <v>0</v>
      </c>
      <c r="BL153" s="19" t="s">
        <v>229</v>
      </c>
      <c r="BM153" s="151" t="s">
        <v>1597</v>
      </c>
    </row>
    <row r="154" spans="1:65" s="2" customFormat="1" ht="14.4" customHeight="1">
      <c r="A154" s="34"/>
      <c r="B154" s="139"/>
      <c r="C154" s="140" t="s">
        <v>484</v>
      </c>
      <c r="D154" s="140" t="s">
        <v>139</v>
      </c>
      <c r="E154" s="141" t="s">
        <v>1598</v>
      </c>
      <c r="F154" s="142" t="s">
        <v>1599</v>
      </c>
      <c r="G154" s="143" t="s">
        <v>1135</v>
      </c>
      <c r="H154" s="144">
        <v>1</v>
      </c>
      <c r="I154" s="145"/>
      <c r="J154" s="146">
        <f t="shared" si="60"/>
        <v>0</v>
      </c>
      <c r="K154" s="142" t="s">
        <v>3</v>
      </c>
      <c r="L154" s="35"/>
      <c r="M154" s="147" t="s">
        <v>3</v>
      </c>
      <c r="N154" s="148" t="s">
        <v>43</v>
      </c>
      <c r="O154" s="55"/>
      <c r="P154" s="149">
        <f t="shared" si="61"/>
        <v>0</v>
      </c>
      <c r="Q154" s="149">
        <v>0</v>
      </c>
      <c r="R154" s="149">
        <f t="shared" si="62"/>
        <v>0</v>
      </c>
      <c r="S154" s="149">
        <v>0</v>
      </c>
      <c r="T154" s="150">
        <f t="shared" si="6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1" t="s">
        <v>229</v>
      </c>
      <c r="AT154" s="151" t="s">
        <v>139</v>
      </c>
      <c r="AU154" s="151" t="s">
        <v>77</v>
      </c>
      <c r="AY154" s="19" t="s">
        <v>137</v>
      </c>
      <c r="BE154" s="152">
        <f t="shared" si="64"/>
        <v>0</v>
      </c>
      <c r="BF154" s="152">
        <f t="shared" si="65"/>
        <v>0</v>
      </c>
      <c r="BG154" s="152">
        <f t="shared" si="66"/>
        <v>0</v>
      </c>
      <c r="BH154" s="152">
        <f t="shared" si="67"/>
        <v>0</v>
      </c>
      <c r="BI154" s="152">
        <f t="shared" si="68"/>
        <v>0</v>
      </c>
      <c r="BJ154" s="19" t="s">
        <v>77</v>
      </c>
      <c r="BK154" s="152">
        <f t="shared" si="69"/>
        <v>0</v>
      </c>
      <c r="BL154" s="19" t="s">
        <v>229</v>
      </c>
      <c r="BM154" s="151" t="s">
        <v>1600</v>
      </c>
    </row>
    <row r="155" spans="1:65" s="2" customFormat="1" ht="19.8" customHeight="1">
      <c r="A155" s="34"/>
      <c r="B155" s="139"/>
      <c r="C155" s="140" t="s">
        <v>492</v>
      </c>
      <c r="D155" s="140" t="s">
        <v>139</v>
      </c>
      <c r="E155" s="141" t="s">
        <v>1601</v>
      </c>
      <c r="F155" s="142" t="s">
        <v>1602</v>
      </c>
      <c r="G155" s="143" t="s">
        <v>1135</v>
      </c>
      <c r="H155" s="144">
        <v>1</v>
      </c>
      <c r="I155" s="145"/>
      <c r="J155" s="146">
        <f t="shared" si="60"/>
        <v>0</v>
      </c>
      <c r="K155" s="142" t="s">
        <v>3</v>
      </c>
      <c r="L155" s="35"/>
      <c r="M155" s="147" t="s">
        <v>3</v>
      </c>
      <c r="N155" s="148" t="s">
        <v>43</v>
      </c>
      <c r="O155" s="55"/>
      <c r="P155" s="149">
        <f t="shared" si="61"/>
        <v>0</v>
      </c>
      <c r="Q155" s="149">
        <v>0</v>
      </c>
      <c r="R155" s="149">
        <f t="shared" si="62"/>
        <v>0</v>
      </c>
      <c r="S155" s="149">
        <v>0</v>
      </c>
      <c r="T155" s="150">
        <f t="shared" si="6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229</v>
      </c>
      <c r="AT155" s="151" t="s">
        <v>139</v>
      </c>
      <c r="AU155" s="151" t="s">
        <v>77</v>
      </c>
      <c r="AY155" s="19" t="s">
        <v>137</v>
      </c>
      <c r="BE155" s="152">
        <f t="shared" si="64"/>
        <v>0</v>
      </c>
      <c r="BF155" s="152">
        <f t="shared" si="65"/>
        <v>0</v>
      </c>
      <c r="BG155" s="152">
        <f t="shared" si="66"/>
        <v>0</v>
      </c>
      <c r="BH155" s="152">
        <f t="shared" si="67"/>
        <v>0</v>
      </c>
      <c r="BI155" s="152">
        <f t="shared" si="68"/>
        <v>0</v>
      </c>
      <c r="BJ155" s="19" t="s">
        <v>77</v>
      </c>
      <c r="BK155" s="152">
        <f t="shared" si="69"/>
        <v>0</v>
      </c>
      <c r="BL155" s="19" t="s">
        <v>229</v>
      </c>
      <c r="BM155" s="151" t="s">
        <v>1603</v>
      </c>
    </row>
    <row r="156" spans="1:65" s="2" customFormat="1" ht="14.4" customHeight="1">
      <c r="A156" s="34"/>
      <c r="B156" s="139"/>
      <c r="C156" s="140" t="s">
        <v>497</v>
      </c>
      <c r="D156" s="140" t="s">
        <v>139</v>
      </c>
      <c r="E156" s="141" t="s">
        <v>1604</v>
      </c>
      <c r="F156" s="142" t="s">
        <v>1605</v>
      </c>
      <c r="G156" s="143" t="s">
        <v>1135</v>
      </c>
      <c r="H156" s="144">
        <v>2</v>
      </c>
      <c r="I156" s="145"/>
      <c r="J156" s="146">
        <f t="shared" si="60"/>
        <v>0</v>
      </c>
      <c r="K156" s="142" t="s">
        <v>3</v>
      </c>
      <c r="L156" s="35"/>
      <c r="M156" s="147" t="s">
        <v>3</v>
      </c>
      <c r="N156" s="148" t="s">
        <v>43</v>
      </c>
      <c r="O156" s="55"/>
      <c r="P156" s="149">
        <f t="shared" si="61"/>
        <v>0</v>
      </c>
      <c r="Q156" s="149">
        <v>0</v>
      </c>
      <c r="R156" s="149">
        <f t="shared" si="62"/>
        <v>0</v>
      </c>
      <c r="S156" s="149">
        <v>0</v>
      </c>
      <c r="T156" s="150">
        <f t="shared" si="6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229</v>
      </c>
      <c r="AT156" s="151" t="s">
        <v>139</v>
      </c>
      <c r="AU156" s="151" t="s">
        <v>77</v>
      </c>
      <c r="AY156" s="19" t="s">
        <v>137</v>
      </c>
      <c r="BE156" s="152">
        <f t="shared" si="64"/>
        <v>0</v>
      </c>
      <c r="BF156" s="152">
        <f t="shared" si="65"/>
        <v>0</v>
      </c>
      <c r="BG156" s="152">
        <f t="shared" si="66"/>
        <v>0</v>
      </c>
      <c r="BH156" s="152">
        <f t="shared" si="67"/>
        <v>0</v>
      </c>
      <c r="BI156" s="152">
        <f t="shared" si="68"/>
        <v>0</v>
      </c>
      <c r="BJ156" s="19" t="s">
        <v>77</v>
      </c>
      <c r="BK156" s="152">
        <f t="shared" si="69"/>
        <v>0</v>
      </c>
      <c r="BL156" s="19" t="s">
        <v>229</v>
      </c>
      <c r="BM156" s="151" t="s">
        <v>1606</v>
      </c>
    </row>
    <row r="157" spans="1:65" s="2" customFormat="1" ht="14.4" customHeight="1">
      <c r="A157" s="34"/>
      <c r="B157" s="139"/>
      <c r="C157" s="140" t="s">
        <v>503</v>
      </c>
      <c r="D157" s="140" t="s">
        <v>139</v>
      </c>
      <c r="E157" s="141" t="s">
        <v>1607</v>
      </c>
      <c r="F157" s="142" t="s">
        <v>1608</v>
      </c>
      <c r="G157" s="143" t="s">
        <v>260</v>
      </c>
      <c r="H157" s="144">
        <v>1</v>
      </c>
      <c r="I157" s="145"/>
      <c r="J157" s="146">
        <f t="shared" si="60"/>
        <v>0</v>
      </c>
      <c r="K157" s="142" t="s">
        <v>3</v>
      </c>
      <c r="L157" s="35"/>
      <c r="M157" s="147" t="s">
        <v>3</v>
      </c>
      <c r="N157" s="148" t="s">
        <v>43</v>
      </c>
      <c r="O157" s="55"/>
      <c r="P157" s="149">
        <f t="shared" si="61"/>
        <v>0</v>
      </c>
      <c r="Q157" s="149">
        <v>0</v>
      </c>
      <c r="R157" s="149">
        <f t="shared" si="62"/>
        <v>0</v>
      </c>
      <c r="S157" s="149">
        <v>0</v>
      </c>
      <c r="T157" s="150">
        <f t="shared" si="6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229</v>
      </c>
      <c r="AT157" s="151" t="s">
        <v>139</v>
      </c>
      <c r="AU157" s="151" t="s">
        <v>77</v>
      </c>
      <c r="AY157" s="19" t="s">
        <v>137</v>
      </c>
      <c r="BE157" s="152">
        <f t="shared" si="64"/>
        <v>0</v>
      </c>
      <c r="BF157" s="152">
        <f t="shared" si="65"/>
        <v>0</v>
      </c>
      <c r="BG157" s="152">
        <f t="shared" si="66"/>
        <v>0</v>
      </c>
      <c r="BH157" s="152">
        <f t="shared" si="67"/>
        <v>0</v>
      </c>
      <c r="BI157" s="152">
        <f t="shared" si="68"/>
        <v>0</v>
      </c>
      <c r="BJ157" s="19" t="s">
        <v>77</v>
      </c>
      <c r="BK157" s="152">
        <f t="shared" si="69"/>
        <v>0</v>
      </c>
      <c r="BL157" s="19" t="s">
        <v>229</v>
      </c>
      <c r="BM157" s="151" t="s">
        <v>1609</v>
      </c>
    </row>
    <row r="158" spans="1:65" s="2" customFormat="1" ht="14.4" customHeight="1">
      <c r="A158" s="34"/>
      <c r="B158" s="139"/>
      <c r="C158" s="140" t="s">
        <v>508</v>
      </c>
      <c r="D158" s="140" t="s">
        <v>139</v>
      </c>
      <c r="E158" s="141" t="s">
        <v>1610</v>
      </c>
      <c r="F158" s="142" t="s">
        <v>1611</v>
      </c>
      <c r="G158" s="143" t="s">
        <v>260</v>
      </c>
      <c r="H158" s="144">
        <v>1</v>
      </c>
      <c r="I158" s="145"/>
      <c r="J158" s="146">
        <f t="shared" si="60"/>
        <v>0</v>
      </c>
      <c r="K158" s="142" t="s">
        <v>3</v>
      </c>
      <c r="L158" s="35"/>
      <c r="M158" s="147" t="s">
        <v>3</v>
      </c>
      <c r="N158" s="148" t="s">
        <v>43</v>
      </c>
      <c r="O158" s="55"/>
      <c r="P158" s="149">
        <f t="shared" si="61"/>
        <v>0</v>
      </c>
      <c r="Q158" s="149">
        <v>0</v>
      </c>
      <c r="R158" s="149">
        <f t="shared" si="62"/>
        <v>0</v>
      </c>
      <c r="S158" s="149">
        <v>0</v>
      </c>
      <c r="T158" s="150">
        <f t="shared" si="6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229</v>
      </c>
      <c r="AT158" s="151" t="s">
        <v>139</v>
      </c>
      <c r="AU158" s="151" t="s">
        <v>77</v>
      </c>
      <c r="AY158" s="19" t="s">
        <v>137</v>
      </c>
      <c r="BE158" s="152">
        <f t="shared" si="64"/>
        <v>0</v>
      </c>
      <c r="BF158" s="152">
        <f t="shared" si="65"/>
        <v>0</v>
      </c>
      <c r="BG158" s="152">
        <f t="shared" si="66"/>
        <v>0</v>
      </c>
      <c r="BH158" s="152">
        <f t="shared" si="67"/>
        <v>0</v>
      </c>
      <c r="BI158" s="152">
        <f t="shared" si="68"/>
        <v>0</v>
      </c>
      <c r="BJ158" s="19" t="s">
        <v>77</v>
      </c>
      <c r="BK158" s="152">
        <f t="shared" si="69"/>
        <v>0</v>
      </c>
      <c r="BL158" s="19" t="s">
        <v>229</v>
      </c>
      <c r="BM158" s="151" t="s">
        <v>1612</v>
      </c>
    </row>
    <row r="159" spans="1:65" s="2" customFormat="1" ht="14.4" customHeight="1">
      <c r="A159" s="34"/>
      <c r="B159" s="139"/>
      <c r="C159" s="140" t="s">
        <v>515</v>
      </c>
      <c r="D159" s="140" t="s">
        <v>139</v>
      </c>
      <c r="E159" s="141" t="s">
        <v>1613</v>
      </c>
      <c r="F159" s="142" t="s">
        <v>1614</v>
      </c>
      <c r="G159" s="143" t="s">
        <v>260</v>
      </c>
      <c r="H159" s="144">
        <v>1</v>
      </c>
      <c r="I159" s="145"/>
      <c r="J159" s="146">
        <f t="shared" si="60"/>
        <v>0</v>
      </c>
      <c r="K159" s="142" t="s">
        <v>3</v>
      </c>
      <c r="L159" s="35"/>
      <c r="M159" s="147" t="s">
        <v>3</v>
      </c>
      <c r="N159" s="148" t="s">
        <v>43</v>
      </c>
      <c r="O159" s="55"/>
      <c r="P159" s="149">
        <f t="shared" si="61"/>
        <v>0</v>
      </c>
      <c r="Q159" s="149">
        <v>0</v>
      </c>
      <c r="R159" s="149">
        <f t="shared" si="62"/>
        <v>0</v>
      </c>
      <c r="S159" s="149">
        <v>0</v>
      </c>
      <c r="T159" s="150">
        <f t="shared" si="6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1" t="s">
        <v>229</v>
      </c>
      <c r="AT159" s="151" t="s">
        <v>139</v>
      </c>
      <c r="AU159" s="151" t="s">
        <v>77</v>
      </c>
      <c r="AY159" s="19" t="s">
        <v>137</v>
      </c>
      <c r="BE159" s="152">
        <f t="shared" si="64"/>
        <v>0</v>
      </c>
      <c r="BF159" s="152">
        <f t="shared" si="65"/>
        <v>0</v>
      </c>
      <c r="BG159" s="152">
        <f t="shared" si="66"/>
        <v>0</v>
      </c>
      <c r="BH159" s="152">
        <f t="shared" si="67"/>
        <v>0</v>
      </c>
      <c r="BI159" s="152">
        <f t="shared" si="68"/>
        <v>0</v>
      </c>
      <c r="BJ159" s="19" t="s">
        <v>77</v>
      </c>
      <c r="BK159" s="152">
        <f t="shared" si="69"/>
        <v>0</v>
      </c>
      <c r="BL159" s="19" t="s">
        <v>229</v>
      </c>
      <c r="BM159" s="151" t="s">
        <v>1615</v>
      </c>
    </row>
    <row r="160" spans="1:65" s="2" customFormat="1" ht="14.4" customHeight="1">
      <c r="A160" s="34"/>
      <c r="B160" s="139"/>
      <c r="C160" s="140" t="s">
        <v>524</v>
      </c>
      <c r="D160" s="140" t="s">
        <v>139</v>
      </c>
      <c r="E160" s="141" t="s">
        <v>1616</v>
      </c>
      <c r="F160" s="142" t="s">
        <v>1617</v>
      </c>
      <c r="G160" s="143" t="s">
        <v>1135</v>
      </c>
      <c r="H160" s="144">
        <v>2</v>
      </c>
      <c r="I160" s="145"/>
      <c r="J160" s="146">
        <f t="shared" si="60"/>
        <v>0</v>
      </c>
      <c r="K160" s="142" t="s">
        <v>3</v>
      </c>
      <c r="L160" s="35"/>
      <c r="M160" s="147" t="s">
        <v>3</v>
      </c>
      <c r="N160" s="148" t="s">
        <v>43</v>
      </c>
      <c r="O160" s="55"/>
      <c r="P160" s="149">
        <f t="shared" si="61"/>
        <v>0</v>
      </c>
      <c r="Q160" s="149">
        <v>0</v>
      </c>
      <c r="R160" s="149">
        <f t="shared" si="62"/>
        <v>0</v>
      </c>
      <c r="S160" s="149">
        <v>0</v>
      </c>
      <c r="T160" s="150">
        <f t="shared" si="6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229</v>
      </c>
      <c r="AT160" s="151" t="s">
        <v>139</v>
      </c>
      <c r="AU160" s="151" t="s">
        <v>77</v>
      </c>
      <c r="AY160" s="19" t="s">
        <v>137</v>
      </c>
      <c r="BE160" s="152">
        <f t="shared" si="64"/>
        <v>0</v>
      </c>
      <c r="BF160" s="152">
        <f t="shared" si="65"/>
        <v>0</v>
      </c>
      <c r="BG160" s="152">
        <f t="shared" si="66"/>
        <v>0</v>
      </c>
      <c r="BH160" s="152">
        <f t="shared" si="67"/>
        <v>0</v>
      </c>
      <c r="BI160" s="152">
        <f t="shared" si="68"/>
        <v>0</v>
      </c>
      <c r="BJ160" s="19" t="s">
        <v>77</v>
      </c>
      <c r="BK160" s="152">
        <f t="shared" si="69"/>
        <v>0</v>
      </c>
      <c r="BL160" s="19" t="s">
        <v>229</v>
      </c>
      <c r="BM160" s="151" t="s">
        <v>1618</v>
      </c>
    </row>
    <row r="161" spans="2:63" s="12" customFormat="1" ht="25.95" customHeight="1">
      <c r="B161" s="126"/>
      <c r="D161" s="127" t="s">
        <v>71</v>
      </c>
      <c r="E161" s="128" t="s">
        <v>1323</v>
      </c>
      <c r="F161" s="128" t="s">
        <v>1619</v>
      </c>
      <c r="I161" s="129"/>
      <c r="J161" s="130">
        <f>BK161</f>
        <v>0</v>
      </c>
      <c r="L161" s="126"/>
      <c r="M161" s="131"/>
      <c r="N161" s="132"/>
      <c r="O161" s="132"/>
      <c r="P161" s="133">
        <f>SUM(P162:P177)</f>
        <v>0</v>
      </c>
      <c r="Q161" s="132"/>
      <c r="R161" s="133">
        <f>SUM(R162:R177)</f>
        <v>0</v>
      </c>
      <c r="S161" s="132"/>
      <c r="T161" s="134">
        <f>SUM(T162:T177)</f>
        <v>0</v>
      </c>
      <c r="AR161" s="127" t="s">
        <v>77</v>
      </c>
      <c r="AT161" s="135" t="s">
        <v>71</v>
      </c>
      <c r="AU161" s="135" t="s">
        <v>72</v>
      </c>
      <c r="AY161" s="127" t="s">
        <v>137</v>
      </c>
      <c r="BK161" s="136">
        <f>SUM(BK162:BK177)</f>
        <v>0</v>
      </c>
    </row>
    <row r="162" spans="1:65" s="2" customFormat="1" ht="14.4" customHeight="1">
      <c r="A162" s="34"/>
      <c r="B162" s="139"/>
      <c r="C162" s="140" t="s">
        <v>529</v>
      </c>
      <c r="D162" s="140" t="s">
        <v>139</v>
      </c>
      <c r="E162" s="141" t="s">
        <v>1620</v>
      </c>
      <c r="F162" s="142" t="s">
        <v>1621</v>
      </c>
      <c r="G162" s="143" t="s">
        <v>173</v>
      </c>
      <c r="H162" s="144">
        <v>80</v>
      </c>
      <c r="I162" s="145"/>
      <c r="J162" s="146">
        <f aca="true" t="shared" si="70" ref="J162:J177">ROUND(I162*H162,2)</f>
        <v>0</v>
      </c>
      <c r="K162" s="142" t="s">
        <v>3</v>
      </c>
      <c r="L162" s="35"/>
      <c r="M162" s="147" t="s">
        <v>3</v>
      </c>
      <c r="N162" s="148" t="s">
        <v>43</v>
      </c>
      <c r="O162" s="55"/>
      <c r="P162" s="149">
        <f aca="true" t="shared" si="71" ref="P162:P177">O162*H162</f>
        <v>0</v>
      </c>
      <c r="Q162" s="149">
        <v>0</v>
      </c>
      <c r="R162" s="149">
        <f aca="true" t="shared" si="72" ref="R162:R177">Q162*H162</f>
        <v>0</v>
      </c>
      <c r="S162" s="149">
        <v>0</v>
      </c>
      <c r="T162" s="150">
        <f aca="true" t="shared" si="73" ref="T162:T177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1" t="s">
        <v>229</v>
      </c>
      <c r="AT162" s="151" t="s">
        <v>139</v>
      </c>
      <c r="AU162" s="151" t="s">
        <v>77</v>
      </c>
      <c r="AY162" s="19" t="s">
        <v>137</v>
      </c>
      <c r="BE162" s="152">
        <f aca="true" t="shared" si="74" ref="BE162:BE177">IF(N162="základní",J162,0)</f>
        <v>0</v>
      </c>
      <c r="BF162" s="152">
        <f aca="true" t="shared" si="75" ref="BF162:BF177">IF(N162="snížená",J162,0)</f>
        <v>0</v>
      </c>
      <c r="BG162" s="152">
        <f aca="true" t="shared" si="76" ref="BG162:BG177">IF(N162="zákl. přenesená",J162,0)</f>
        <v>0</v>
      </c>
      <c r="BH162" s="152">
        <f aca="true" t="shared" si="77" ref="BH162:BH177">IF(N162="sníž. přenesená",J162,0)</f>
        <v>0</v>
      </c>
      <c r="BI162" s="152">
        <f aca="true" t="shared" si="78" ref="BI162:BI177">IF(N162="nulová",J162,0)</f>
        <v>0</v>
      </c>
      <c r="BJ162" s="19" t="s">
        <v>77</v>
      </c>
      <c r="BK162" s="152">
        <f aca="true" t="shared" si="79" ref="BK162:BK177">ROUND(I162*H162,2)</f>
        <v>0</v>
      </c>
      <c r="BL162" s="19" t="s">
        <v>229</v>
      </c>
      <c r="BM162" s="151" t="s">
        <v>1622</v>
      </c>
    </row>
    <row r="163" spans="1:65" s="2" customFormat="1" ht="14.4" customHeight="1">
      <c r="A163" s="34"/>
      <c r="B163" s="139"/>
      <c r="C163" s="140" t="s">
        <v>535</v>
      </c>
      <c r="D163" s="140" t="s">
        <v>139</v>
      </c>
      <c r="E163" s="141" t="s">
        <v>1623</v>
      </c>
      <c r="F163" s="142" t="s">
        <v>1624</v>
      </c>
      <c r="G163" s="143" t="s">
        <v>173</v>
      </c>
      <c r="H163" s="144">
        <v>80</v>
      </c>
      <c r="I163" s="145"/>
      <c r="J163" s="146">
        <f t="shared" si="70"/>
        <v>0</v>
      </c>
      <c r="K163" s="142" t="s">
        <v>3</v>
      </c>
      <c r="L163" s="35"/>
      <c r="M163" s="147" t="s">
        <v>3</v>
      </c>
      <c r="N163" s="148" t="s">
        <v>43</v>
      </c>
      <c r="O163" s="55"/>
      <c r="P163" s="149">
        <f t="shared" si="71"/>
        <v>0</v>
      </c>
      <c r="Q163" s="149">
        <v>0</v>
      </c>
      <c r="R163" s="149">
        <f t="shared" si="72"/>
        <v>0</v>
      </c>
      <c r="S163" s="149">
        <v>0</v>
      </c>
      <c r="T163" s="150">
        <f t="shared" si="7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1" t="s">
        <v>229</v>
      </c>
      <c r="AT163" s="151" t="s">
        <v>139</v>
      </c>
      <c r="AU163" s="151" t="s">
        <v>77</v>
      </c>
      <c r="AY163" s="19" t="s">
        <v>137</v>
      </c>
      <c r="BE163" s="152">
        <f t="shared" si="74"/>
        <v>0</v>
      </c>
      <c r="BF163" s="152">
        <f t="shared" si="75"/>
        <v>0</v>
      </c>
      <c r="BG163" s="152">
        <f t="shared" si="76"/>
        <v>0</v>
      </c>
      <c r="BH163" s="152">
        <f t="shared" si="77"/>
        <v>0</v>
      </c>
      <c r="BI163" s="152">
        <f t="shared" si="78"/>
        <v>0</v>
      </c>
      <c r="BJ163" s="19" t="s">
        <v>77</v>
      </c>
      <c r="BK163" s="152">
        <f t="shared" si="79"/>
        <v>0</v>
      </c>
      <c r="BL163" s="19" t="s">
        <v>229</v>
      </c>
      <c r="BM163" s="151" t="s">
        <v>1625</v>
      </c>
    </row>
    <row r="164" spans="1:65" s="2" customFormat="1" ht="14.4" customHeight="1">
      <c r="A164" s="34"/>
      <c r="B164" s="139"/>
      <c r="C164" s="167" t="s">
        <v>541</v>
      </c>
      <c r="D164" s="167" t="s">
        <v>247</v>
      </c>
      <c r="E164" s="168" t="s">
        <v>1626</v>
      </c>
      <c r="F164" s="169" t="s">
        <v>1627</v>
      </c>
      <c r="G164" s="170" t="s">
        <v>1069</v>
      </c>
      <c r="H164" s="171">
        <v>30</v>
      </c>
      <c r="I164" s="172"/>
      <c r="J164" s="173">
        <f t="shared" si="70"/>
        <v>0</v>
      </c>
      <c r="K164" s="169" t="s">
        <v>3</v>
      </c>
      <c r="L164" s="174"/>
      <c r="M164" s="175" t="s">
        <v>3</v>
      </c>
      <c r="N164" s="176" t="s">
        <v>43</v>
      </c>
      <c r="O164" s="55"/>
      <c r="P164" s="149">
        <f t="shared" si="71"/>
        <v>0</v>
      </c>
      <c r="Q164" s="149">
        <v>0</v>
      </c>
      <c r="R164" s="149">
        <f t="shared" si="72"/>
        <v>0</v>
      </c>
      <c r="S164" s="149">
        <v>0</v>
      </c>
      <c r="T164" s="150">
        <f t="shared" si="7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1" t="s">
        <v>314</v>
      </c>
      <c r="AT164" s="151" t="s">
        <v>247</v>
      </c>
      <c r="AU164" s="151" t="s">
        <v>77</v>
      </c>
      <c r="AY164" s="19" t="s">
        <v>137</v>
      </c>
      <c r="BE164" s="152">
        <f t="shared" si="74"/>
        <v>0</v>
      </c>
      <c r="BF164" s="152">
        <f t="shared" si="75"/>
        <v>0</v>
      </c>
      <c r="BG164" s="152">
        <f t="shared" si="76"/>
        <v>0</v>
      </c>
      <c r="BH164" s="152">
        <f t="shared" si="77"/>
        <v>0</v>
      </c>
      <c r="BI164" s="152">
        <f t="shared" si="78"/>
        <v>0</v>
      </c>
      <c r="BJ164" s="19" t="s">
        <v>77</v>
      </c>
      <c r="BK164" s="152">
        <f t="shared" si="79"/>
        <v>0</v>
      </c>
      <c r="BL164" s="19" t="s">
        <v>229</v>
      </c>
      <c r="BM164" s="151" t="s">
        <v>1628</v>
      </c>
    </row>
    <row r="165" spans="1:65" s="2" customFormat="1" ht="14.4" customHeight="1">
      <c r="A165" s="34"/>
      <c r="B165" s="139"/>
      <c r="C165" s="140" t="s">
        <v>545</v>
      </c>
      <c r="D165" s="140" t="s">
        <v>139</v>
      </c>
      <c r="E165" s="141" t="s">
        <v>1629</v>
      </c>
      <c r="F165" s="142" t="s">
        <v>1630</v>
      </c>
      <c r="G165" s="143" t="s">
        <v>1135</v>
      </c>
      <c r="H165" s="144">
        <v>10</v>
      </c>
      <c r="I165" s="145"/>
      <c r="J165" s="146">
        <f t="shared" si="70"/>
        <v>0</v>
      </c>
      <c r="K165" s="142" t="s">
        <v>3</v>
      </c>
      <c r="L165" s="35"/>
      <c r="M165" s="147" t="s">
        <v>3</v>
      </c>
      <c r="N165" s="148" t="s">
        <v>43</v>
      </c>
      <c r="O165" s="55"/>
      <c r="P165" s="149">
        <f t="shared" si="71"/>
        <v>0</v>
      </c>
      <c r="Q165" s="149">
        <v>0</v>
      </c>
      <c r="R165" s="149">
        <f t="shared" si="72"/>
        <v>0</v>
      </c>
      <c r="S165" s="149">
        <v>0</v>
      </c>
      <c r="T165" s="150">
        <f t="shared" si="7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1" t="s">
        <v>229</v>
      </c>
      <c r="AT165" s="151" t="s">
        <v>139</v>
      </c>
      <c r="AU165" s="151" t="s">
        <v>77</v>
      </c>
      <c r="AY165" s="19" t="s">
        <v>137</v>
      </c>
      <c r="BE165" s="152">
        <f t="shared" si="74"/>
        <v>0</v>
      </c>
      <c r="BF165" s="152">
        <f t="shared" si="75"/>
        <v>0</v>
      </c>
      <c r="BG165" s="152">
        <f t="shared" si="76"/>
        <v>0</v>
      </c>
      <c r="BH165" s="152">
        <f t="shared" si="77"/>
        <v>0</v>
      </c>
      <c r="BI165" s="152">
        <f t="shared" si="78"/>
        <v>0</v>
      </c>
      <c r="BJ165" s="19" t="s">
        <v>77</v>
      </c>
      <c r="BK165" s="152">
        <f t="shared" si="79"/>
        <v>0</v>
      </c>
      <c r="BL165" s="19" t="s">
        <v>229</v>
      </c>
      <c r="BM165" s="151" t="s">
        <v>1631</v>
      </c>
    </row>
    <row r="166" spans="1:65" s="2" customFormat="1" ht="14.4" customHeight="1">
      <c r="A166" s="34"/>
      <c r="B166" s="139"/>
      <c r="C166" s="140" t="s">
        <v>551</v>
      </c>
      <c r="D166" s="140" t="s">
        <v>139</v>
      </c>
      <c r="E166" s="141" t="s">
        <v>1632</v>
      </c>
      <c r="F166" s="142" t="s">
        <v>1633</v>
      </c>
      <c r="G166" s="143" t="s">
        <v>1135</v>
      </c>
      <c r="H166" s="144">
        <v>24</v>
      </c>
      <c r="I166" s="145"/>
      <c r="J166" s="146">
        <f t="shared" si="70"/>
        <v>0</v>
      </c>
      <c r="K166" s="142" t="s">
        <v>3</v>
      </c>
      <c r="L166" s="35"/>
      <c r="M166" s="147" t="s">
        <v>3</v>
      </c>
      <c r="N166" s="148" t="s">
        <v>43</v>
      </c>
      <c r="O166" s="55"/>
      <c r="P166" s="149">
        <f t="shared" si="71"/>
        <v>0</v>
      </c>
      <c r="Q166" s="149">
        <v>0</v>
      </c>
      <c r="R166" s="149">
        <f t="shared" si="72"/>
        <v>0</v>
      </c>
      <c r="S166" s="149">
        <v>0</v>
      </c>
      <c r="T166" s="150">
        <f t="shared" si="7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1" t="s">
        <v>229</v>
      </c>
      <c r="AT166" s="151" t="s">
        <v>139</v>
      </c>
      <c r="AU166" s="151" t="s">
        <v>77</v>
      </c>
      <c r="AY166" s="19" t="s">
        <v>137</v>
      </c>
      <c r="BE166" s="152">
        <f t="shared" si="74"/>
        <v>0</v>
      </c>
      <c r="BF166" s="152">
        <f t="shared" si="75"/>
        <v>0</v>
      </c>
      <c r="BG166" s="152">
        <f t="shared" si="76"/>
        <v>0</v>
      </c>
      <c r="BH166" s="152">
        <f t="shared" si="77"/>
        <v>0</v>
      </c>
      <c r="BI166" s="152">
        <f t="shared" si="78"/>
        <v>0</v>
      </c>
      <c r="BJ166" s="19" t="s">
        <v>77</v>
      </c>
      <c r="BK166" s="152">
        <f t="shared" si="79"/>
        <v>0</v>
      </c>
      <c r="BL166" s="19" t="s">
        <v>229</v>
      </c>
      <c r="BM166" s="151" t="s">
        <v>1634</v>
      </c>
    </row>
    <row r="167" spans="1:65" s="2" customFormat="1" ht="14.4" customHeight="1">
      <c r="A167" s="34"/>
      <c r="B167" s="139"/>
      <c r="C167" s="140" t="s">
        <v>557</v>
      </c>
      <c r="D167" s="140" t="s">
        <v>139</v>
      </c>
      <c r="E167" s="141" t="s">
        <v>1635</v>
      </c>
      <c r="F167" s="142" t="s">
        <v>1636</v>
      </c>
      <c r="G167" s="143" t="s">
        <v>173</v>
      </c>
      <c r="H167" s="144">
        <v>40</v>
      </c>
      <c r="I167" s="145"/>
      <c r="J167" s="146">
        <f t="shared" si="70"/>
        <v>0</v>
      </c>
      <c r="K167" s="142" t="s">
        <v>3</v>
      </c>
      <c r="L167" s="35"/>
      <c r="M167" s="147" t="s">
        <v>3</v>
      </c>
      <c r="N167" s="148" t="s">
        <v>43</v>
      </c>
      <c r="O167" s="55"/>
      <c r="P167" s="149">
        <f t="shared" si="71"/>
        <v>0</v>
      </c>
      <c r="Q167" s="149">
        <v>0</v>
      </c>
      <c r="R167" s="149">
        <f t="shared" si="72"/>
        <v>0</v>
      </c>
      <c r="S167" s="149">
        <v>0</v>
      </c>
      <c r="T167" s="150">
        <f t="shared" si="7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1" t="s">
        <v>229</v>
      </c>
      <c r="AT167" s="151" t="s">
        <v>139</v>
      </c>
      <c r="AU167" s="151" t="s">
        <v>77</v>
      </c>
      <c r="AY167" s="19" t="s">
        <v>137</v>
      </c>
      <c r="BE167" s="152">
        <f t="shared" si="74"/>
        <v>0</v>
      </c>
      <c r="BF167" s="152">
        <f t="shared" si="75"/>
        <v>0</v>
      </c>
      <c r="BG167" s="152">
        <f t="shared" si="76"/>
        <v>0</v>
      </c>
      <c r="BH167" s="152">
        <f t="shared" si="77"/>
        <v>0</v>
      </c>
      <c r="BI167" s="152">
        <f t="shared" si="78"/>
        <v>0</v>
      </c>
      <c r="BJ167" s="19" t="s">
        <v>77</v>
      </c>
      <c r="BK167" s="152">
        <f t="shared" si="79"/>
        <v>0</v>
      </c>
      <c r="BL167" s="19" t="s">
        <v>229</v>
      </c>
      <c r="BM167" s="151" t="s">
        <v>1637</v>
      </c>
    </row>
    <row r="168" spans="1:65" s="2" customFormat="1" ht="19.8" customHeight="1">
      <c r="A168" s="34"/>
      <c r="B168" s="139"/>
      <c r="C168" s="140" t="s">
        <v>561</v>
      </c>
      <c r="D168" s="140" t="s">
        <v>139</v>
      </c>
      <c r="E168" s="141" t="s">
        <v>1638</v>
      </c>
      <c r="F168" s="142" t="s">
        <v>1639</v>
      </c>
      <c r="G168" s="143" t="s">
        <v>173</v>
      </c>
      <c r="H168" s="144">
        <v>40</v>
      </c>
      <c r="I168" s="145"/>
      <c r="J168" s="146">
        <f t="shared" si="70"/>
        <v>0</v>
      </c>
      <c r="K168" s="142" t="s">
        <v>3</v>
      </c>
      <c r="L168" s="35"/>
      <c r="M168" s="147" t="s">
        <v>3</v>
      </c>
      <c r="N168" s="148" t="s">
        <v>43</v>
      </c>
      <c r="O168" s="55"/>
      <c r="P168" s="149">
        <f t="shared" si="71"/>
        <v>0</v>
      </c>
      <c r="Q168" s="149">
        <v>0</v>
      </c>
      <c r="R168" s="149">
        <f t="shared" si="72"/>
        <v>0</v>
      </c>
      <c r="S168" s="149">
        <v>0</v>
      </c>
      <c r="T168" s="150">
        <f t="shared" si="7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1" t="s">
        <v>229</v>
      </c>
      <c r="AT168" s="151" t="s">
        <v>139</v>
      </c>
      <c r="AU168" s="151" t="s">
        <v>77</v>
      </c>
      <c r="AY168" s="19" t="s">
        <v>137</v>
      </c>
      <c r="BE168" s="152">
        <f t="shared" si="74"/>
        <v>0</v>
      </c>
      <c r="BF168" s="152">
        <f t="shared" si="75"/>
        <v>0</v>
      </c>
      <c r="BG168" s="152">
        <f t="shared" si="76"/>
        <v>0</v>
      </c>
      <c r="BH168" s="152">
        <f t="shared" si="77"/>
        <v>0</v>
      </c>
      <c r="BI168" s="152">
        <f t="shared" si="78"/>
        <v>0</v>
      </c>
      <c r="BJ168" s="19" t="s">
        <v>77</v>
      </c>
      <c r="BK168" s="152">
        <f t="shared" si="79"/>
        <v>0</v>
      </c>
      <c r="BL168" s="19" t="s">
        <v>229</v>
      </c>
      <c r="BM168" s="151" t="s">
        <v>1640</v>
      </c>
    </row>
    <row r="169" spans="1:65" s="2" customFormat="1" ht="14.4" customHeight="1">
      <c r="A169" s="34"/>
      <c r="B169" s="139"/>
      <c r="C169" s="140" t="s">
        <v>565</v>
      </c>
      <c r="D169" s="140" t="s">
        <v>139</v>
      </c>
      <c r="E169" s="141" t="s">
        <v>1641</v>
      </c>
      <c r="F169" s="142" t="s">
        <v>1642</v>
      </c>
      <c r="G169" s="143" t="s">
        <v>173</v>
      </c>
      <c r="H169" s="144">
        <v>30</v>
      </c>
      <c r="I169" s="145"/>
      <c r="J169" s="146">
        <f t="shared" si="70"/>
        <v>0</v>
      </c>
      <c r="K169" s="142" t="s">
        <v>3</v>
      </c>
      <c r="L169" s="35"/>
      <c r="M169" s="147" t="s">
        <v>3</v>
      </c>
      <c r="N169" s="148" t="s">
        <v>43</v>
      </c>
      <c r="O169" s="55"/>
      <c r="P169" s="149">
        <f t="shared" si="71"/>
        <v>0</v>
      </c>
      <c r="Q169" s="149">
        <v>0</v>
      </c>
      <c r="R169" s="149">
        <f t="shared" si="72"/>
        <v>0</v>
      </c>
      <c r="S169" s="149">
        <v>0</v>
      </c>
      <c r="T169" s="150">
        <f t="shared" si="7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1" t="s">
        <v>229</v>
      </c>
      <c r="AT169" s="151" t="s">
        <v>139</v>
      </c>
      <c r="AU169" s="151" t="s">
        <v>77</v>
      </c>
      <c r="AY169" s="19" t="s">
        <v>137</v>
      </c>
      <c r="BE169" s="152">
        <f t="shared" si="74"/>
        <v>0</v>
      </c>
      <c r="BF169" s="152">
        <f t="shared" si="75"/>
        <v>0</v>
      </c>
      <c r="BG169" s="152">
        <f t="shared" si="76"/>
        <v>0</v>
      </c>
      <c r="BH169" s="152">
        <f t="shared" si="77"/>
        <v>0</v>
      </c>
      <c r="BI169" s="152">
        <f t="shared" si="78"/>
        <v>0</v>
      </c>
      <c r="BJ169" s="19" t="s">
        <v>77</v>
      </c>
      <c r="BK169" s="152">
        <f t="shared" si="79"/>
        <v>0</v>
      </c>
      <c r="BL169" s="19" t="s">
        <v>229</v>
      </c>
      <c r="BM169" s="151" t="s">
        <v>1643</v>
      </c>
    </row>
    <row r="170" spans="1:65" s="2" customFormat="1" ht="14.4" customHeight="1">
      <c r="A170" s="34"/>
      <c r="B170" s="139"/>
      <c r="C170" s="140" t="s">
        <v>568</v>
      </c>
      <c r="D170" s="140" t="s">
        <v>139</v>
      </c>
      <c r="E170" s="141" t="s">
        <v>1644</v>
      </c>
      <c r="F170" s="142" t="s">
        <v>1645</v>
      </c>
      <c r="G170" s="143" t="s">
        <v>162</v>
      </c>
      <c r="H170" s="144">
        <v>100</v>
      </c>
      <c r="I170" s="145"/>
      <c r="J170" s="146">
        <f t="shared" si="70"/>
        <v>0</v>
      </c>
      <c r="K170" s="142" t="s">
        <v>3</v>
      </c>
      <c r="L170" s="35"/>
      <c r="M170" s="147" t="s">
        <v>3</v>
      </c>
      <c r="N170" s="148" t="s">
        <v>43</v>
      </c>
      <c r="O170" s="55"/>
      <c r="P170" s="149">
        <f t="shared" si="71"/>
        <v>0</v>
      </c>
      <c r="Q170" s="149">
        <v>0</v>
      </c>
      <c r="R170" s="149">
        <f t="shared" si="72"/>
        <v>0</v>
      </c>
      <c r="S170" s="149">
        <v>0</v>
      </c>
      <c r="T170" s="150">
        <f t="shared" si="7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1" t="s">
        <v>229</v>
      </c>
      <c r="AT170" s="151" t="s">
        <v>139</v>
      </c>
      <c r="AU170" s="151" t="s">
        <v>77</v>
      </c>
      <c r="AY170" s="19" t="s">
        <v>137</v>
      </c>
      <c r="BE170" s="152">
        <f t="shared" si="74"/>
        <v>0</v>
      </c>
      <c r="BF170" s="152">
        <f t="shared" si="75"/>
        <v>0</v>
      </c>
      <c r="BG170" s="152">
        <f t="shared" si="76"/>
        <v>0</v>
      </c>
      <c r="BH170" s="152">
        <f t="shared" si="77"/>
        <v>0</v>
      </c>
      <c r="BI170" s="152">
        <f t="shared" si="78"/>
        <v>0</v>
      </c>
      <c r="BJ170" s="19" t="s">
        <v>77</v>
      </c>
      <c r="BK170" s="152">
        <f t="shared" si="79"/>
        <v>0</v>
      </c>
      <c r="BL170" s="19" t="s">
        <v>229</v>
      </c>
      <c r="BM170" s="151" t="s">
        <v>1646</v>
      </c>
    </row>
    <row r="171" spans="1:65" s="2" customFormat="1" ht="14.4" customHeight="1">
      <c r="A171" s="34"/>
      <c r="B171" s="139"/>
      <c r="C171" s="140" t="s">
        <v>571</v>
      </c>
      <c r="D171" s="140" t="s">
        <v>139</v>
      </c>
      <c r="E171" s="141" t="s">
        <v>1647</v>
      </c>
      <c r="F171" s="142" t="s">
        <v>1648</v>
      </c>
      <c r="G171" s="143" t="s">
        <v>162</v>
      </c>
      <c r="H171" s="144">
        <v>2</v>
      </c>
      <c r="I171" s="145"/>
      <c r="J171" s="146">
        <f t="shared" si="70"/>
        <v>0</v>
      </c>
      <c r="K171" s="142" t="s">
        <v>3</v>
      </c>
      <c r="L171" s="35"/>
      <c r="M171" s="147" t="s">
        <v>3</v>
      </c>
      <c r="N171" s="148" t="s">
        <v>43</v>
      </c>
      <c r="O171" s="55"/>
      <c r="P171" s="149">
        <f t="shared" si="71"/>
        <v>0</v>
      </c>
      <c r="Q171" s="149">
        <v>0</v>
      </c>
      <c r="R171" s="149">
        <f t="shared" si="72"/>
        <v>0</v>
      </c>
      <c r="S171" s="149">
        <v>0</v>
      </c>
      <c r="T171" s="150">
        <f t="shared" si="7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1" t="s">
        <v>229</v>
      </c>
      <c r="AT171" s="151" t="s">
        <v>139</v>
      </c>
      <c r="AU171" s="151" t="s">
        <v>77</v>
      </c>
      <c r="AY171" s="19" t="s">
        <v>137</v>
      </c>
      <c r="BE171" s="152">
        <f t="shared" si="74"/>
        <v>0</v>
      </c>
      <c r="BF171" s="152">
        <f t="shared" si="75"/>
        <v>0</v>
      </c>
      <c r="BG171" s="152">
        <f t="shared" si="76"/>
        <v>0</v>
      </c>
      <c r="BH171" s="152">
        <f t="shared" si="77"/>
        <v>0</v>
      </c>
      <c r="BI171" s="152">
        <f t="shared" si="78"/>
        <v>0</v>
      </c>
      <c r="BJ171" s="19" t="s">
        <v>77</v>
      </c>
      <c r="BK171" s="152">
        <f t="shared" si="79"/>
        <v>0</v>
      </c>
      <c r="BL171" s="19" t="s">
        <v>229</v>
      </c>
      <c r="BM171" s="151" t="s">
        <v>1649</v>
      </c>
    </row>
    <row r="172" spans="1:65" s="2" customFormat="1" ht="14.4" customHeight="1">
      <c r="A172" s="34"/>
      <c r="B172" s="139"/>
      <c r="C172" s="140" t="s">
        <v>575</v>
      </c>
      <c r="D172" s="140" t="s">
        <v>139</v>
      </c>
      <c r="E172" s="141" t="s">
        <v>1650</v>
      </c>
      <c r="F172" s="142" t="s">
        <v>1651</v>
      </c>
      <c r="G172" s="143" t="s">
        <v>173</v>
      </c>
      <c r="H172" s="144">
        <v>40</v>
      </c>
      <c r="I172" s="145"/>
      <c r="J172" s="146">
        <f t="shared" si="70"/>
        <v>0</v>
      </c>
      <c r="K172" s="142" t="s">
        <v>3</v>
      </c>
      <c r="L172" s="35"/>
      <c r="M172" s="147" t="s">
        <v>3</v>
      </c>
      <c r="N172" s="148" t="s">
        <v>43</v>
      </c>
      <c r="O172" s="55"/>
      <c r="P172" s="149">
        <f t="shared" si="71"/>
        <v>0</v>
      </c>
      <c r="Q172" s="149">
        <v>0</v>
      </c>
      <c r="R172" s="149">
        <f t="shared" si="72"/>
        <v>0</v>
      </c>
      <c r="S172" s="149">
        <v>0</v>
      </c>
      <c r="T172" s="150">
        <f t="shared" si="7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1" t="s">
        <v>229</v>
      </c>
      <c r="AT172" s="151" t="s">
        <v>139</v>
      </c>
      <c r="AU172" s="151" t="s">
        <v>77</v>
      </c>
      <c r="AY172" s="19" t="s">
        <v>137</v>
      </c>
      <c r="BE172" s="152">
        <f t="shared" si="74"/>
        <v>0</v>
      </c>
      <c r="BF172" s="152">
        <f t="shared" si="75"/>
        <v>0</v>
      </c>
      <c r="BG172" s="152">
        <f t="shared" si="76"/>
        <v>0</v>
      </c>
      <c r="BH172" s="152">
        <f t="shared" si="77"/>
        <v>0</v>
      </c>
      <c r="BI172" s="152">
        <f t="shared" si="78"/>
        <v>0</v>
      </c>
      <c r="BJ172" s="19" t="s">
        <v>77</v>
      </c>
      <c r="BK172" s="152">
        <f t="shared" si="79"/>
        <v>0</v>
      </c>
      <c r="BL172" s="19" t="s">
        <v>229</v>
      </c>
      <c r="BM172" s="151" t="s">
        <v>1652</v>
      </c>
    </row>
    <row r="173" spans="1:65" s="2" customFormat="1" ht="14.4" customHeight="1">
      <c r="A173" s="34"/>
      <c r="B173" s="139"/>
      <c r="C173" s="140" t="s">
        <v>578</v>
      </c>
      <c r="D173" s="140" t="s">
        <v>139</v>
      </c>
      <c r="E173" s="141" t="s">
        <v>1653</v>
      </c>
      <c r="F173" s="142" t="s">
        <v>1654</v>
      </c>
      <c r="G173" s="143" t="s">
        <v>173</v>
      </c>
      <c r="H173" s="144">
        <v>120</v>
      </c>
      <c r="I173" s="145"/>
      <c r="J173" s="146">
        <f t="shared" si="70"/>
        <v>0</v>
      </c>
      <c r="K173" s="142" t="s">
        <v>3</v>
      </c>
      <c r="L173" s="35"/>
      <c r="M173" s="147" t="s">
        <v>3</v>
      </c>
      <c r="N173" s="148" t="s">
        <v>43</v>
      </c>
      <c r="O173" s="55"/>
      <c r="P173" s="149">
        <f t="shared" si="71"/>
        <v>0</v>
      </c>
      <c r="Q173" s="149">
        <v>0</v>
      </c>
      <c r="R173" s="149">
        <f t="shared" si="72"/>
        <v>0</v>
      </c>
      <c r="S173" s="149">
        <v>0</v>
      </c>
      <c r="T173" s="150">
        <f t="shared" si="7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1" t="s">
        <v>229</v>
      </c>
      <c r="AT173" s="151" t="s">
        <v>139</v>
      </c>
      <c r="AU173" s="151" t="s">
        <v>77</v>
      </c>
      <c r="AY173" s="19" t="s">
        <v>137</v>
      </c>
      <c r="BE173" s="152">
        <f t="shared" si="74"/>
        <v>0</v>
      </c>
      <c r="BF173" s="152">
        <f t="shared" si="75"/>
        <v>0</v>
      </c>
      <c r="BG173" s="152">
        <f t="shared" si="76"/>
        <v>0</v>
      </c>
      <c r="BH173" s="152">
        <f t="shared" si="77"/>
        <v>0</v>
      </c>
      <c r="BI173" s="152">
        <f t="shared" si="78"/>
        <v>0</v>
      </c>
      <c r="BJ173" s="19" t="s">
        <v>77</v>
      </c>
      <c r="BK173" s="152">
        <f t="shared" si="79"/>
        <v>0</v>
      </c>
      <c r="BL173" s="19" t="s">
        <v>229</v>
      </c>
      <c r="BM173" s="151" t="s">
        <v>1655</v>
      </c>
    </row>
    <row r="174" spans="1:65" s="2" customFormat="1" ht="14.4" customHeight="1">
      <c r="A174" s="34"/>
      <c r="B174" s="139"/>
      <c r="C174" s="140" t="s">
        <v>582</v>
      </c>
      <c r="D174" s="140" t="s">
        <v>139</v>
      </c>
      <c r="E174" s="141" t="s">
        <v>1656</v>
      </c>
      <c r="F174" s="142" t="s">
        <v>1657</v>
      </c>
      <c r="G174" s="143" t="s">
        <v>156</v>
      </c>
      <c r="H174" s="144">
        <v>1</v>
      </c>
      <c r="I174" s="145"/>
      <c r="J174" s="146">
        <f t="shared" si="70"/>
        <v>0</v>
      </c>
      <c r="K174" s="142" t="s">
        <v>3</v>
      </c>
      <c r="L174" s="35"/>
      <c r="M174" s="147" t="s">
        <v>3</v>
      </c>
      <c r="N174" s="148" t="s">
        <v>43</v>
      </c>
      <c r="O174" s="55"/>
      <c r="P174" s="149">
        <f t="shared" si="71"/>
        <v>0</v>
      </c>
      <c r="Q174" s="149">
        <v>0</v>
      </c>
      <c r="R174" s="149">
        <f t="shared" si="72"/>
        <v>0</v>
      </c>
      <c r="S174" s="149">
        <v>0</v>
      </c>
      <c r="T174" s="150">
        <f t="shared" si="7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1" t="s">
        <v>229</v>
      </c>
      <c r="AT174" s="151" t="s">
        <v>139</v>
      </c>
      <c r="AU174" s="151" t="s">
        <v>77</v>
      </c>
      <c r="AY174" s="19" t="s">
        <v>137</v>
      </c>
      <c r="BE174" s="152">
        <f t="shared" si="74"/>
        <v>0</v>
      </c>
      <c r="BF174" s="152">
        <f t="shared" si="75"/>
        <v>0</v>
      </c>
      <c r="BG174" s="152">
        <f t="shared" si="76"/>
        <v>0</v>
      </c>
      <c r="BH174" s="152">
        <f t="shared" si="77"/>
        <v>0</v>
      </c>
      <c r="BI174" s="152">
        <f t="shared" si="78"/>
        <v>0</v>
      </c>
      <c r="BJ174" s="19" t="s">
        <v>77</v>
      </c>
      <c r="BK174" s="152">
        <f t="shared" si="79"/>
        <v>0</v>
      </c>
      <c r="BL174" s="19" t="s">
        <v>229</v>
      </c>
      <c r="BM174" s="151" t="s">
        <v>1658</v>
      </c>
    </row>
    <row r="175" spans="1:65" s="2" customFormat="1" ht="14.4" customHeight="1">
      <c r="A175" s="34"/>
      <c r="B175" s="139"/>
      <c r="C175" s="140" t="s">
        <v>585</v>
      </c>
      <c r="D175" s="140" t="s">
        <v>139</v>
      </c>
      <c r="E175" s="141" t="s">
        <v>1659</v>
      </c>
      <c r="F175" s="142" t="s">
        <v>1660</v>
      </c>
      <c r="G175" s="143" t="s">
        <v>156</v>
      </c>
      <c r="H175" s="144">
        <v>2</v>
      </c>
      <c r="I175" s="145"/>
      <c r="J175" s="146">
        <f t="shared" si="70"/>
        <v>0</v>
      </c>
      <c r="K175" s="142" t="s">
        <v>3</v>
      </c>
      <c r="L175" s="35"/>
      <c r="M175" s="147" t="s">
        <v>3</v>
      </c>
      <c r="N175" s="148" t="s">
        <v>43</v>
      </c>
      <c r="O175" s="55"/>
      <c r="P175" s="149">
        <f t="shared" si="71"/>
        <v>0</v>
      </c>
      <c r="Q175" s="149">
        <v>0</v>
      </c>
      <c r="R175" s="149">
        <f t="shared" si="72"/>
        <v>0</v>
      </c>
      <c r="S175" s="149">
        <v>0</v>
      </c>
      <c r="T175" s="150">
        <f t="shared" si="7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229</v>
      </c>
      <c r="AT175" s="151" t="s">
        <v>139</v>
      </c>
      <c r="AU175" s="151" t="s">
        <v>77</v>
      </c>
      <c r="AY175" s="19" t="s">
        <v>137</v>
      </c>
      <c r="BE175" s="152">
        <f t="shared" si="74"/>
        <v>0</v>
      </c>
      <c r="BF175" s="152">
        <f t="shared" si="75"/>
        <v>0</v>
      </c>
      <c r="BG175" s="152">
        <f t="shared" si="76"/>
        <v>0</v>
      </c>
      <c r="BH175" s="152">
        <f t="shared" si="77"/>
        <v>0</v>
      </c>
      <c r="BI175" s="152">
        <f t="shared" si="78"/>
        <v>0</v>
      </c>
      <c r="BJ175" s="19" t="s">
        <v>77</v>
      </c>
      <c r="BK175" s="152">
        <f t="shared" si="79"/>
        <v>0</v>
      </c>
      <c r="BL175" s="19" t="s">
        <v>229</v>
      </c>
      <c r="BM175" s="151" t="s">
        <v>1661</v>
      </c>
    </row>
    <row r="176" spans="1:65" s="2" customFormat="1" ht="22.2" customHeight="1">
      <c r="A176" s="34"/>
      <c r="B176" s="139"/>
      <c r="C176" s="140" t="s">
        <v>592</v>
      </c>
      <c r="D176" s="140" t="s">
        <v>139</v>
      </c>
      <c r="E176" s="141" t="s">
        <v>1662</v>
      </c>
      <c r="F176" s="142" t="s">
        <v>1663</v>
      </c>
      <c r="G176" s="143" t="s">
        <v>156</v>
      </c>
      <c r="H176" s="144">
        <v>0.5</v>
      </c>
      <c r="I176" s="145"/>
      <c r="J176" s="146">
        <f t="shared" si="70"/>
        <v>0</v>
      </c>
      <c r="K176" s="142" t="s">
        <v>3</v>
      </c>
      <c r="L176" s="35"/>
      <c r="M176" s="147" t="s">
        <v>3</v>
      </c>
      <c r="N176" s="148" t="s">
        <v>43</v>
      </c>
      <c r="O176" s="55"/>
      <c r="P176" s="149">
        <f t="shared" si="71"/>
        <v>0</v>
      </c>
      <c r="Q176" s="149">
        <v>0</v>
      </c>
      <c r="R176" s="149">
        <f t="shared" si="72"/>
        <v>0</v>
      </c>
      <c r="S176" s="149">
        <v>0</v>
      </c>
      <c r="T176" s="150">
        <f t="shared" si="7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1" t="s">
        <v>229</v>
      </c>
      <c r="AT176" s="151" t="s">
        <v>139</v>
      </c>
      <c r="AU176" s="151" t="s">
        <v>77</v>
      </c>
      <c r="AY176" s="19" t="s">
        <v>137</v>
      </c>
      <c r="BE176" s="152">
        <f t="shared" si="74"/>
        <v>0</v>
      </c>
      <c r="BF176" s="152">
        <f t="shared" si="75"/>
        <v>0</v>
      </c>
      <c r="BG176" s="152">
        <f t="shared" si="76"/>
        <v>0</v>
      </c>
      <c r="BH176" s="152">
        <f t="shared" si="77"/>
        <v>0</v>
      </c>
      <c r="BI176" s="152">
        <f t="shared" si="78"/>
        <v>0</v>
      </c>
      <c r="BJ176" s="19" t="s">
        <v>77</v>
      </c>
      <c r="BK176" s="152">
        <f t="shared" si="79"/>
        <v>0</v>
      </c>
      <c r="BL176" s="19" t="s">
        <v>229</v>
      </c>
      <c r="BM176" s="151" t="s">
        <v>1664</v>
      </c>
    </row>
    <row r="177" spans="1:65" s="2" customFormat="1" ht="14.4" customHeight="1">
      <c r="A177" s="34"/>
      <c r="B177" s="139"/>
      <c r="C177" s="140" t="s">
        <v>598</v>
      </c>
      <c r="D177" s="140" t="s">
        <v>139</v>
      </c>
      <c r="E177" s="141" t="s">
        <v>1665</v>
      </c>
      <c r="F177" s="142" t="s">
        <v>1666</v>
      </c>
      <c r="G177" s="143" t="s">
        <v>1135</v>
      </c>
      <c r="H177" s="144">
        <v>0.5</v>
      </c>
      <c r="I177" s="145"/>
      <c r="J177" s="146">
        <f t="shared" si="70"/>
        <v>0</v>
      </c>
      <c r="K177" s="142" t="s">
        <v>3</v>
      </c>
      <c r="L177" s="35"/>
      <c r="M177" s="200" t="s">
        <v>3</v>
      </c>
      <c r="N177" s="201" t="s">
        <v>43</v>
      </c>
      <c r="O177" s="198"/>
      <c r="P177" s="202">
        <f t="shared" si="71"/>
        <v>0</v>
      </c>
      <c r="Q177" s="202">
        <v>0</v>
      </c>
      <c r="R177" s="202">
        <f t="shared" si="72"/>
        <v>0</v>
      </c>
      <c r="S177" s="202">
        <v>0</v>
      </c>
      <c r="T177" s="203">
        <f t="shared" si="7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1" t="s">
        <v>229</v>
      </c>
      <c r="AT177" s="151" t="s">
        <v>139</v>
      </c>
      <c r="AU177" s="151" t="s">
        <v>77</v>
      </c>
      <c r="AY177" s="19" t="s">
        <v>137</v>
      </c>
      <c r="BE177" s="152">
        <f t="shared" si="74"/>
        <v>0</v>
      </c>
      <c r="BF177" s="152">
        <f t="shared" si="75"/>
        <v>0</v>
      </c>
      <c r="BG177" s="152">
        <f t="shared" si="76"/>
        <v>0</v>
      </c>
      <c r="BH177" s="152">
        <f t="shared" si="77"/>
        <v>0</v>
      </c>
      <c r="BI177" s="152">
        <f t="shared" si="78"/>
        <v>0</v>
      </c>
      <c r="BJ177" s="19" t="s">
        <v>77</v>
      </c>
      <c r="BK177" s="152">
        <f t="shared" si="79"/>
        <v>0</v>
      </c>
      <c r="BL177" s="19" t="s">
        <v>229</v>
      </c>
      <c r="BM177" s="151" t="s">
        <v>1667</v>
      </c>
    </row>
    <row r="178" spans="1:31" s="2" customFormat="1" ht="6.9" customHeight="1">
      <c r="A178" s="34"/>
      <c r="B178" s="44"/>
      <c r="C178" s="45"/>
      <c r="D178" s="45"/>
      <c r="E178" s="45"/>
      <c r="F178" s="45"/>
      <c r="G178" s="45"/>
      <c r="H178" s="45"/>
      <c r="I178" s="45"/>
      <c r="J178" s="45"/>
      <c r="K178" s="45"/>
      <c r="L178" s="35"/>
      <c r="M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</sheetData>
  <autoFilter ref="C87:K17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28" t="s">
        <v>6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9" t="s">
        <v>95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29" t="str">
        <f>'Rekapitulace stavby'!K6</f>
        <v>Karlovy Vary, ZŠ J.A.Komenského - učebna IT, kabinet, přístupová rampa a vnitřní plošina</v>
      </c>
      <c r="F7" s="330"/>
      <c r="G7" s="330"/>
      <c r="H7" s="330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291" t="s">
        <v>1668</v>
      </c>
      <c r="F9" s="331"/>
      <c r="G9" s="331"/>
      <c r="H9" s="33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2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17" t="s">
        <v>3</v>
      </c>
      <c r="F27" s="317"/>
      <c r="G27" s="317"/>
      <c r="H27" s="31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ROUND(J88,2)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ROUND((SUM(BE88:BE174)),2)</f>
        <v>0</v>
      </c>
      <c r="G33" s="34"/>
      <c r="H33" s="34"/>
      <c r="I33" s="98">
        <v>0.21</v>
      </c>
      <c r="J33" s="97">
        <f>ROUND(((SUM(BE88:BE174))*I33),2)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ROUND((SUM(BF88:BF174)),2)</f>
        <v>0</v>
      </c>
      <c r="G34" s="34"/>
      <c r="H34" s="34"/>
      <c r="I34" s="98">
        <v>0.15</v>
      </c>
      <c r="J34" s="97">
        <f>ROUND(((SUM(BF88:BF174))*I34),2)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ROUND((SUM(BG88:BG174)),2)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ROUND((SUM(BH88:BH174)),2)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ROUND((SUM(BI88:BI174)),2)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29" t="str">
        <f>E7</f>
        <v>Karlovy Vary, ZŠ J.A.Komenského - učebna IT, kabinet, přístupová rampa a vnitřní plošina</v>
      </c>
      <c r="F48" s="330"/>
      <c r="G48" s="330"/>
      <c r="H48" s="33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291" t="str">
        <f>E9</f>
        <v>6 - Slaboproud</v>
      </c>
      <c r="F50" s="331"/>
      <c r="G50" s="331"/>
      <c r="H50" s="33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J88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1669</v>
      </c>
      <c r="E60" s="110"/>
      <c r="F60" s="110"/>
      <c r="G60" s="110"/>
      <c r="H60" s="110"/>
      <c r="I60" s="110"/>
      <c r="J60" s="111">
        <f>J89</f>
        <v>0</v>
      </c>
      <c r="L60" s="108"/>
    </row>
    <row r="61" spans="2:12" s="9" customFormat="1" ht="24.9" customHeight="1">
      <c r="B61" s="108"/>
      <c r="D61" s="109" t="s">
        <v>1416</v>
      </c>
      <c r="E61" s="110"/>
      <c r="F61" s="110"/>
      <c r="G61" s="110"/>
      <c r="H61" s="110"/>
      <c r="I61" s="110"/>
      <c r="J61" s="111">
        <f>J105</f>
        <v>0</v>
      </c>
      <c r="L61" s="108"/>
    </row>
    <row r="62" spans="2:12" s="9" customFormat="1" ht="24.9" customHeight="1">
      <c r="B62" s="108"/>
      <c r="D62" s="109" t="s">
        <v>1670</v>
      </c>
      <c r="E62" s="110"/>
      <c r="F62" s="110"/>
      <c r="G62" s="110"/>
      <c r="H62" s="110"/>
      <c r="I62" s="110"/>
      <c r="J62" s="111">
        <f>J116</f>
        <v>0</v>
      </c>
      <c r="L62" s="108"/>
    </row>
    <row r="63" spans="2:12" s="9" customFormat="1" ht="24.9" customHeight="1">
      <c r="B63" s="108"/>
      <c r="D63" s="109" t="s">
        <v>1671</v>
      </c>
      <c r="E63" s="110"/>
      <c r="F63" s="110"/>
      <c r="G63" s="110"/>
      <c r="H63" s="110"/>
      <c r="I63" s="110"/>
      <c r="J63" s="111">
        <f>J122</f>
        <v>0</v>
      </c>
      <c r="L63" s="108"/>
    </row>
    <row r="64" spans="2:12" s="9" customFormat="1" ht="24.9" customHeight="1">
      <c r="B64" s="108"/>
      <c r="D64" s="109" t="s">
        <v>1672</v>
      </c>
      <c r="E64" s="110"/>
      <c r="F64" s="110"/>
      <c r="G64" s="110"/>
      <c r="H64" s="110"/>
      <c r="I64" s="110"/>
      <c r="J64" s="111">
        <f>J129</f>
        <v>0</v>
      </c>
      <c r="L64" s="108"/>
    </row>
    <row r="65" spans="2:12" s="9" customFormat="1" ht="24.9" customHeight="1">
      <c r="B65" s="108"/>
      <c r="D65" s="109" t="s">
        <v>1673</v>
      </c>
      <c r="E65" s="110"/>
      <c r="F65" s="110"/>
      <c r="G65" s="110"/>
      <c r="H65" s="110"/>
      <c r="I65" s="110"/>
      <c r="J65" s="111">
        <f>J133</f>
        <v>0</v>
      </c>
      <c r="L65" s="108"/>
    </row>
    <row r="66" spans="2:12" s="9" customFormat="1" ht="24.9" customHeight="1">
      <c r="B66" s="108"/>
      <c r="D66" s="109" t="s">
        <v>1674</v>
      </c>
      <c r="E66" s="110"/>
      <c r="F66" s="110"/>
      <c r="G66" s="110"/>
      <c r="H66" s="110"/>
      <c r="I66" s="110"/>
      <c r="J66" s="111">
        <f>J141</f>
        <v>0</v>
      </c>
      <c r="L66" s="108"/>
    </row>
    <row r="67" spans="2:12" s="9" customFormat="1" ht="24.9" customHeight="1">
      <c r="B67" s="108"/>
      <c r="D67" s="109" t="s">
        <v>1675</v>
      </c>
      <c r="E67" s="110"/>
      <c r="F67" s="110"/>
      <c r="G67" s="110"/>
      <c r="H67" s="110"/>
      <c r="I67" s="110"/>
      <c r="J67" s="111">
        <f>J148</f>
        <v>0</v>
      </c>
      <c r="L67" s="108"/>
    </row>
    <row r="68" spans="2:12" s="9" customFormat="1" ht="24.9" customHeight="1">
      <c r="B68" s="108"/>
      <c r="D68" s="109" t="s">
        <v>1423</v>
      </c>
      <c r="E68" s="110"/>
      <c r="F68" s="110"/>
      <c r="G68" s="110"/>
      <c r="H68" s="110"/>
      <c r="I68" s="110"/>
      <c r="J68" s="111">
        <f>J158</f>
        <v>0</v>
      </c>
      <c r="L68" s="108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" customHeight="1">
      <c r="A75" s="34"/>
      <c r="B75" s="35"/>
      <c r="C75" s="23" t="s">
        <v>122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4.4" customHeight="1">
      <c r="A78" s="34"/>
      <c r="B78" s="35"/>
      <c r="C78" s="34"/>
      <c r="D78" s="34"/>
      <c r="E78" s="329" t="str">
        <f>E7</f>
        <v>Karlovy Vary, ZŠ J.A.Komenského - učebna IT, kabinet, přístupová rampa a vnitřní plošina</v>
      </c>
      <c r="F78" s="330"/>
      <c r="G78" s="330"/>
      <c r="H78" s="330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100</v>
      </c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34"/>
      <c r="D80" s="34"/>
      <c r="E80" s="291" t="str">
        <f>E9</f>
        <v>6 - Slaboproud</v>
      </c>
      <c r="F80" s="331"/>
      <c r="G80" s="331"/>
      <c r="H80" s="331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4"/>
      <c r="E82" s="34"/>
      <c r="F82" s="27" t="str">
        <f>F12</f>
        <v xml:space="preserve"> </v>
      </c>
      <c r="G82" s="34"/>
      <c r="H82" s="34"/>
      <c r="I82" s="29" t="s">
        <v>23</v>
      </c>
      <c r="J82" s="52" t="str">
        <f>IF(J12="","",J12)</f>
        <v>23. 1. 2024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6" customHeight="1">
      <c r="A84" s="34"/>
      <c r="B84" s="35"/>
      <c r="C84" s="29" t="s">
        <v>25</v>
      </c>
      <c r="D84" s="34"/>
      <c r="E84" s="34"/>
      <c r="F84" s="27" t="str">
        <f>E15</f>
        <v>Statutární město K.Vary</v>
      </c>
      <c r="G84" s="34"/>
      <c r="H84" s="34"/>
      <c r="I84" s="29" t="s">
        <v>31</v>
      </c>
      <c r="J84" s="32" t="str">
        <f>E21</f>
        <v>Porticus s.r.o. K.Vary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6" customHeight="1">
      <c r="A85" s="34"/>
      <c r="B85" s="35"/>
      <c r="C85" s="29" t="s">
        <v>29</v>
      </c>
      <c r="D85" s="34"/>
      <c r="E85" s="34"/>
      <c r="F85" s="27" t="str">
        <f>IF(E18="","",E18)</f>
        <v>Vyplň údaj</v>
      </c>
      <c r="G85" s="34"/>
      <c r="H85" s="34"/>
      <c r="I85" s="29" t="s">
        <v>34</v>
      </c>
      <c r="J85" s="32" t="str">
        <f>E24</f>
        <v>Šimková Dita, K.Vary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16"/>
      <c r="B87" s="117"/>
      <c r="C87" s="118" t="s">
        <v>123</v>
      </c>
      <c r="D87" s="119" t="s">
        <v>57</v>
      </c>
      <c r="E87" s="119" t="s">
        <v>53</v>
      </c>
      <c r="F87" s="119" t="s">
        <v>54</v>
      </c>
      <c r="G87" s="119" t="s">
        <v>124</v>
      </c>
      <c r="H87" s="119" t="s">
        <v>125</v>
      </c>
      <c r="I87" s="119" t="s">
        <v>126</v>
      </c>
      <c r="J87" s="119" t="s">
        <v>104</v>
      </c>
      <c r="K87" s="120" t="s">
        <v>127</v>
      </c>
      <c r="L87" s="121"/>
      <c r="M87" s="59" t="s">
        <v>3</v>
      </c>
      <c r="N87" s="60" t="s">
        <v>42</v>
      </c>
      <c r="O87" s="60" t="s">
        <v>128</v>
      </c>
      <c r="P87" s="60" t="s">
        <v>129</v>
      </c>
      <c r="Q87" s="60" t="s">
        <v>130</v>
      </c>
      <c r="R87" s="60" t="s">
        <v>131</v>
      </c>
      <c r="S87" s="60" t="s">
        <v>132</v>
      </c>
      <c r="T87" s="61" t="s">
        <v>133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63" s="2" customFormat="1" ht="22.8" customHeight="1">
      <c r="A88" s="34"/>
      <c r="B88" s="35"/>
      <c r="C88" s="66" t="s">
        <v>134</v>
      </c>
      <c r="D88" s="34"/>
      <c r="E88" s="34"/>
      <c r="F88" s="34"/>
      <c r="G88" s="34"/>
      <c r="H88" s="34"/>
      <c r="I88" s="34"/>
      <c r="J88" s="122">
        <f>BK88</f>
        <v>0</v>
      </c>
      <c r="K88" s="34"/>
      <c r="L88" s="35"/>
      <c r="M88" s="62"/>
      <c r="N88" s="53"/>
      <c r="O88" s="63"/>
      <c r="P88" s="123">
        <f>P89+P105+P116+P122+P129+P133+P141+P148+P158</f>
        <v>0</v>
      </c>
      <c r="Q88" s="63"/>
      <c r="R88" s="123">
        <f>R89+R105+R116+R122+R129+R133+R141+R148+R158</f>
        <v>0</v>
      </c>
      <c r="S88" s="63"/>
      <c r="T88" s="124">
        <f>T89+T105+T116+T122+T129+T133+T141+T148+T158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71</v>
      </c>
      <c r="AU88" s="19" t="s">
        <v>105</v>
      </c>
      <c r="BK88" s="125">
        <f>BK89+BK105+BK116+BK122+BK129+BK133+BK141+BK148+BK158</f>
        <v>0</v>
      </c>
    </row>
    <row r="89" spans="2:63" s="12" customFormat="1" ht="25.95" customHeight="1">
      <c r="B89" s="126"/>
      <c r="D89" s="127" t="s">
        <v>71</v>
      </c>
      <c r="E89" s="128" t="s">
        <v>1122</v>
      </c>
      <c r="F89" s="128" t="s">
        <v>1676</v>
      </c>
      <c r="I89" s="129"/>
      <c r="J89" s="130">
        <f>BK89</f>
        <v>0</v>
      </c>
      <c r="L89" s="126"/>
      <c r="M89" s="131"/>
      <c r="N89" s="132"/>
      <c r="O89" s="132"/>
      <c r="P89" s="133">
        <f>SUM(P90:P104)</f>
        <v>0</v>
      </c>
      <c r="Q89" s="132"/>
      <c r="R89" s="133">
        <f>SUM(R90:R104)</f>
        <v>0</v>
      </c>
      <c r="S89" s="132"/>
      <c r="T89" s="134">
        <f>SUM(T90:T104)</f>
        <v>0</v>
      </c>
      <c r="AR89" s="127" t="s">
        <v>77</v>
      </c>
      <c r="AT89" s="135" t="s">
        <v>71</v>
      </c>
      <c r="AU89" s="135" t="s">
        <v>72</v>
      </c>
      <c r="AY89" s="127" t="s">
        <v>137</v>
      </c>
      <c r="BK89" s="136">
        <f>SUM(BK90:BK104)</f>
        <v>0</v>
      </c>
    </row>
    <row r="90" spans="1:65" s="2" customFormat="1" ht="14.4" customHeight="1">
      <c r="A90" s="34"/>
      <c r="B90" s="139"/>
      <c r="C90" s="167" t="s">
        <v>77</v>
      </c>
      <c r="D90" s="167" t="s">
        <v>247</v>
      </c>
      <c r="E90" s="168" t="s">
        <v>1677</v>
      </c>
      <c r="F90" s="169" t="s">
        <v>1678</v>
      </c>
      <c r="G90" s="170" t="s">
        <v>1135</v>
      </c>
      <c r="H90" s="171">
        <v>2</v>
      </c>
      <c r="I90" s="172"/>
      <c r="J90" s="173">
        <f aca="true" t="shared" si="0" ref="J90:J104">ROUND(I90*H90,2)</f>
        <v>0</v>
      </c>
      <c r="K90" s="169" t="s">
        <v>3</v>
      </c>
      <c r="L90" s="174"/>
      <c r="M90" s="175" t="s">
        <v>3</v>
      </c>
      <c r="N90" s="176" t="s">
        <v>43</v>
      </c>
      <c r="O90" s="55"/>
      <c r="P90" s="149">
        <f aca="true" t="shared" si="1" ref="P90:P104">O90*H90</f>
        <v>0</v>
      </c>
      <c r="Q90" s="149">
        <v>0</v>
      </c>
      <c r="R90" s="149">
        <f aca="true" t="shared" si="2" ref="R90:R104">Q90*H90</f>
        <v>0</v>
      </c>
      <c r="S90" s="149">
        <v>0</v>
      </c>
      <c r="T90" s="150">
        <f aca="true" t="shared" si="3" ref="T90:T104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314</v>
      </c>
      <c r="AT90" s="151" t="s">
        <v>247</v>
      </c>
      <c r="AU90" s="151" t="s">
        <v>77</v>
      </c>
      <c r="AY90" s="19" t="s">
        <v>137</v>
      </c>
      <c r="BE90" s="152">
        <f aca="true" t="shared" si="4" ref="BE90:BE104">IF(N90="základní",J90,0)</f>
        <v>0</v>
      </c>
      <c r="BF90" s="152">
        <f aca="true" t="shared" si="5" ref="BF90:BF104">IF(N90="snížená",J90,0)</f>
        <v>0</v>
      </c>
      <c r="BG90" s="152">
        <f aca="true" t="shared" si="6" ref="BG90:BG104">IF(N90="zákl. přenesená",J90,0)</f>
        <v>0</v>
      </c>
      <c r="BH90" s="152">
        <f aca="true" t="shared" si="7" ref="BH90:BH104">IF(N90="sníž. přenesená",J90,0)</f>
        <v>0</v>
      </c>
      <c r="BI90" s="152">
        <f aca="true" t="shared" si="8" ref="BI90:BI104">IF(N90="nulová",J90,0)</f>
        <v>0</v>
      </c>
      <c r="BJ90" s="19" t="s">
        <v>77</v>
      </c>
      <c r="BK90" s="152">
        <f aca="true" t="shared" si="9" ref="BK90:BK104">ROUND(I90*H90,2)</f>
        <v>0</v>
      </c>
      <c r="BL90" s="19" t="s">
        <v>229</v>
      </c>
      <c r="BM90" s="151" t="s">
        <v>1679</v>
      </c>
    </row>
    <row r="91" spans="1:65" s="2" customFormat="1" ht="19.8" customHeight="1">
      <c r="A91" s="34"/>
      <c r="B91" s="139"/>
      <c r="C91" s="167" t="s">
        <v>81</v>
      </c>
      <c r="D91" s="167" t="s">
        <v>247</v>
      </c>
      <c r="E91" s="168" t="s">
        <v>1680</v>
      </c>
      <c r="F91" s="169" t="s">
        <v>1681</v>
      </c>
      <c r="G91" s="170" t="s">
        <v>1135</v>
      </c>
      <c r="H91" s="171">
        <v>22</v>
      </c>
      <c r="I91" s="172"/>
      <c r="J91" s="173">
        <f t="shared" si="0"/>
        <v>0</v>
      </c>
      <c r="K91" s="169" t="s">
        <v>3</v>
      </c>
      <c r="L91" s="174"/>
      <c r="M91" s="175" t="s">
        <v>3</v>
      </c>
      <c r="N91" s="176" t="s">
        <v>43</v>
      </c>
      <c r="O91" s="55"/>
      <c r="P91" s="149">
        <f t="shared" si="1"/>
        <v>0</v>
      </c>
      <c r="Q91" s="149">
        <v>0</v>
      </c>
      <c r="R91" s="149">
        <f t="shared" si="2"/>
        <v>0</v>
      </c>
      <c r="S91" s="149">
        <v>0</v>
      </c>
      <c r="T91" s="150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314</v>
      </c>
      <c r="AT91" s="151" t="s">
        <v>247</v>
      </c>
      <c r="AU91" s="151" t="s">
        <v>77</v>
      </c>
      <c r="AY91" s="19" t="s">
        <v>137</v>
      </c>
      <c r="BE91" s="152">
        <f t="shared" si="4"/>
        <v>0</v>
      </c>
      <c r="BF91" s="152">
        <f t="shared" si="5"/>
        <v>0</v>
      </c>
      <c r="BG91" s="152">
        <f t="shared" si="6"/>
        <v>0</v>
      </c>
      <c r="BH91" s="152">
        <f t="shared" si="7"/>
        <v>0</v>
      </c>
      <c r="BI91" s="152">
        <f t="shared" si="8"/>
        <v>0</v>
      </c>
      <c r="BJ91" s="19" t="s">
        <v>77</v>
      </c>
      <c r="BK91" s="152">
        <f t="shared" si="9"/>
        <v>0</v>
      </c>
      <c r="BL91" s="19" t="s">
        <v>229</v>
      </c>
      <c r="BM91" s="151" t="s">
        <v>1682</v>
      </c>
    </row>
    <row r="92" spans="1:65" s="2" customFormat="1" ht="19.8" customHeight="1">
      <c r="A92" s="34"/>
      <c r="B92" s="139"/>
      <c r="C92" s="167" t="s">
        <v>84</v>
      </c>
      <c r="D92" s="167" t="s">
        <v>247</v>
      </c>
      <c r="E92" s="168" t="s">
        <v>1683</v>
      </c>
      <c r="F92" s="169" t="s">
        <v>1684</v>
      </c>
      <c r="G92" s="170" t="s">
        <v>1135</v>
      </c>
      <c r="H92" s="171">
        <v>40</v>
      </c>
      <c r="I92" s="172"/>
      <c r="J92" s="173">
        <f t="shared" si="0"/>
        <v>0</v>
      </c>
      <c r="K92" s="169" t="s">
        <v>3</v>
      </c>
      <c r="L92" s="174"/>
      <c r="M92" s="175" t="s">
        <v>3</v>
      </c>
      <c r="N92" s="176" t="s">
        <v>43</v>
      </c>
      <c r="O92" s="55"/>
      <c r="P92" s="149">
        <f t="shared" si="1"/>
        <v>0</v>
      </c>
      <c r="Q92" s="149">
        <v>0</v>
      </c>
      <c r="R92" s="149">
        <f t="shared" si="2"/>
        <v>0</v>
      </c>
      <c r="S92" s="149">
        <v>0</v>
      </c>
      <c r="T92" s="150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314</v>
      </c>
      <c r="AT92" s="151" t="s">
        <v>247</v>
      </c>
      <c r="AU92" s="151" t="s">
        <v>77</v>
      </c>
      <c r="AY92" s="19" t="s">
        <v>137</v>
      </c>
      <c r="BE92" s="152">
        <f t="shared" si="4"/>
        <v>0</v>
      </c>
      <c r="BF92" s="152">
        <f t="shared" si="5"/>
        <v>0</v>
      </c>
      <c r="BG92" s="152">
        <f t="shared" si="6"/>
        <v>0</v>
      </c>
      <c r="BH92" s="152">
        <f t="shared" si="7"/>
        <v>0</v>
      </c>
      <c r="BI92" s="152">
        <f t="shared" si="8"/>
        <v>0</v>
      </c>
      <c r="BJ92" s="19" t="s">
        <v>77</v>
      </c>
      <c r="BK92" s="152">
        <f t="shared" si="9"/>
        <v>0</v>
      </c>
      <c r="BL92" s="19" t="s">
        <v>229</v>
      </c>
      <c r="BM92" s="151" t="s">
        <v>1685</v>
      </c>
    </row>
    <row r="93" spans="1:65" s="2" customFormat="1" ht="14.4" customHeight="1">
      <c r="A93" s="34"/>
      <c r="B93" s="139"/>
      <c r="C93" s="167" t="s">
        <v>87</v>
      </c>
      <c r="D93" s="167" t="s">
        <v>247</v>
      </c>
      <c r="E93" s="168" t="s">
        <v>1686</v>
      </c>
      <c r="F93" s="169" t="s">
        <v>1687</v>
      </c>
      <c r="G93" s="170" t="s">
        <v>1135</v>
      </c>
      <c r="H93" s="171">
        <v>4</v>
      </c>
      <c r="I93" s="172"/>
      <c r="J93" s="173">
        <f t="shared" si="0"/>
        <v>0</v>
      </c>
      <c r="K93" s="169" t="s">
        <v>3</v>
      </c>
      <c r="L93" s="174"/>
      <c r="M93" s="175" t="s">
        <v>3</v>
      </c>
      <c r="N93" s="176" t="s">
        <v>43</v>
      </c>
      <c r="O93" s="55"/>
      <c r="P93" s="149">
        <f t="shared" si="1"/>
        <v>0</v>
      </c>
      <c r="Q93" s="149">
        <v>0</v>
      </c>
      <c r="R93" s="149">
        <f t="shared" si="2"/>
        <v>0</v>
      </c>
      <c r="S93" s="149">
        <v>0</v>
      </c>
      <c r="T93" s="150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314</v>
      </c>
      <c r="AT93" s="151" t="s">
        <v>247</v>
      </c>
      <c r="AU93" s="151" t="s">
        <v>77</v>
      </c>
      <c r="AY93" s="19" t="s">
        <v>137</v>
      </c>
      <c r="BE93" s="152">
        <f t="shared" si="4"/>
        <v>0</v>
      </c>
      <c r="BF93" s="152">
        <f t="shared" si="5"/>
        <v>0</v>
      </c>
      <c r="BG93" s="152">
        <f t="shared" si="6"/>
        <v>0</v>
      </c>
      <c r="BH93" s="152">
        <f t="shared" si="7"/>
        <v>0</v>
      </c>
      <c r="BI93" s="152">
        <f t="shared" si="8"/>
        <v>0</v>
      </c>
      <c r="BJ93" s="19" t="s">
        <v>77</v>
      </c>
      <c r="BK93" s="152">
        <f t="shared" si="9"/>
        <v>0</v>
      </c>
      <c r="BL93" s="19" t="s">
        <v>229</v>
      </c>
      <c r="BM93" s="151" t="s">
        <v>1688</v>
      </c>
    </row>
    <row r="94" spans="1:65" s="2" customFormat="1" ht="14.4" customHeight="1">
      <c r="A94" s="34"/>
      <c r="B94" s="139"/>
      <c r="C94" s="167" t="s">
        <v>90</v>
      </c>
      <c r="D94" s="167" t="s">
        <v>247</v>
      </c>
      <c r="E94" s="168" t="s">
        <v>1689</v>
      </c>
      <c r="F94" s="169" t="s">
        <v>1690</v>
      </c>
      <c r="G94" s="170" t="s">
        <v>1135</v>
      </c>
      <c r="H94" s="171">
        <v>8</v>
      </c>
      <c r="I94" s="172"/>
      <c r="J94" s="173">
        <f t="shared" si="0"/>
        <v>0</v>
      </c>
      <c r="K94" s="169" t="s">
        <v>3</v>
      </c>
      <c r="L94" s="174"/>
      <c r="M94" s="175" t="s">
        <v>3</v>
      </c>
      <c r="N94" s="176" t="s">
        <v>43</v>
      </c>
      <c r="O94" s="55"/>
      <c r="P94" s="149">
        <f t="shared" si="1"/>
        <v>0</v>
      </c>
      <c r="Q94" s="149">
        <v>0</v>
      </c>
      <c r="R94" s="149">
        <f t="shared" si="2"/>
        <v>0</v>
      </c>
      <c r="S94" s="149">
        <v>0</v>
      </c>
      <c r="T94" s="150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314</v>
      </c>
      <c r="AT94" s="151" t="s">
        <v>247</v>
      </c>
      <c r="AU94" s="151" t="s">
        <v>77</v>
      </c>
      <c r="AY94" s="19" t="s">
        <v>137</v>
      </c>
      <c r="BE94" s="152">
        <f t="shared" si="4"/>
        <v>0</v>
      </c>
      <c r="BF94" s="152">
        <f t="shared" si="5"/>
        <v>0</v>
      </c>
      <c r="BG94" s="152">
        <f t="shared" si="6"/>
        <v>0</v>
      </c>
      <c r="BH94" s="152">
        <f t="shared" si="7"/>
        <v>0</v>
      </c>
      <c r="BI94" s="152">
        <f t="shared" si="8"/>
        <v>0</v>
      </c>
      <c r="BJ94" s="19" t="s">
        <v>77</v>
      </c>
      <c r="BK94" s="152">
        <f t="shared" si="9"/>
        <v>0</v>
      </c>
      <c r="BL94" s="19" t="s">
        <v>229</v>
      </c>
      <c r="BM94" s="151" t="s">
        <v>1691</v>
      </c>
    </row>
    <row r="95" spans="1:65" s="2" customFormat="1" ht="14.4" customHeight="1">
      <c r="A95" s="34"/>
      <c r="B95" s="139"/>
      <c r="C95" s="167" t="s">
        <v>93</v>
      </c>
      <c r="D95" s="167" t="s">
        <v>247</v>
      </c>
      <c r="E95" s="168" t="s">
        <v>1692</v>
      </c>
      <c r="F95" s="169" t="s">
        <v>1693</v>
      </c>
      <c r="G95" s="170" t="s">
        <v>1135</v>
      </c>
      <c r="H95" s="171">
        <v>2</v>
      </c>
      <c r="I95" s="172"/>
      <c r="J95" s="173">
        <f t="shared" si="0"/>
        <v>0</v>
      </c>
      <c r="K95" s="169" t="s">
        <v>3</v>
      </c>
      <c r="L95" s="174"/>
      <c r="M95" s="175" t="s">
        <v>3</v>
      </c>
      <c r="N95" s="176" t="s">
        <v>43</v>
      </c>
      <c r="O95" s="55"/>
      <c r="P95" s="149">
        <f t="shared" si="1"/>
        <v>0</v>
      </c>
      <c r="Q95" s="149">
        <v>0</v>
      </c>
      <c r="R95" s="149">
        <f t="shared" si="2"/>
        <v>0</v>
      </c>
      <c r="S95" s="149">
        <v>0</v>
      </c>
      <c r="T95" s="150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314</v>
      </c>
      <c r="AT95" s="151" t="s">
        <v>247</v>
      </c>
      <c r="AU95" s="151" t="s">
        <v>77</v>
      </c>
      <c r="AY95" s="19" t="s">
        <v>137</v>
      </c>
      <c r="BE95" s="152">
        <f t="shared" si="4"/>
        <v>0</v>
      </c>
      <c r="BF95" s="152">
        <f t="shared" si="5"/>
        <v>0</v>
      </c>
      <c r="BG95" s="152">
        <f t="shared" si="6"/>
        <v>0</v>
      </c>
      <c r="BH95" s="152">
        <f t="shared" si="7"/>
        <v>0</v>
      </c>
      <c r="BI95" s="152">
        <f t="shared" si="8"/>
        <v>0</v>
      </c>
      <c r="BJ95" s="19" t="s">
        <v>77</v>
      </c>
      <c r="BK95" s="152">
        <f t="shared" si="9"/>
        <v>0</v>
      </c>
      <c r="BL95" s="19" t="s">
        <v>229</v>
      </c>
      <c r="BM95" s="151" t="s">
        <v>1694</v>
      </c>
    </row>
    <row r="96" spans="1:65" s="2" customFormat="1" ht="14.4" customHeight="1">
      <c r="A96" s="34"/>
      <c r="B96" s="139"/>
      <c r="C96" s="167" t="s">
        <v>96</v>
      </c>
      <c r="D96" s="167" t="s">
        <v>247</v>
      </c>
      <c r="E96" s="168" t="s">
        <v>1695</v>
      </c>
      <c r="F96" s="169" t="s">
        <v>1696</v>
      </c>
      <c r="G96" s="170" t="s">
        <v>1135</v>
      </c>
      <c r="H96" s="171">
        <v>2</v>
      </c>
      <c r="I96" s="172"/>
      <c r="J96" s="173">
        <f t="shared" si="0"/>
        <v>0</v>
      </c>
      <c r="K96" s="169" t="s">
        <v>3</v>
      </c>
      <c r="L96" s="174"/>
      <c r="M96" s="175" t="s">
        <v>3</v>
      </c>
      <c r="N96" s="176" t="s">
        <v>43</v>
      </c>
      <c r="O96" s="55"/>
      <c r="P96" s="149">
        <f t="shared" si="1"/>
        <v>0</v>
      </c>
      <c r="Q96" s="149">
        <v>0</v>
      </c>
      <c r="R96" s="149">
        <f t="shared" si="2"/>
        <v>0</v>
      </c>
      <c r="S96" s="149">
        <v>0</v>
      </c>
      <c r="T96" s="150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314</v>
      </c>
      <c r="AT96" s="151" t="s">
        <v>247</v>
      </c>
      <c r="AU96" s="151" t="s">
        <v>77</v>
      </c>
      <c r="AY96" s="19" t="s">
        <v>137</v>
      </c>
      <c r="BE96" s="152">
        <f t="shared" si="4"/>
        <v>0</v>
      </c>
      <c r="BF96" s="152">
        <f t="shared" si="5"/>
        <v>0</v>
      </c>
      <c r="BG96" s="152">
        <f t="shared" si="6"/>
        <v>0</v>
      </c>
      <c r="BH96" s="152">
        <f t="shared" si="7"/>
        <v>0</v>
      </c>
      <c r="BI96" s="152">
        <f t="shared" si="8"/>
        <v>0</v>
      </c>
      <c r="BJ96" s="19" t="s">
        <v>77</v>
      </c>
      <c r="BK96" s="152">
        <f t="shared" si="9"/>
        <v>0</v>
      </c>
      <c r="BL96" s="19" t="s">
        <v>229</v>
      </c>
      <c r="BM96" s="151" t="s">
        <v>1697</v>
      </c>
    </row>
    <row r="97" spans="1:65" s="2" customFormat="1" ht="40.2" customHeight="1">
      <c r="A97" s="34"/>
      <c r="B97" s="139"/>
      <c r="C97" s="140" t="s">
        <v>182</v>
      </c>
      <c r="D97" s="140" t="s">
        <v>139</v>
      </c>
      <c r="E97" s="141" t="s">
        <v>1698</v>
      </c>
      <c r="F97" s="142" t="s">
        <v>1699</v>
      </c>
      <c r="G97" s="143" t="s">
        <v>1135</v>
      </c>
      <c r="H97" s="144">
        <v>8</v>
      </c>
      <c r="I97" s="145"/>
      <c r="J97" s="146">
        <f t="shared" si="0"/>
        <v>0</v>
      </c>
      <c r="K97" s="142" t="s">
        <v>3</v>
      </c>
      <c r="L97" s="35"/>
      <c r="M97" s="147" t="s">
        <v>3</v>
      </c>
      <c r="N97" s="148" t="s">
        <v>43</v>
      </c>
      <c r="O97" s="55"/>
      <c r="P97" s="149">
        <f t="shared" si="1"/>
        <v>0</v>
      </c>
      <c r="Q97" s="149">
        <v>0</v>
      </c>
      <c r="R97" s="149">
        <f t="shared" si="2"/>
        <v>0</v>
      </c>
      <c r="S97" s="149">
        <v>0</v>
      </c>
      <c r="T97" s="150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229</v>
      </c>
      <c r="AT97" s="151" t="s">
        <v>139</v>
      </c>
      <c r="AU97" s="151" t="s">
        <v>77</v>
      </c>
      <c r="AY97" s="19" t="s">
        <v>137</v>
      </c>
      <c r="BE97" s="152">
        <f t="shared" si="4"/>
        <v>0</v>
      </c>
      <c r="BF97" s="152">
        <f t="shared" si="5"/>
        <v>0</v>
      </c>
      <c r="BG97" s="152">
        <f t="shared" si="6"/>
        <v>0</v>
      </c>
      <c r="BH97" s="152">
        <f t="shared" si="7"/>
        <v>0</v>
      </c>
      <c r="BI97" s="152">
        <f t="shared" si="8"/>
        <v>0</v>
      </c>
      <c r="BJ97" s="19" t="s">
        <v>77</v>
      </c>
      <c r="BK97" s="152">
        <f t="shared" si="9"/>
        <v>0</v>
      </c>
      <c r="BL97" s="19" t="s">
        <v>229</v>
      </c>
      <c r="BM97" s="151" t="s">
        <v>1700</v>
      </c>
    </row>
    <row r="98" spans="1:65" s="2" customFormat="1" ht="14.4" customHeight="1">
      <c r="A98" s="34"/>
      <c r="B98" s="139"/>
      <c r="C98" s="140" t="s">
        <v>189</v>
      </c>
      <c r="D98" s="140" t="s">
        <v>139</v>
      </c>
      <c r="E98" s="141" t="s">
        <v>1701</v>
      </c>
      <c r="F98" s="142" t="s">
        <v>1702</v>
      </c>
      <c r="G98" s="143" t="s">
        <v>1135</v>
      </c>
      <c r="H98" s="144">
        <v>8</v>
      </c>
      <c r="I98" s="145"/>
      <c r="J98" s="146">
        <f t="shared" si="0"/>
        <v>0</v>
      </c>
      <c r="K98" s="142" t="s">
        <v>3</v>
      </c>
      <c r="L98" s="35"/>
      <c r="M98" s="147" t="s">
        <v>3</v>
      </c>
      <c r="N98" s="148" t="s">
        <v>43</v>
      </c>
      <c r="O98" s="55"/>
      <c r="P98" s="149">
        <f t="shared" si="1"/>
        <v>0</v>
      </c>
      <c r="Q98" s="149">
        <v>0</v>
      </c>
      <c r="R98" s="149">
        <f t="shared" si="2"/>
        <v>0</v>
      </c>
      <c r="S98" s="149">
        <v>0</v>
      </c>
      <c r="T98" s="150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229</v>
      </c>
      <c r="AT98" s="151" t="s">
        <v>139</v>
      </c>
      <c r="AU98" s="151" t="s">
        <v>77</v>
      </c>
      <c r="AY98" s="19" t="s">
        <v>137</v>
      </c>
      <c r="BE98" s="152">
        <f t="shared" si="4"/>
        <v>0</v>
      </c>
      <c r="BF98" s="152">
        <f t="shared" si="5"/>
        <v>0</v>
      </c>
      <c r="BG98" s="152">
        <f t="shared" si="6"/>
        <v>0</v>
      </c>
      <c r="BH98" s="152">
        <f t="shared" si="7"/>
        <v>0</v>
      </c>
      <c r="BI98" s="152">
        <f t="shared" si="8"/>
        <v>0</v>
      </c>
      <c r="BJ98" s="19" t="s">
        <v>77</v>
      </c>
      <c r="BK98" s="152">
        <f t="shared" si="9"/>
        <v>0</v>
      </c>
      <c r="BL98" s="19" t="s">
        <v>229</v>
      </c>
      <c r="BM98" s="151" t="s">
        <v>1703</v>
      </c>
    </row>
    <row r="99" spans="1:65" s="2" customFormat="1" ht="14.4" customHeight="1">
      <c r="A99" s="34"/>
      <c r="B99" s="139"/>
      <c r="C99" s="140" t="s">
        <v>195</v>
      </c>
      <c r="D99" s="140" t="s">
        <v>139</v>
      </c>
      <c r="E99" s="141" t="s">
        <v>1704</v>
      </c>
      <c r="F99" s="142" t="s">
        <v>1705</v>
      </c>
      <c r="G99" s="143" t="s">
        <v>1135</v>
      </c>
      <c r="H99" s="144">
        <v>24</v>
      </c>
      <c r="I99" s="145"/>
      <c r="J99" s="146">
        <f t="shared" si="0"/>
        <v>0</v>
      </c>
      <c r="K99" s="142" t="s">
        <v>3</v>
      </c>
      <c r="L99" s="35"/>
      <c r="M99" s="147" t="s">
        <v>3</v>
      </c>
      <c r="N99" s="148" t="s">
        <v>43</v>
      </c>
      <c r="O99" s="55"/>
      <c r="P99" s="149">
        <f t="shared" si="1"/>
        <v>0</v>
      </c>
      <c r="Q99" s="149">
        <v>0</v>
      </c>
      <c r="R99" s="149">
        <f t="shared" si="2"/>
        <v>0</v>
      </c>
      <c r="S99" s="149">
        <v>0</v>
      </c>
      <c r="T99" s="150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229</v>
      </c>
      <c r="AT99" s="151" t="s">
        <v>139</v>
      </c>
      <c r="AU99" s="151" t="s">
        <v>77</v>
      </c>
      <c r="AY99" s="19" t="s">
        <v>137</v>
      </c>
      <c r="BE99" s="152">
        <f t="shared" si="4"/>
        <v>0</v>
      </c>
      <c r="BF99" s="152">
        <f t="shared" si="5"/>
        <v>0</v>
      </c>
      <c r="BG99" s="152">
        <f t="shared" si="6"/>
        <v>0</v>
      </c>
      <c r="BH99" s="152">
        <f t="shared" si="7"/>
        <v>0</v>
      </c>
      <c r="BI99" s="152">
        <f t="shared" si="8"/>
        <v>0</v>
      </c>
      <c r="BJ99" s="19" t="s">
        <v>77</v>
      </c>
      <c r="BK99" s="152">
        <f t="shared" si="9"/>
        <v>0</v>
      </c>
      <c r="BL99" s="19" t="s">
        <v>229</v>
      </c>
      <c r="BM99" s="151" t="s">
        <v>1706</v>
      </c>
    </row>
    <row r="100" spans="1:65" s="2" customFormat="1" ht="81" customHeight="1">
      <c r="A100" s="34"/>
      <c r="B100" s="139"/>
      <c r="C100" s="140" t="s">
        <v>201</v>
      </c>
      <c r="D100" s="140" t="s">
        <v>139</v>
      </c>
      <c r="E100" s="141" t="s">
        <v>1707</v>
      </c>
      <c r="F100" s="142" t="s">
        <v>1708</v>
      </c>
      <c r="G100" s="143" t="s">
        <v>1135</v>
      </c>
      <c r="H100" s="144">
        <v>3</v>
      </c>
      <c r="I100" s="145"/>
      <c r="J100" s="146">
        <f t="shared" si="0"/>
        <v>0</v>
      </c>
      <c r="K100" s="142" t="s">
        <v>3</v>
      </c>
      <c r="L100" s="35"/>
      <c r="M100" s="147" t="s">
        <v>3</v>
      </c>
      <c r="N100" s="148" t="s">
        <v>43</v>
      </c>
      <c r="O100" s="55"/>
      <c r="P100" s="149">
        <f t="shared" si="1"/>
        <v>0</v>
      </c>
      <c r="Q100" s="149">
        <v>0</v>
      </c>
      <c r="R100" s="149">
        <f t="shared" si="2"/>
        <v>0</v>
      </c>
      <c r="S100" s="149">
        <v>0</v>
      </c>
      <c r="T100" s="150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229</v>
      </c>
      <c r="AT100" s="151" t="s">
        <v>139</v>
      </c>
      <c r="AU100" s="151" t="s">
        <v>77</v>
      </c>
      <c r="AY100" s="19" t="s">
        <v>137</v>
      </c>
      <c r="BE100" s="152">
        <f t="shared" si="4"/>
        <v>0</v>
      </c>
      <c r="BF100" s="152">
        <f t="shared" si="5"/>
        <v>0</v>
      </c>
      <c r="BG100" s="152">
        <f t="shared" si="6"/>
        <v>0</v>
      </c>
      <c r="BH100" s="152">
        <f t="shared" si="7"/>
        <v>0</v>
      </c>
      <c r="BI100" s="152">
        <f t="shared" si="8"/>
        <v>0</v>
      </c>
      <c r="BJ100" s="19" t="s">
        <v>77</v>
      </c>
      <c r="BK100" s="152">
        <f t="shared" si="9"/>
        <v>0</v>
      </c>
      <c r="BL100" s="19" t="s">
        <v>229</v>
      </c>
      <c r="BM100" s="151" t="s">
        <v>1709</v>
      </c>
    </row>
    <row r="101" spans="1:65" s="2" customFormat="1" ht="60.6" customHeight="1">
      <c r="A101" s="34"/>
      <c r="B101" s="139"/>
      <c r="C101" s="140" t="s">
        <v>207</v>
      </c>
      <c r="D101" s="140" t="s">
        <v>139</v>
      </c>
      <c r="E101" s="141" t="s">
        <v>1710</v>
      </c>
      <c r="F101" s="142" t="s">
        <v>1711</v>
      </c>
      <c r="G101" s="143" t="s">
        <v>1135</v>
      </c>
      <c r="H101" s="144">
        <v>7</v>
      </c>
      <c r="I101" s="145"/>
      <c r="J101" s="146">
        <f t="shared" si="0"/>
        <v>0</v>
      </c>
      <c r="K101" s="142" t="s">
        <v>3</v>
      </c>
      <c r="L101" s="35"/>
      <c r="M101" s="147" t="s">
        <v>3</v>
      </c>
      <c r="N101" s="148" t="s">
        <v>43</v>
      </c>
      <c r="O101" s="55"/>
      <c r="P101" s="149">
        <f t="shared" si="1"/>
        <v>0</v>
      </c>
      <c r="Q101" s="149">
        <v>0</v>
      </c>
      <c r="R101" s="149">
        <f t="shared" si="2"/>
        <v>0</v>
      </c>
      <c r="S101" s="149">
        <v>0</v>
      </c>
      <c r="T101" s="150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229</v>
      </c>
      <c r="AT101" s="151" t="s">
        <v>139</v>
      </c>
      <c r="AU101" s="151" t="s">
        <v>77</v>
      </c>
      <c r="AY101" s="19" t="s">
        <v>137</v>
      </c>
      <c r="BE101" s="152">
        <f t="shared" si="4"/>
        <v>0</v>
      </c>
      <c r="BF101" s="152">
        <f t="shared" si="5"/>
        <v>0</v>
      </c>
      <c r="BG101" s="152">
        <f t="shared" si="6"/>
        <v>0</v>
      </c>
      <c r="BH101" s="152">
        <f t="shared" si="7"/>
        <v>0</v>
      </c>
      <c r="BI101" s="152">
        <f t="shared" si="8"/>
        <v>0</v>
      </c>
      <c r="BJ101" s="19" t="s">
        <v>77</v>
      </c>
      <c r="BK101" s="152">
        <f t="shared" si="9"/>
        <v>0</v>
      </c>
      <c r="BL101" s="19" t="s">
        <v>229</v>
      </c>
      <c r="BM101" s="151" t="s">
        <v>1712</v>
      </c>
    </row>
    <row r="102" spans="1:65" s="2" customFormat="1" ht="45" customHeight="1">
      <c r="A102" s="34"/>
      <c r="B102" s="139"/>
      <c r="C102" s="167" t="s">
        <v>213</v>
      </c>
      <c r="D102" s="167" t="s">
        <v>247</v>
      </c>
      <c r="E102" s="168" t="s">
        <v>1713</v>
      </c>
      <c r="F102" s="169" t="s">
        <v>1714</v>
      </c>
      <c r="G102" s="170" t="s">
        <v>1135</v>
      </c>
      <c r="H102" s="171">
        <v>7</v>
      </c>
      <c r="I102" s="172"/>
      <c r="J102" s="173">
        <f t="shared" si="0"/>
        <v>0</v>
      </c>
      <c r="K102" s="169" t="s">
        <v>3</v>
      </c>
      <c r="L102" s="174"/>
      <c r="M102" s="175" t="s">
        <v>3</v>
      </c>
      <c r="N102" s="176" t="s">
        <v>43</v>
      </c>
      <c r="O102" s="55"/>
      <c r="P102" s="149">
        <f t="shared" si="1"/>
        <v>0</v>
      </c>
      <c r="Q102" s="149">
        <v>0</v>
      </c>
      <c r="R102" s="149">
        <f t="shared" si="2"/>
        <v>0</v>
      </c>
      <c r="S102" s="149">
        <v>0</v>
      </c>
      <c r="T102" s="150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314</v>
      </c>
      <c r="AT102" s="151" t="s">
        <v>247</v>
      </c>
      <c r="AU102" s="151" t="s">
        <v>77</v>
      </c>
      <c r="AY102" s="19" t="s">
        <v>137</v>
      </c>
      <c r="BE102" s="152">
        <f t="shared" si="4"/>
        <v>0</v>
      </c>
      <c r="BF102" s="152">
        <f t="shared" si="5"/>
        <v>0</v>
      </c>
      <c r="BG102" s="152">
        <f t="shared" si="6"/>
        <v>0</v>
      </c>
      <c r="BH102" s="152">
        <f t="shared" si="7"/>
        <v>0</v>
      </c>
      <c r="BI102" s="152">
        <f t="shared" si="8"/>
        <v>0</v>
      </c>
      <c r="BJ102" s="19" t="s">
        <v>77</v>
      </c>
      <c r="BK102" s="152">
        <f t="shared" si="9"/>
        <v>0</v>
      </c>
      <c r="BL102" s="19" t="s">
        <v>229</v>
      </c>
      <c r="BM102" s="151" t="s">
        <v>1715</v>
      </c>
    </row>
    <row r="103" spans="1:65" s="2" customFormat="1" ht="14.4" customHeight="1">
      <c r="A103" s="34"/>
      <c r="B103" s="139"/>
      <c r="C103" s="167" t="s">
        <v>219</v>
      </c>
      <c r="D103" s="167" t="s">
        <v>247</v>
      </c>
      <c r="E103" s="168" t="s">
        <v>1716</v>
      </c>
      <c r="F103" s="169" t="s">
        <v>1717</v>
      </c>
      <c r="G103" s="170" t="s">
        <v>1135</v>
      </c>
      <c r="H103" s="171">
        <v>1</v>
      </c>
      <c r="I103" s="172"/>
      <c r="J103" s="173">
        <f t="shared" si="0"/>
        <v>0</v>
      </c>
      <c r="K103" s="169" t="s">
        <v>3</v>
      </c>
      <c r="L103" s="174"/>
      <c r="M103" s="175" t="s">
        <v>3</v>
      </c>
      <c r="N103" s="176" t="s">
        <v>43</v>
      </c>
      <c r="O103" s="55"/>
      <c r="P103" s="149">
        <f t="shared" si="1"/>
        <v>0</v>
      </c>
      <c r="Q103" s="149">
        <v>0</v>
      </c>
      <c r="R103" s="149">
        <f t="shared" si="2"/>
        <v>0</v>
      </c>
      <c r="S103" s="149">
        <v>0</v>
      </c>
      <c r="T103" s="150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1" t="s">
        <v>314</v>
      </c>
      <c r="AT103" s="151" t="s">
        <v>247</v>
      </c>
      <c r="AU103" s="151" t="s">
        <v>77</v>
      </c>
      <c r="AY103" s="19" t="s">
        <v>137</v>
      </c>
      <c r="BE103" s="152">
        <f t="shared" si="4"/>
        <v>0</v>
      </c>
      <c r="BF103" s="152">
        <f t="shared" si="5"/>
        <v>0</v>
      </c>
      <c r="BG103" s="152">
        <f t="shared" si="6"/>
        <v>0</v>
      </c>
      <c r="BH103" s="152">
        <f t="shared" si="7"/>
        <v>0</v>
      </c>
      <c r="BI103" s="152">
        <f t="shared" si="8"/>
        <v>0</v>
      </c>
      <c r="BJ103" s="19" t="s">
        <v>77</v>
      </c>
      <c r="BK103" s="152">
        <f t="shared" si="9"/>
        <v>0</v>
      </c>
      <c r="BL103" s="19" t="s">
        <v>229</v>
      </c>
      <c r="BM103" s="151" t="s">
        <v>1718</v>
      </c>
    </row>
    <row r="104" spans="1:65" s="2" customFormat="1" ht="70.8" customHeight="1">
      <c r="A104" s="34"/>
      <c r="B104" s="139"/>
      <c r="C104" s="140" t="s">
        <v>9</v>
      </c>
      <c r="D104" s="140" t="s">
        <v>139</v>
      </c>
      <c r="E104" s="141" t="s">
        <v>1719</v>
      </c>
      <c r="F104" s="142" t="s">
        <v>1720</v>
      </c>
      <c r="G104" s="143" t="s">
        <v>1135</v>
      </c>
      <c r="H104" s="144">
        <v>1</v>
      </c>
      <c r="I104" s="145"/>
      <c r="J104" s="146">
        <f t="shared" si="0"/>
        <v>0</v>
      </c>
      <c r="K104" s="142" t="s">
        <v>3</v>
      </c>
      <c r="L104" s="35"/>
      <c r="M104" s="147" t="s">
        <v>3</v>
      </c>
      <c r="N104" s="148" t="s">
        <v>43</v>
      </c>
      <c r="O104" s="55"/>
      <c r="P104" s="149">
        <f t="shared" si="1"/>
        <v>0</v>
      </c>
      <c r="Q104" s="149">
        <v>0</v>
      </c>
      <c r="R104" s="149">
        <f t="shared" si="2"/>
        <v>0</v>
      </c>
      <c r="S104" s="149">
        <v>0</v>
      </c>
      <c r="T104" s="150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229</v>
      </c>
      <c r="AT104" s="151" t="s">
        <v>139</v>
      </c>
      <c r="AU104" s="151" t="s">
        <v>77</v>
      </c>
      <c r="AY104" s="19" t="s">
        <v>137</v>
      </c>
      <c r="BE104" s="152">
        <f t="shared" si="4"/>
        <v>0</v>
      </c>
      <c r="BF104" s="152">
        <f t="shared" si="5"/>
        <v>0</v>
      </c>
      <c r="BG104" s="152">
        <f t="shared" si="6"/>
        <v>0</v>
      </c>
      <c r="BH104" s="152">
        <f t="shared" si="7"/>
        <v>0</v>
      </c>
      <c r="BI104" s="152">
        <f t="shared" si="8"/>
        <v>0</v>
      </c>
      <c r="BJ104" s="19" t="s">
        <v>77</v>
      </c>
      <c r="BK104" s="152">
        <f t="shared" si="9"/>
        <v>0</v>
      </c>
      <c r="BL104" s="19" t="s">
        <v>229</v>
      </c>
      <c r="BM104" s="151" t="s">
        <v>1721</v>
      </c>
    </row>
    <row r="105" spans="2:63" s="12" customFormat="1" ht="25.95" customHeight="1">
      <c r="B105" s="126"/>
      <c r="D105" s="127" t="s">
        <v>71</v>
      </c>
      <c r="E105" s="128" t="s">
        <v>1162</v>
      </c>
      <c r="F105" s="128" t="s">
        <v>1467</v>
      </c>
      <c r="I105" s="129"/>
      <c r="J105" s="130">
        <f>BK105</f>
        <v>0</v>
      </c>
      <c r="L105" s="126"/>
      <c r="M105" s="131"/>
      <c r="N105" s="132"/>
      <c r="O105" s="132"/>
      <c r="P105" s="133">
        <f>SUM(P106:P115)</f>
        <v>0</v>
      </c>
      <c r="Q105" s="132"/>
      <c r="R105" s="133">
        <f>SUM(R106:R115)</f>
        <v>0</v>
      </c>
      <c r="S105" s="132"/>
      <c r="T105" s="134">
        <f>SUM(T106:T115)</f>
        <v>0</v>
      </c>
      <c r="AR105" s="127" t="s">
        <v>77</v>
      </c>
      <c r="AT105" s="135" t="s">
        <v>71</v>
      </c>
      <c r="AU105" s="135" t="s">
        <v>72</v>
      </c>
      <c r="AY105" s="127" t="s">
        <v>137</v>
      </c>
      <c r="BK105" s="136">
        <f>SUM(BK106:BK115)</f>
        <v>0</v>
      </c>
    </row>
    <row r="106" spans="1:65" s="2" customFormat="1" ht="14.4" customHeight="1">
      <c r="A106" s="34"/>
      <c r="B106" s="139"/>
      <c r="C106" s="140" t="s">
        <v>229</v>
      </c>
      <c r="D106" s="140" t="s">
        <v>139</v>
      </c>
      <c r="E106" s="141" t="s">
        <v>1722</v>
      </c>
      <c r="F106" s="142" t="s">
        <v>1717</v>
      </c>
      <c r="G106" s="143" t="s">
        <v>1135</v>
      </c>
      <c r="H106" s="144">
        <v>1</v>
      </c>
      <c r="I106" s="145"/>
      <c r="J106" s="146">
        <f aca="true" t="shared" si="10" ref="J106:J115">ROUND(I106*H106,2)</f>
        <v>0</v>
      </c>
      <c r="K106" s="142" t="s">
        <v>3</v>
      </c>
      <c r="L106" s="35"/>
      <c r="M106" s="147" t="s">
        <v>3</v>
      </c>
      <c r="N106" s="148" t="s">
        <v>43</v>
      </c>
      <c r="O106" s="55"/>
      <c r="P106" s="149">
        <f aca="true" t="shared" si="11" ref="P106:P115">O106*H106</f>
        <v>0</v>
      </c>
      <c r="Q106" s="149">
        <v>0</v>
      </c>
      <c r="R106" s="149">
        <f aca="true" t="shared" si="12" ref="R106:R115">Q106*H106</f>
        <v>0</v>
      </c>
      <c r="S106" s="149">
        <v>0</v>
      </c>
      <c r="T106" s="150">
        <f aca="true" t="shared" si="13" ref="T106:T115"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229</v>
      </c>
      <c r="AT106" s="151" t="s">
        <v>139</v>
      </c>
      <c r="AU106" s="151" t="s">
        <v>77</v>
      </c>
      <c r="AY106" s="19" t="s">
        <v>137</v>
      </c>
      <c r="BE106" s="152">
        <f aca="true" t="shared" si="14" ref="BE106:BE115">IF(N106="základní",J106,0)</f>
        <v>0</v>
      </c>
      <c r="BF106" s="152">
        <f aca="true" t="shared" si="15" ref="BF106:BF115">IF(N106="snížená",J106,0)</f>
        <v>0</v>
      </c>
      <c r="BG106" s="152">
        <f aca="true" t="shared" si="16" ref="BG106:BG115">IF(N106="zákl. přenesená",J106,0)</f>
        <v>0</v>
      </c>
      <c r="BH106" s="152">
        <f aca="true" t="shared" si="17" ref="BH106:BH115">IF(N106="sníž. přenesená",J106,0)</f>
        <v>0</v>
      </c>
      <c r="BI106" s="152">
        <f aca="true" t="shared" si="18" ref="BI106:BI115">IF(N106="nulová",J106,0)</f>
        <v>0</v>
      </c>
      <c r="BJ106" s="19" t="s">
        <v>77</v>
      </c>
      <c r="BK106" s="152">
        <f aca="true" t="shared" si="19" ref="BK106:BK115">ROUND(I106*H106,2)</f>
        <v>0</v>
      </c>
      <c r="BL106" s="19" t="s">
        <v>229</v>
      </c>
      <c r="BM106" s="151" t="s">
        <v>1723</v>
      </c>
    </row>
    <row r="107" spans="1:65" s="2" customFormat="1" ht="22.2" customHeight="1">
      <c r="A107" s="34"/>
      <c r="B107" s="139"/>
      <c r="C107" s="140" t="s">
        <v>235</v>
      </c>
      <c r="D107" s="140" t="s">
        <v>139</v>
      </c>
      <c r="E107" s="141" t="s">
        <v>1724</v>
      </c>
      <c r="F107" s="142" t="s">
        <v>1725</v>
      </c>
      <c r="G107" s="143" t="s">
        <v>1135</v>
      </c>
      <c r="H107" s="144">
        <v>1</v>
      </c>
      <c r="I107" s="145"/>
      <c r="J107" s="146">
        <f t="shared" si="10"/>
        <v>0</v>
      </c>
      <c r="K107" s="142" t="s">
        <v>3</v>
      </c>
      <c r="L107" s="35"/>
      <c r="M107" s="147" t="s">
        <v>3</v>
      </c>
      <c r="N107" s="148" t="s">
        <v>43</v>
      </c>
      <c r="O107" s="55"/>
      <c r="P107" s="149">
        <f t="shared" si="11"/>
        <v>0</v>
      </c>
      <c r="Q107" s="149">
        <v>0</v>
      </c>
      <c r="R107" s="149">
        <f t="shared" si="12"/>
        <v>0</v>
      </c>
      <c r="S107" s="149">
        <v>0</v>
      </c>
      <c r="T107" s="150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229</v>
      </c>
      <c r="AT107" s="151" t="s">
        <v>139</v>
      </c>
      <c r="AU107" s="151" t="s">
        <v>77</v>
      </c>
      <c r="AY107" s="19" t="s">
        <v>137</v>
      </c>
      <c r="BE107" s="152">
        <f t="shared" si="14"/>
        <v>0</v>
      </c>
      <c r="BF107" s="152">
        <f t="shared" si="15"/>
        <v>0</v>
      </c>
      <c r="BG107" s="152">
        <f t="shared" si="16"/>
        <v>0</v>
      </c>
      <c r="BH107" s="152">
        <f t="shared" si="17"/>
        <v>0</v>
      </c>
      <c r="BI107" s="152">
        <f t="shared" si="18"/>
        <v>0</v>
      </c>
      <c r="BJ107" s="19" t="s">
        <v>77</v>
      </c>
      <c r="BK107" s="152">
        <f t="shared" si="19"/>
        <v>0</v>
      </c>
      <c r="BL107" s="19" t="s">
        <v>229</v>
      </c>
      <c r="BM107" s="151" t="s">
        <v>1726</v>
      </c>
    </row>
    <row r="108" spans="1:65" s="2" customFormat="1" ht="14.4" customHeight="1">
      <c r="A108" s="34"/>
      <c r="B108" s="139"/>
      <c r="C108" s="140" t="s">
        <v>241</v>
      </c>
      <c r="D108" s="140" t="s">
        <v>139</v>
      </c>
      <c r="E108" s="141" t="s">
        <v>1727</v>
      </c>
      <c r="F108" s="142" t="s">
        <v>1728</v>
      </c>
      <c r="G108" s="143" t="s">
        <v>1135</v>
      </c>
      <c r="H108" s="144">
        <v>4</v>
      </c>
      <c r="I108" s="145"/>
      <c r="J108" s="146">
        <f t="shared" si="10"/>
        <v>0</v>
      </c>
      <c r="K108" s="142" t="s">
        <v>3</v>
      </c>
      <c r="L108" s="35"/>
      <c r="M108" s="147" t="s">
        <v>3</v>
      </c>
      <c r="N108" s="148" t="s">
        <v>43</v>
      </c>
      <c r="O108" s="55"/>
      <c r="P108" s="149">
        <f t="shared" si="11"/>
        <v>0</v>
      </c>
      <c r="Q108" s="149">
        <v>0</v>
      </c>
      <c r="R108" s="149">
        <f t="shared" si="12"/>
        <v>0</v>
      </c>
      <c r="S108" s="149">
        <v>0</v>
      </c>
      <c r="T108" s="150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229</v>
      </c>
      <c r="AT108" s="151" t="s">
        <v>139</v>
      </c>
      <c r="AU108" s="151" t="s">
        <v>77</v>
      </c>
      <c r="AY108" s="19" t="s">
        <v>137</v>
      </c>
      <c r="BE108" s="152">
        <f t="shared" si="14"/>
        <v>0</v>
      </c>
      <c r="BF108" s="152">
        <f t="shared" si="15"/>
        <v>0</v>
      </c>
      <c r="BG108" s="152">
        <f t="shared" si="16"/>
        <v>0</v>
      </c>
      <c r="BH108" s="152">
        <f t="shared" si="17"/>
        <v>0</v>
      </c>
      <c r="BI108" s="152">
        <f t="shared" si="18"/>
        <v>0</v>
      </c>
      <c r="BJ108" s="19" t="s">
        <v>77</v>
      </c>
      <c r="BK108" s="152">
        <f t="shared" si="19"/>
        <v>0</v>
      </c>
      <c r="BL108" s="19" t="s">
        <v>229</v>
      </c>
      <c r="BM108" s="151" t="s">
        <v>1729</v>
      </c>
    </row>
    <row r="109" spans="1:65" s="2" customFormat="1" ht="14.4" customHeight="1">
      <c r="A109" s="34"/>
      <c r="B109" s="139"/>
      <c r="C109" s="140" t="s">
        <v>246</v>
      </c>
      <c r="D109" s="140" t="s">
        <v>139</v>
      </c>
      <c r="E109" s="141" t="s">
        <v>1730</v>
      </c>
      <c r="F109" s="142" t="s">
        <v>1731</v>
      </c>
      <c r="G109" s="143" t="s">
        <v>1135</v>
      </c>
      <c r="H109" s="144">
        <v>2</v>
      </c>
      <c r="I109" s="145"/>
      <c r="J109" s="146">
        <f t="shared" si="10"/>
        <v>0</v>
      </c>
      <c r="K109" s="142" t="s">
        <v>3</v>
      </c>
      <c r="L109" s="35"/>
      <c r="M109" s="147" t="s">
        <v>3</v>
      </c>
      <c r="N109" s="148" t="s">
        <v>43</v>
      </c>
      <c r="O109" s="55"/>
      <c r="P109" s="149">
        <f t="shared" si="11"/>
        <v>0</v>
      </c>
      <c r="Q109" s="149">
        <v>0</v>
      </c>
      <c r="R109" s="149">
        <f t="shared" si="12"/>
        <v>0</v>
      </c>
      <c r="S109" s="149">
        <v>0</v>
      </c>
      <c r="T109" s="150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229</v>
      </c>
      <c r="AT109" s="151" t="s">
        <v>139</v>
      </c>
      <c r="AU109" s="151" t="s">
        <v>77</v>
      </c>
      <c r="AY109" s="19" t="s">
        <v>137</v>
      </c>
      <c r="BE109" s="152">
        <f t="shared" si="14"/>
        <v>0</v>
      </c>
      <c r="BF109" s="152">
        <f t="shared" si="15"/>
        <v>0</v>
      </c>
      <c r="BG109" s="152">
        <f t="shared" si="16"/>
        <v>0</v>
      </c>
      <c r="BH109" s="152">
        <f t="shared" si="17"/>
        <v>0</v>
      </c>
      <c r="BI109" s="152">
        <f t="shared" si="18"/>
        <v>0</v>
      </c>
      <c r="BJ109" s="19" t="s">
        <v>77</v>
      </c>
      <c r="BK109" s="152">
        <f t="shared" si="19"/>
        <v>0</v>
      </c>
      <c r="BL109" s="19" t="s">
        <v>229</v>
      </c>
      <c r="BM109" s="151" t="s">
        <v>1732</v>
      </c>
    </row>
    <row r="110" spans="1:65" s="2" customFormat="1" ht="14.4" customHeight="1">
      <c r="A110" s="34"/>
      <c r="B110" s="139"/>
      <c r="C110" s="140" t="s">
        <v>252</v>
      </c>
      <c r="D110" s="140" t="s">
        <v>139</v>
      </c>
      <c r="E110" s="141" t="s">
        <v>1733</v>
      </c>
      <c r="F110" s="142" t="s">
        <v>1734</v>
      </c>
      <c r="G110" s="143" t="s">
        <v>1135</v>
      </c>
      <c r="H110" s="144">
        <v>22</v>
      </c>
      <c r="I110" s="145"/>
      <c r="J110" s="146">
        <f t="shared" si="10"/>
        <v>0</v>
      </c>
      <c r="K110" s="142" t="s">
        <v>3</v>
      </c>
      <c r="L110" s="35"/>
      <c r="M110" s="147" t="s">
        <v>3</v>
      </c>
      <c r="N110" s="148" t="s">
        <v>43</v>
      </c>
      <c r="O110" s="55"/>
      <c r="P110" s="149">
        <f t="shared" si="11"/>
        <v>0</v>
      </c>
      <c r="Q110" s="149">
        <v>0</v>
      </c>
      <c r="R110" s="149">
        <f t="shared" si="12"/>
        <v>0</v>
      </c>
      <c r="S110" s="149">
        <v>0</v>
      </c>
      <c r="T110" s="150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229</v>
      </c>
      <c r="AT110" s="151" t="s">
        <v>139</v>
      </c>
      <c r="AU110" s="151" t="s">
        <v>77</v>
      </c>
      <c r="AY110" s="19" t="s">
        <v>137</v>
      </c>
      <c r="BE110" s="152">
        <f t="shared" si="14"/>
        <v>0</v>
      </c>
      <c r="BF110" s="152">
        <f t="shared" si="15"/>
        <v>0</v>
      </c>
      <c r="BG110" s="152">
        <f t="shared" si="16"/>
        <v>0</v>
      </c>
      <c r="BH110" s="152">
        <f t="shared" si="17"/>
        <v>0</v>
      </c>
      <c r="BI110" s="152">
        <f t="shared" si="18"/>
        <v>0</v>
      </c>
      <c r="BJ110" s="19" t="s">
        <v>77</v>
      </c>
      <c r="BK110" s="152">
        <f t="shared" si="19"/>
        <v>0</v>
      </c>
      <c r="BL110" s="19" t="s">
        <v>229</v>
      </c>
      <c r="BM110" s="151" t="s">
        <v>1735</v>
      </c>
    </row>
    <row r="111" spans="1:65" s="2" customFormat="1" ht="14.4" customHeight="1">
      <c r="A111" s="34"/>
      <c r="B111" s="139"/>
      <c r="C111" s="140" t="s">
        <v>8</v>
      </c>
      <c r="D111" s="140" t="s">
        <v>139</v>
      </c>
      <c r="E111" s="141" t="s">
        <v>1483</v>
      </c>
      <c r="F111" s="142" t="s">
        <v>1736</v>
      </c>
      <c r="G111" s="143" t="s">
        <v>1135</v>
      </c>
      <c r="H111" s="144">
        <v>40</v>
      </c>
      <c r="I111" s="145"/>
      <c r="J111" s="146">
        <f t="shared" si="10"/>
        <v>0</v>
      </c>
      <c r="K111" s="142" t="s">
        <v>3</v>
      </c>
      <c r="L111" s="35"/>
      <c r="M111" s="147" t="s">
        <v>3</v>
      </c>
      <c r="N111" s="148" t="s">
        <v>43</v>
      </c>
      <c r="O111" s="55"/>
      <c r="P111" s="149">
        <f t="shared" si="11"/>
        <v>0</v>
      </c>
      <c r="Q111" s="149">
        <v>0</v>
      </c>
      <c r="R111" s="149">
        <f t="shared" si="12"/>
        <v>0</v>
      </c>
      <c r="S111" s="149">
        <v>0</v>
      </c>
      <c r="T111" s="150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229</v>
      </c>
      <c r="AT111" s="151" t="s">
        <v>139</v>
      </c>
      <c r="AU111" s="151" t="s">
        <v>77</v>
      </c>
      <c r="AY111" s="19" t="s">
        <v>137</v>
      </c>
      <c r="BE111" s="152">
        <f t="shared" si="14"/>
        <v>0</v>
      </c>
      <c r="BF111" s="152">
        <f t="shared" si="15"/>
        <v>0</v>
      </c>
      <c r="BG111" s="152">
        <f t="shared" si="16"/>
        <v>0</v>
      </c>
      <c r="BH111" s="152">
        <f t="shared" si="17"/>
        <v>0</v>
      </c>
      <c r="BI111" s="152">
        <f t="shared" si="18"/>
        <v>0</v>
      </c>
      <c r="BJ111" s="19" t="s">
        <v>77</v>
      </c>
      <c r="BK111" s="152">
        <f t="shared" si="19"/>
        <v>0</v>
      </c>
      <c r="BL111" s="19" t="s">
        <v>229</v>
      </c>
      <c r="BM111" s="151" t="s">
        <v>1737</v>
      </c>
    </row>
    <row r="112" spans="1:65" s="2" customFormat="1" ht="14.4" customHeight="1">
      <c r="A112" s="34"/>
      <c r="B112" s="139"/>
      <c r="C112" s="140" t="s">
        <v>262</v>
      </c>
      <c r="D112" s="140" t="s">
        <v>139</v>
      </c>
      <c r="E112" s="141" t="s">
        <v>1738</v>
      </c>
      <c r="F112" s="142" t="s">
        <v>1739</v>
      </c>
      <c r="G112" s="143" t="s">
        <v>1135</v>
      </c>
      <c r="H112" s="144">
        <v>8</v>
      </c>
      <c r="I112" s="145"/>
      <c r="J112" s="146">
        <f t="shared" si="10"/>
        <v>0</v>
      </c>
      <c r="K112" s="142" t="s">
        <v>3</v>
      </c>
      <c r="L112" s="35"/>
      <c r="M112" s="147" t="s">
        <v>3</v>
      </c>
      <c r="N112" s="148" t="s">
        <v>43</v>
      </c>
      <c r="O112" s="55"/>
      <c r="P112" s="149">
        <f t="shared" si="11"/>
        <v>0</v>
      </c>
      <c r="Q112" s="149">
        <v>0</v>
      </c>
      <c r="R112" s="149">
        <f t="shared" si="12"/>
        <v>0</v>
      </c>
      <c r="S112" s="149">
        <v>0</v>
      </c>
      <c r="T112" s="150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229</v>
      </c>
      <c r="AT112" s="151" t="s">
        <v>139</v>
      </c>
      <c r="AU112" s="151" t="s">
        <v>77</v>
      </c>
      <c r="AY112" s="19" t="s">
        <v>137</v>
      </c>
      <c r="BE112" s="152">
        <f t="shared" si="14"/>
        <v>0</v>
      </c>
      <c r="BF112" s="152">
        <f t="shared" si="15"/>
        <v>0</v>
      </c>
      <c r="BG112" s="152">
        <f t="shared" si="16"/>
        <v>0</v>
      </c>
      <c r="BH112" s="152">
        <f t="shared" si="17"/>
        <v>0</v>
      </c>
      <c r="BI112" s="152">
        <f t="shared" si="18"/>
        <v>0</v>
      </c>
      <c r="BJ112" s="19" t="s">
        <v>77</v>
      </c>
      <c r="BK112" s="152">
        <f t="shared" si="19"/>
        <v>0</v>
      </c>
      <c r="BL112" s="19" t="s">
        <v>229</v>
      </c>
      <c r="BM112" s="151" t="s">
        <v>1740</v>
      </c>
    </row>
    <row r="113" spans="1:65" s="2" customFormat="1" ht="14.4" customHeight="1">
      <c r="A113" s="34"/>
      <c r="B113" s="139"/>
      <c r="C113" s="140" t="s">
        <v>266</v>
      </c>
      <c r="D113" s="140" t="s">
        <v>139</v>
      </c>
      <c r="E113" s="141" t="s">
        <v>1741</v>
      </c>
      <c r="F113" s="142" t="s">
        <v>1693</v>
      </c>
      <c r="G113" s="143" t="s">
        <v>1135</v>
      </c>
      <c r="H113" s="144">
        <v>2</v>
      </c>
      <c r="I113" s="145"/>
      <c r="J113" s="146">
        <f t="shared" si="10"/>
        <v>0</v>
      </c>
      <c r="K113" s="142" t="s">
        <v>3</v>
      </c>
      <c r="L113" s="35"/>
      <c r="M113" s="147" t="s">
        <v>3</v>
      </c>
      <c r="N113" s="148" t="s">
        <v>43</v>
      </c>
      <c r="O113" s="55"/>
      <c r="P113" s="149">
        <f t="shared" si="11"/>
        <v>0</v>
      </c>
      <c r="Q113" s="149">
        <v>0</v>
      </c>
      <c r="R113" s="149">
        <f t="shared" si="12"/>
        <v>0</v>
      </c>
      <c r="S113" s="149">
        <v>0</v>
      </c>
      <c r="T113" s="150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229</v>
      </c>
      <c r="AT113" s="151" t="s">
        <v>139</v>
      </c>
      <c r="AU113" s="151" t="s">
        <v>77</v>
      </c>
      <c r="AY113" s="19" t="s">
        <v>137</v>
      </c>
      <c r="BE113" s="152">
        <f t="shared" si="14"/>
        <v>0</v>
      </c>
      <c r="BF113" s="152">
        <f t="shared" si="15"/>
        <v>0</v>
      </c>
      <c r="BG113" s="152">
        <f t="shared" si="16"/>
        <v>0</v>
      </c>
      <c r="BH113" s="152">
        <f t="shared" si="17"/>
        <v>0</v>
      </c>
      <c r="BI113" s="152">
        <f t="shared" si="18"/>
        <v>0</v>
      </c>
      <c r="BJ113" s="19" t="s">
        <v>77</v>
      </c>
      <c r="BK113" s="152">
        <f t="shared" si="19"/>
        <v>0</v>
      </c>
      <c r="BL113" s="19" t="s">
        <v>229</v>
      </c>
      <c r="BM113" s="151" t="s">
        <v>1742</v>
      </c>
    </row>
    <row r="114" spans="1:65" s="2" customFormat="1" ht="14.4" customHeight="1">
      <c r="A114" s="34"/>
      <c r="B114" s="139"/>
      <c r="C114" s="140" t="s">
        <v>271</v>
      </c>
      <c r="D114" s="140" t="s">
        <v>139</v>
      </c>
      <c r="E114" s="141" t="s">
        <v>1713</v>
      </c>
      <c r="F114" s="142" t="s">
        <v>1743</v>
      </c>
      <c r="G114" s="143" t="s">
        <v>1135</v>
      </c>
      <c r="H114" s="144">
        <v>7</v>
      </c>
      <c r="I114" s="145"/>
      <c r="J114" s="146">
        <f t="shared" si="10"/>
        <v>0</v>
      </c>
      <c r="K114" s="142" t="s">
        <v>3</v>
      </c>
      <c r="L114" s="35"/>
      <c r="M114" s="147" t="s">
        <v>3</v>
      </c>
      <c r="N114" s="148" t="s">
        <v>43</v>
      </c>
      <c r="O114" s="55"/>
      <c r="P114" s="149">
        <f t="shared" si="11"/>
        <v>0</v>
      </c>
      <c r="Q114" s="149">
        <v>0</v>
      </c>
      <c r="R114" s="149">
        <f t="shared" si="12"/>
        <v>0</v>
      </c>
      <c r="S114" s="149">
        <v>0</v>
      </c>
      <c r="T114" s="150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1" t="s">
        <v>229</v>
      </c>
      <c r="AT114" s="151" t="s">
        <v>139</v>
      </c>
      <c r="AU114" s="151" t="s">
        <v>77</v>
      </c>
      <c r="AY114" s="19" t="s">
        <v>137</v>
      </c>
      <c r="BE114" s="152">
        <f t="shared" si="14"/>
        <v>0</v>
      </c>
      <c r="BF114" s="152">
        <f t="shared" si="15"/>
        <v>0</v>
      </c>
      <c r="BG114" s="152">
        <f t="shared" si="16"/>
        <v>0</v>
      </c>
      <c r="BH114" s="152">
        <f t="shared" si="17"/>
        <v>0</v>
      </c>
      <c r="BI114" s="152">
        <f t="shared" si="18"/>
        <v>0</v>
      </c>
      <c r="BJ114" s="19" t="s">
        <v>77</v>
      </c>
      <c r="BK114" s="152">
        <f t="shared" si="19"/>
        <v>0</v>
      </c>
      <c r="BL114" s="19" t="s">
        <v>229</v>
      </c>
      <c r="BM114" s="151" t="s">
        <v>1744</v>
      </c>
    </row>
    <row r="115" spans="1:65" s="2" customFormat="1" ht="14.4" customHeight="1">
      <c r="A115" s="34"/>
      <c r="B115" s="139"/>
      <c r="C115" s="140" t="s">
        <v>276</v>
      </c>
      <c r="D115" s="140" t="s">
        <v>139</v>
      </c>
      <c r="E115" s="141" t="s">
        <v>1745</v>
      </c>
      <c r="F115" s="142" t="s">
        <v>1696</v>
      </c>
      <c r="G115" s="143" t="s">
        <v>1135</v>
      </c>
      <c r="H115" s="144">
        <v>2</v>
      </c>
      <c r="I115" s="145"/>
      <c r="J115" s="146">
        <f t="shared" si="10"/>
        <v>0</v>
      </c>
      <c r="K115" s="142" t="s">
        <v>3</v>
      </c>
      <c r="L115" s="35"/>
      <c r="M115" s="147" t="s">
        <v>3</v>
      </c>
      <c r="N115" s="148" t="s">
        <v>43</v>
      </c>
      <c r="O115" s="55"/>
      <c r="P115" s="149">
        <f t="shared" si="11"/>
        <v>0</v>
      </c>
      <c r="Q115" s="149">
        <v>0</v>
      </c>
      <c r="R115" s="149">
        <f t="shared" si="12"/>
        <v>0</v>
      </c>
      <c r="S115" s="149">
        <v>0</v>
      </c>
      <c r="T115" s="150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229</v>
      </c>
      <c r="AT115" s="151" t="s">
        <v>139</v>
      </c>
      <c r="AU115" s="151" t="s">
        <v>77</v>
      </c>
      <c r="AY115" s="19" t="s">
        <v>137</v>
      </c>
      <c r="BE115" s="152">
        <f t="shared" si="14"/>
        <v>0</v>
      </c>
      <c r="BF115" s="152">
        <f t="shared" si="15"/>
        <v>0</v>
      </c>
      <c r="BG115" s="152">
        <f t="shared" si="16"/>
        <v>0</v>
      </c>
      <c r="BH115" s="152">
        <f t="shared" si="17"/>
        <v>0</v>
      </c>
      <c r="BI115" s="152">
        <f t="shared" si="18"/>
        <v>0</v>
      </c>
      <c r="BJ115" s="19" t="s">
        <v>77</v>
      </c>
      <c r="BK115" s="152">
        <f t="shared" si="19"/>
        <v>0</v>
      </c>
      <c r="BL115" s="19" t="s">
        <v>229</v>
      </c>
      <c r="BM115" s="151" t="s">
        <v>1746</v>
      </c>
    </row>
    <row r="116" spans="2:63" s="12" customFormat="1" ht="25.95" customHeight="1">
      <c r="B116" s="126"/>
      <c r="D116" s="127" t="s">
        <v>71</v>
      </c>
      <c r="E116" s="128" t="s">
        <v>1172</v>
      </c>
      <c r="F116" s="128" t="s">
        <v>1747</v>
      </c>
      <c r="I116" s="129"/>
      <c r="J116" s="130">
        <f>BK116</f>
        <v>0</v>
      </c>
      <c r="L116" s="126"/>
      <c r="M116" s="131"/>
      <c r="N116" s="132"/>
      <c r="O116" s="132"/>
      <c r="P116" s="133">
        <f>SUM(P117:P121)</f>
        <v>0</v>
      </c>
      <c r="Q116" s="132"/>
      <c r="R116" s="133">
        <f>SUM(R117:R121)</f>
        <v>0</v>
      </c>
      <c r="S116" s="132"/>
      <c r="T116" s="134">
        <f>SUM(T117:T121)</f>
        <v>0</v>
      </c>
      <c r="AR116" s="127" t="s">
        <v>77</v>
      </c>
      <c r="AT116" s="135" t="s">
        <v>71</v>
      </c>
      <c r="AU116" s="135" t="s">
        <v>72</v>
      </c>
      <c r="AY116" s="127" t="s">
        <v>137</v>
      </c>
      <c r="BK116" s="136">
        <f>SUM(BK117:BK121)</f>
        <v>0</v>
      </c>
    </row>
    <row r="117" spans="1:65" s="2" customFormat="1" ht="14.4" customHeight="1">
      <c r="A117" s="34"/>
      <c r="B117" s="139"/>
      <c r="C117" s="140" t="s">
        <v>281</v>
      </c>
      <c r="D117" s="140" t="s">
        <v>139</v>
      </c>
      <c r="E117" s="141" t="s">
        <v>1748</v>
      </c>
      <c r="F117" s="142" t="s">
        <v>1749</v>
      </c>
      <c r="G117" s="143" t="s">
        <v>1135</v>
      </c>
      <c r="H117" s="144">
        <v>2</v>
      </c>
      <c r="I117" s="145"/>
      <c r="J117" s="146">
        <f>ROUND(I117*H117,2)</f>
        <v>0</v>
      </c>
      <c r="K117" s="142" t="s">
        <v>3</v>
      </c>
      <c r="L117" s="35"/>
      <c r="M117" s="147" t="s">
        <v>3</v>
      </c>
      <c r="N117" s="148" t="s">
        <v>43</v>
      </c>
      <c r="O117" s="55"/>
      <c r="P117" s="149">
        <f>O117*H117</f>
        <v>0</v>
      </c>
      <c r="Q117" s="149">
        <v>0</v>
      </c>
      <c r="R117" s="149">
        <f>Q117*H117</f>
        <v>0</v>
      </c>
      <c r="S117" s="149">
        <v>0</v>
      </c>
      <c r="T117" s="15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229</v>
      </c>
      <c r="AT117" s="151" t="s">
        <v>139</v>
      </c>
      <c r="AU117" s="151" t="s">
        <v>77</v>
      </c>
      <c r="AY117" s="19" t="s">
        <v>137</v>
      </c>
      <c r="BE117" s="152">
        <f>IF(N117="základní",J117,0)</f>
        <v>0</v>
      </c>
      <c r="BF117" s="152">
        <f>IF(N117="snížená",J117,0)</f>
        <v>0</v>
      </c>
      <c r="BG117" s="152">
        <f>IF(N117="zákl. přenesená",J117,0)</f>
        <v>0</v>
      </c>
      <c r="BH117" s="152">
        <f>IF(N117="sníž. přenesená",J117,0)</f>
        <v>0</v>
      </c>
      <c r="BI117" s="152">
        <f>IF(N117="nulová",J117,0)</f>
        <v>0</v>
      </c>
      <c r="BJ117" s="19" t="s">
        <v>77</v>
      </c>
      <c r="BK117" s="152">
        <f>ROUND(I117*H117,2)</f>
        <v>0</v>
      </c>
      <c r="BL117" s="19" t="s">
        <v>229</v>
      </c>
      <c r="BM117" s="151" t="s">
        <v>1750</v>
      </c>
    </row>
    <row r="118" spans="1:65" s="2" customFormat="1" ht="22.2" customHeight="1">
      <c r="A118" s="34"/>
      <c r="B118" s="139"/>
      <c r="C118" s="140" t="s">
        <v>286</v>
      </c>
      <c r="D118" s="140" t="s">
        <v>139</v>
      </c>
      <c r="E118" s="141" t="s">
        <v>1751</v>
      </c>
      <c r="F118" s="142" t="s">
        <v>1752</v>
      </c>
      <c r="G118" s="143" t="s">
        <v>1135</v>
      </c>
      <c r="H118" s="144">
        <v>2</v>
      </c>
      <c r="I118" s="145"/>
      <c r="J118" s="146">
        <f>ROUND(I118*H118,2)</f>
        <v>0</v>
      </c>
      <c r="K118" s="142" t="s">
        <v>3</v>
      </c>
      <c r="L118" s="35"/>
      <c r="M118" s="147" t="s">
        <v>3</v>
      </c>
      <c r="N118" s="148" t="s">
        <v>43</v>
      </c>
      <c r="O118" s="55"/>
      <c r="P118" s="149">
        <f>O118*H118</f>
        <v>0</v>
      </c>
      <c r="Q118" s="149">
        <v>0</v>
      </c>
      <c r="R118" s="149">
        <f>Q118*H118</f>
        <v>0</v>
      </c>
      <c r="S118" s="149">
        <v>0</v>
      </c>
      <c r="T118" s="15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229</v>
      </c>
      <c r="AT118" s="151" t="s">
        <v>139</v>
      </c>
      <c r="AU118" s="151" t="s">
        <v>77</v>
      </c>
      <c r="AY118" s="19" t="s">
        <v>137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9" t="s">
        <v>77</v>
      </c>
      <c r="BK118" s="152">
        <f>ROUND(I118*H118,2)</f>
        <v>0</v>
      </c>
      <c r="BL118" s="19" t="s">
        <v>229</v>
      </c>
      <c r="BM118" s="151" t="s">
        <v>1753</v>
      </c>
    </row>
    <row r="119" spans="1:65" s="2" customFormat="1" ht="45" customHeight="1">
      <c r="A119" s="34"/>
      <c r="B119" s="139"/>
      <c r="C119" s="140" t="s">
        <v>292</v>
      </c>
      <c r="D119" s="140" t="s">
        <v>139</v>
      </c>
      <c r="E119" s="141" t="s">
        <v>1754</v>
      </c>
      <c r="F119" s="142" t="s">
        <v>1755</v>
      </c>
      <c r="G119" s="143" t="s">
        <v>1135</v>
      </c>
      <c r="H119" s="144">
        <v>1</v>
      </c>
      <c r="I119" s="145"/>
      <c r="J119" s="146">
        <f>ROUND(I119*H119,2)</f>
        <v>0</v>
      </c>
      <c r="K119" s="142" t="s">
        <v>3</v>
      </c>
      <c r="L119" s="35"/>
      <c r="M119" s="147" t="s">
        <v>3</v>
      </c>
      <c r="N119" s="148" t="s">
        <v>43</v>
      </c>
      <c r="O119" s="55"/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229</v>
      </c>
      <c r="AT119" s="151" t="s">
        <v>139</v>
      </c>
      <c r="AU119" s="151" t="s">
        <v>77</v>
      </c>
      <c r="AY119" s="19" t="s">
        <v>137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9" t="s">
        <v>77</v>
      </c>
      <c r="BK119" s="152">
        <f>ROUND(I119*H119,2)</f>
        <v>0</v>
      </c>
      <c r="BL119" s="19" t="s">
        <v>229</v>
      </c>
      <c r="BM119" s="151" t="s">
        <v>1756</v>
      </c>
    </row>
    <row r="120" spans="1:65" s="2" customFormat="1" ht="45" customHeight="1">
      <c r="A120" s="34"/>
      <c r="B120" s="139"/>
      <c r="C120" s="140" t="s">
        <v>298</v>
      </c>
      <c r="D120" s="140" t="s">
        <v>139</v>
      </c>
      <c r="E120" s="141" t="s">
        <v>1757</v>
      </c>
      <c r="F120" s="142" t="s">
        <v>1758</v>
      </c>
      <c r="G120" s="143" t="s">
        <v>1135</v>
      </c>
      <c r="H120" s="144">
        <v>1</v>
      </c>
      <c r="I120" s="145"/>
      <c r="J120" s="146">
        <f>ROUND(I120*H120,2)</f>
        <v>0</v>
      </c>
      <c r="K120" s="142" t="s">
        <v>3</v>
      </c>
      <c r="L120" s="35"/>
      <c r="M120" s="147" t="s">
        <v>3</v>
      </c>
      <c r="N120" s="148" t="s">
        <v>43</v>
      </c>
      <c r="O120" s="55"/>
      <c r="P120" s="149">
        <f>O120*H120</f>
        <v>0</v>
      </c>
      <c r="Q120" s="149">
        <v>0</v>
      </c>
      <c r="R120" s="149">
        <f>Q120*H120</f>
        <v>0</v>
      </c>
      <c r="S120" s="149">
        <v>0</v>
      </c>
      <c r="T120" s="15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229</v>
      </c>
      <c r="AT120" s="151" t="s">
        <v>139</v>
      </c>
      <c r="AU120" s="151" t="s">
        <v>77</v>
      </c>
      <c r="AY120" s="19" t="s">
        <v>137</v>
      </c>
      <c r="BE120" s="152">
        <f>IF(N120="základní",J120,0)</f>
        <v>0</v>
      </c>
      <c r="BF120" s="152">
        <f>IF(N120="snížená",J120,0)</f>
        <v>0</v>
      </c>
      <c r="BG120" s="152">
        <f>IF(N120="zákl. přenesená",J120,0)</f>
        <v>0</v>
      </c>
      <c r="BH120" s="152">
        <f>IF(N120="sníž. přenesená",J120,0)</f>
        <v>0</v>
      </c>
      <c r="BI120" s="152">
        <f>IF(N120="nulová",J120,0)</f>
        <v>0</v>
      </c>
      <c r="BJ120" s="19" t="s">
        <v>77</v>
      </c>
      <c r="BK120" s="152">
        <f>ROUND(I120*H120,2)</f>
        <v>0</v>
      </c>
      <c r="BL120" s="19" t="s">
        <v>229</v>
      </c>
      <c r="BM120" s="151" t="s">
        <v>1759</v>
      </c>
    </row>
    <row r="121" spans="1:65" s="2" customFormat="1" ht="14.4" customHeight="1">
      <c r="A121" s="34"/>
      <c r="B121" s="139"/>
      <c r="C121" s="140" t="s">
        <v>303</v>
      </c>
      <c r="D121" s="140" t="s">
        <v>139</v>
      </c>
      <c r="E121" s="141" t="s">
        <v>1760</v>
      </c>
      <c r="F121" s="142" t="s">
        <v>1761</v>
      </c>
      <c r="G121" s="143" t="s">
        <v>1135</v>
      </c>
      <c r="H121" s="144">
        <v>5</v>
      </c>
      <c r="I121" s="145"/>
      <c r="J121" s="146">
        <f>ROUND(I121*H121,2)</f>
        <v>0</v>
      </c>
      <c r="K121" s="142" t="s">
        <v>3</v>
      </c>
      <c r="L121" s="35"/>
      <c r="M121" s="147" t="s">
        <v>3</v>
      </c>
      <c r="N121" s="148" t="s">
        <v>43</v>
      </c>
      <c r="O121" s="55"/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229</v>
      </c>
      <c r="AT121" s="151" t="s">
        <v>139</v>
      </c>
      <c r="AU121" s="151" t="s">
        <v>77</v>
      </c>
      <c r="AY121" s="19" t="s">
        <v>137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9" t="s">
        <v>77</v>
      </c>
      <c r="BK121" s="152">
        <f>ROUND(I121*H121,2)</f>
        <v>0</v>
      </c>
      <c r="BL121" s="19" t="s">
        <v>229</v>
      </c>
      <c r="BM121" s="151" t="s">
        <v>1762</v>
      </c>
    </row>
    <row r="122" spans="2:63" s="12" customFormat="1" ht="25.95" customHeight="1">
      <c r="B122" s="126"/>
      <c r="D122" s="127" t="s">
        <v>71</v>
      </c>
      <c r="E122" s="128" t="s">
        <v>1189</v>
      </c>
      <c r="F122" s="128" t="s">
        <v>1492</v>
      </c>
      <c r="I122" s="129"/>
      <c r="J122" s="130">
        <f>BK122</f>
        <v>0</v>
      </c>
      <c r="L122" s="126"/>
      <c r="M122" s="131"/>
      <c r="N122" s="132"/>
      <c r="O122" s="132"/>
      <c r="P122" s="133">
        <f>SUM(P123:P128)</f>
        <v>0</v>
      </c>
      <c r="Q122" s="132"/>
      <c r="R122" s="133">
        <f>SUM(R123:R128)</f>
        <v>0</v>
      </c>
      <c r="S122" s="132"/>
      <c r="T122" s="134">
        <f>SUM(T123:T128)</f>
        <v>0</v>
      </c>
      <c r="AR122" s="127" t="s">
        <v>77</v>
      </c>
      <c r="AT122" s="135" t="s">
        <v>71</v>
      </c>
      <c r="AU122" s="135" t="s">
        <v>72</v>
      </c>
      <c r="AY122" s="127" t="s">
        <v>137</v>
      </c>
      <c r="BK122" s="136">
        <f>SUM(BK123:BK128)</f>
        <v>0</v>
      </c>
    </row>
    <row r="123" spans="1:65" s="2" customFormat="1" ht="14.4" customHeight="1">
      <c r="A123" s="34"/>
      <c r="B123" s="139"/>
      <c r="C123" s="167" t="s">
        <v>309</v>
      </c>
      <c r="D123" s="167" t="s">
        <v>247</v>
      </c>
      <c r="E123" s="168" t="s">
        <v>1502</v>
      </c>
      <c r="F123" s="169" t="s">
        <v>1503</v>
      </c>
      <c r="G123" s="170" t="s">
        <v>1135</v>
      </c>
      <c r="H123" s="171">
        <v>20</v>
      </c>
      <c r="I123" s="172"/>
      <c r="J123" s="173">
        <f aca="true" t="shared" si="20" ref="J123:J128">ROUND(I123*H123,2)</f>
        <v>0</v>
      </c>
      <c r="K123" s="169" t="s">
        <v>3</v>
      </c>
      <c r="L123" s="174"/>
      <c r="M123" s="175" t="s">
        <v>3</v>
      </c>
      <c r="N123" s="176" t="s">
        <v>43</v>
      </c>
      <c r="O123" s="55"/>
      <c r="P123" s="149">
        <f aca="true" t="shared" si="21" ref="P123:P128">O123*H123</f>
        <v>0</v>
      </c>
      <c r="Q123" s="149">
        <v>0</v>
      </c>
      <c r="R123" s="149">
        <f aca="true" t="shared" si="22" ref="R123:R128">Q123*H123</f>
        <v>0</v>
      </c>
      <c r="S123" s="149">
        <v>0</v>
      </c>
      <c r="T123" s="150">
        <f aca="true" t="shared" si="23" ref="T123:T128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314</v>
      </c>
      <c r="AT123" s="151" t="s">
        <v>247</v>
      </c>
      <c r="AU123" s="151" t="s">
        <v>77</v>
      </c>
      <c r="AY123" s="19" t="s">
        <v>137</v>
      </c>
      <c r="BE123" s="152">
        <f aca="true" t="shared" si="24" ref="BE123:BE128">IF(N123="základní",J123,0)</f>
        <v>0</v>
      </c>
      <c r="BF123" s="152">
        <f aca="true" t="shared" si="25" ref="BF123:BF128">IF(N123="snížená",J123,0)</f>
        <v>0</v>
      </c>
      <c r="BG123" s="152">
        <f aca="true" t="shared" si="26" ref="BG123:BG128">IF(N123="zákl. přenesená",J123,0)</f>
        <v>0</v>
      </c>
      <c r="BH123" s="152">
        <f aca="true" t="shared" si="27" ref="BH123:BH128">IF(N123="sníž. přenesená",J123,0)</f>
        <v>0</v>
      </c>
      <c r="BI123" s="152">
        <f aca="true" t="shared" si="28" ref="BI123:BI128">IF(N123="nulová",J123,0)</f>
        <v>0</v>
      </c>
      <c r="BJ123" s="19" t="s">
        <v>77</v>
      </c>
      <c r="BK123" s="152">
        <f aca="true" t="shared" si="29" ref="BK123:BK128">ROUND(I123*H123,2)</f>
        <v>0</v>
      </c>
      <c r="BL123" s="19" t="s">
        <v>229</v>
      </c>
      <c r="BM123" s="151" t="s">
        <v>1763</v>
      </c>
    </row>
    <row r="124" spans="1:65" s="2" customFormat="1" ht="14.4" customHeight="1">
      <c r="A124" s="34"/>
      <c r="B124" s="139"/>
      <c r="C124" s="167" t="s">
        <v>314</v>
      </c>
      <c r="D124" s="167" t="s">
        <v>247</v>
      </c>
      <c r="E124" s="168" t="s">
        <v>1764</v>
      </c>
      <c r="F124" s="169" t="s">
        <v>1765</v>
      </c>
      <c r="G124" s="170" t="s">
        <v>1135</v>
      </c>
      <c r="H124" s="171">
        <v>16</v>
      </c>
      <c r="I124" s="172"/>
      <c r="J124" s="173">
        <f t="shared" si="20"/>
        <v>0</v>
      </c>
      <c r="K124" s="169" t="s">
        <v>3</v>
      </c>
      <c r="L124" s="174"/>
      <c r="M124" s="175" t="s">
        <v>3</v>
      </c>
      <c r="N124" s="176" t="s">
        <v>43</v>
      </c>
      <c r="O124" s="55"/>
      <c r="P124" s="149">
        <f t="shared" si="21"/>
        <v>0</v>
      </c>
      <c r="Q124" s="149">
        <v>0</v>
      </c>
      <c r="R124" s="149">
        <f t="shared" si="22"/>
        <v>0</v>
      </c>
      <c r="S124" s="149">
        <v>0</v>
      </c>
      <c r="T124" s="150">
        <f t="shared" si="2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1" t="s">
        <v>314</v>
      </c>
      <c r="AT124" s="151" t="s">
        <v>247</v>
      </c>
      <c r="AU124" s="151" t="s">
        <v>77</v>
      </c>
      <c r="AY124" s="19" t="s">
        <v>137</v>
      </c>
      <c r="BE124" s="152">
        <f t="shared" si="24"/>
        <v>0</v>
      </c>
      <c r="BF124" s="152">
        <f t="shared" si="25"/>
        <v>0</v>
      </c>
      <c r="BG124" s="152">
        <f t="shared" si="26"/>
        <v>0</v>
      </c>
      <c r="BH124" s="152">
        <f t="shared" si="27"/>
        <v>0</v>
      </c>
      <c r="BI124" s="152">
        <f t="shared" si="28"/>
        <v>0</v>
      </c>
      <c r="BJ124" s="19" t="s">
        <v>77</v>
      </c>
      <c r="BK124" s="152">
        <f t="shared" si="29"/>
        <v>0</v>
      </c>
      <c r="BL124" s="19" t="s">
        <v>229</v>
      </c>
      <c r="BM124" s="151" t="s">
        <v>1766</v>
      </c>
    </row>
    <row r="125" spans="1:65" s="2" customFormat="1" ht="14.4" customHeight="1">
      <c r="A125" s="34"/>
      <c r="B125" s="139"/>
      <c r="C125" s="167" t="s">
        <v>320</v>
      </c>
      <c r="D125" s="167" t="s">
        <v>247</v>
      </c>
      <c r="E125" s="168" t="s">
        <v>1511</v>
      </c>
      <c r="F125" s="169" t="s">
        <v>1512</v>
      </c>
      <c r="G125" s="170" t="s">
        <v>173</v>
      </c>
      <c r="H125" s="171">
        <v>50</v>
      </c>
      <c r="I125" s="172"/>
      <c r="J125" s="173">
        <f t="shared" si="20"/>
        <v>0</v>
      </c>
      <c r="K125" s="169" t="s">
        <v>3</v>
      </c>
      <c r="L125" s="174"/>
      <c r="M125" s="175" t="s">
        <v>3</v>
      </c>
      <c r="N125" s="176" t="s">
        <v>43</v>
      </c>
      <c r="O125" s="55"/>
      <c r="P125" s="149">
        <f t="shared" si="21"/>
        <v>0</v>
      </c>
      <c r="Q125" s="149">
        <v>0</v>
      </c>
      <c r="R125" s="149">
        <f t="shared" si="22"/>
        <v>0</v>
      </c>
      <c r="S125" s="149">
        <v>0</v>
      </c>
      <c r="T125" s="150">
        <f t="shared" si="2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1" t="s">
        <v>314</v>
      </c>
      <c r="AT125" s="151" t="s">
        <v>247</v>
      </c>
      <c r="AU125" s="151" t="s">
        <v>77</v>
      </c>
      <c r="AY125" s="19" t="s">
        <v>137</v>
      </c>
      <c r="BE125" s="152">
        <f t="shared" si="24"/>
        <v>0</v>
      </c>
      <c r="BF125" s="152">
        <f t="shared" si="25"/>
        <v>0</v>
      </c>
      <c r="BG125" s="152">
        <f t="shared" si="26"/>
        <v>0</v>
      </c>
      <c r="BH125" s="152">
        <f t="shared" si="27"/>
        <v>0</v>
      </c>
      <c r="BI125" s="152">
        <f t="shared" si="28"/>
        <v>0</v>
      </c>
      <c r="BJ125" s="19" t="s">
        <v>77</v>
      </c>
      <c r="BK125" s="152">
        <f t="shared" si="29"/>
        <v>0</v>
      </c>
      <c r="BL125" s="19" t="s">
        <v>229</v>
      </c>
      <c r="BM125" s="151" t="s">
        <v>1767</v>
      </c>
    </row>
    <row r="126" spans="1:65" s="2" customFormat="1" ht="14.4" customHeight="1">
      <c r="A126" s="34"/>
      <c r="B126" s="139"/>
      <c r="C126" s="167" t="s">
        <v>329</v>
      </c>
      <c r="D126" s="167" t="s">
        <v>247</v>
      </c>
      <c r="E126" s="168" t="s">
        <v>1514</v>
      </c>
      <c r="F126" s="169" t="s">
        <v>1768</v>
      </c>
      <c r="G126" s="170" t="s">
        <v>173</v>
      </c>
      <c r="H126" s="171">
        <v>1500</v>
      </c>
      <c r="I126" s="172"/>
      <c r="J126" s="173">
        <f t="shared" si="20"/>
        <v>0</v>
      </c>
      <c r="K126" s="169" t="s">
        <v>3</v>
      </c>
      <c r="L126" s="174"/>
      <c r="M126" s="175" t="s">
        <v>3</v>
      </c>
      <c r="N126" s="176" t="s">
        <v>43</v>
      </c>
      <c r="O126" s="55"/>
      <c r="P126" s="149">
        <f t="shared" si="21"/>
        <v>0</v>
      </c>
      <c r="Q126" s="149">
        <v>0</v>
      </c>
      <c r="R126" s="149">
        <f t="shared" si="22"/>
        <v>0</v>
      </c>
      <c r="S126" s="149">
        <v>0</v>
      </c>
      <c r="T126" s="150">
        <f t="shared" si="2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314</v>
      </c>
      <c r="AT126" s="151" t="s">
        <v>247</v>
      </c>
      <c r="AU126" s="151" t="s">
        <v>77</v>
      </c>
      <c r="AY126" s="19" t="s">
        <v>137</v>
      </c>
      <c r="BE126" s="152">
        <f t="shared" si="24"/>
        <v>0</v>
      </c>
      <c r="BF126" s="152">
        <f t="shared" si="25"/>
        <v>0</v>
      </c>
      <c r="BG126" s="152">
        <f t="shared" si="26"/>
        <v>0</v>
      </c>
      <c r="BH126" s="152">
        <f t="shared" si="27"/>
        <v>0</v>
      </c>
      <c r="BI126" s="152">
        <f t="shared" si="28"/>
        <v>0</v>
      </c>
      <c r="BJ126" s="19" t="s">
        <v>77</v>
      </c>
      <c r="BK126" s="152">
        <f t="shared" si="29"/>
        <v>0</v>
      </c>
      <c r="BL126" s="19" t="s">
        <v>229</v>
      </c>
      <c r="BM126" s="151" t="s">
        <v>1769</v>
      </c>
    </row>
    <row r="127" spans="1:65" s="2" customFormat="1" ht="22.2" customHeight="1">
      <c r="A127" s="34"/>
      <c r="B127" s="139"/>
      <c r="C127" s="140" t="s">
        <v>336</v>
      </c>
      <c r="D127" s="140" t="s">
        <v>139</v>
      </c>
      <c r="E127" s="141" t="s">
        <v>1770</v>
      </c>
      <c r="F127" s="142" t="s">
        <v>1771</v>
      </c>
      <c r="G127" s="143" t="s">
        <v>1135</v>
      </c>
      <c r="H127" s="144">
        <v>1</v>
      </c>
      <c r="I127" s="145"/>
      <c r="J127" s="146">
        <f t="shared" si="20"/>
        <v>0</v>
      </c>
      <c r="K127" s="142" t="s">
        <v>3</v>
      </c>
      <c r="L127" s="35"/>
      <c r="M127" s="147" t="s">
        <v>3</v>
      </c>
      <c r="N127" s="148" t="s">
        <v>43</v>
      </c>
      <c r="O127" s="55"/>
      <c r="P127" s="149">
        <f t="shared" si="21"/>
        <v>0</v>
      </c>
      <c r="Q127" s="149">
        <v>0</v>
      </c>
      <c r="R127" s="149">
        <f t="shared" si="22"/>
        <v>0</v>
      </c>
      <c r="S127" s="149">
        <v>0</v>
      </c>
      <c r="T127" s="150">
        <f t="shared" si="2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229</v>
      </c>
      <c r="AT127" s="151" t="s">
        <v>139</v>
      </c>
      <c r="AU127" s="151" t="s">
        <v>77</v>
      </c>
      <c r="AY127" s="19" t="s">
        <v>137</v>
      </c>
      <c r="BE127" s="152">
        <f t="shared" si="24"/>
        <v>0</v>
      </c>
      <c r="BF127" s="152">
        <f t="shared" si="25"/>
        <v>0</v>
      </c>
      <c r="BG127" s="152">
        <f t="shared" si="26"/>
        <v>0</v>
      </c>
      <c r="BH127" s="152">
        <f t="shared" si="27"/>
        <v>0</v>
      </c>
      <c r="BI127" s="152">
        <f t="shared" si="28"/>
        <v>0</v>
      </c>
      <c r="BJ127" s="19" t="s">
        <v>77</v>
      </c>
      <c r="BK127" s="152">
        <f t="shared" si="29"/>
        <v>0</v>
      </c>
      <c r="BL127" s="19" t="s">
        <v>229</v>
      </c>
      <c r="BM127" s="151" t="s">
        <v>1772</v>
      </c>
    </row>
    <row r="128" spans="1:65" s="2" customFormat="1" ht="14.4" customHeight="1">
      <c r="A128" s="34"/>
      <c r="B128" s="139"/>
      <c r="C128" s="167" t="s">
        <v>342</v>
      </c>
      <c r="D128" s="167" t="s">
        <v>247</v>
      </c>
      <c r="E128" s="168" t="s">
        <v>1517</v>
      </c>
      <c r="F128" s="169" t="s">
        <v>1518</v>
      </c>
      <c r="G128" s="170" t="s">
        <v>173</v>
      </c>
      <c r="H128" s="171">
        <v>70</v>
      </c>
      <c r="I128" s="172"/>
      <c r="J128" s="173">
        <f t="shared" si="20"/>
        <v>0</v>
      </c>
      <c r="K128" s="169" t="s">
        <v>3</v>
      </c>
      <c r="L128" s="174"/>
      <c r="M128" s="175" t="s">
        <v>3</v>
      </c>
      <c r="N128" s="176" t="s">
        <v>43</v>
      </c>
      <c r="O128" s="55"/>
      <c r="P128" s="149">
        <f t="shared" si="21"/>
        <v>0</v>
      </c>
      <c r="Q128" s="149">
        <v>0</v>
      </c>
      <c r="R128" s="149">
        <f t="shared" si="22"/>
        <v>0</v>
      </c>
      <c r="S128" s="149">
        <v>0</v>
      </c>
      <c r="T128" s="150">
        <f t="shared" si="2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1" t="s">
        <v>314</v>
      </c>
      <c r="AT128" s="151" t="s">
        <v>247</v>
      </c>
      <c r="AU128" s="151" t="s">
        <v>77</v>
      </c>
      <c r="AY128" s="19" t="s">
        <v>137</v>
      </c>
      <c r="BE128" s="152">
        <f t="shared" si="24"/>
        <v>0</v>
      </c>
      <c r="BF128" s="152">
        <f t="shared" si="25"/>
        <v>0</v>
      </c>
      <c r="BG128" s="152">
        <f t="shared" si="26"/>
        <v>0</v>
      </c>
      <c r="BH128" s="152">
        <f t="shared" si="27"/>
        <v>0</v>
      </c>
      <c r="BI128" s="152">
        <f t="shared" si="28"/>
        <v>0</v>
      </c>
      <c r="BJ128" s="19" t="s">
        <v>77</v>
      </c>
      <c r="BK128" s="152">
        <f t="shared" si="29"/>
        <v>0</v>
      </c>
      <c r="BL128" s="19" t="s">
        <v>229</v>
      </c>
      <c r="BM128" s="151" t="s">
        <v>1773</v>
      </c>
    </row>
    <row r="129" spans="2:63" s="12" customFormat="1" ht="25.95" customHeight="1">
      <c r="B129" s="126"/>
      <c r="D129" s="127" t="s">
        <v>71</v>
      </c>
      <c r="E129" s="128" t="s">
        <v>1219</v>
      </c>
      <c r="F129" s="128" t="s">
        <v>1523</v>
      </c>
      <c r="I129" s="129"/>
      <c r="J129" s="130">
        <f>BK129</f>
        <v>0</v>
      </c>
      <c r="L129" s="126"/>
      <c r="M129" s="131"/>
      <c r="N129" s="132"/>
      <c r="O129" s="132"/>
      <c r="P129" s="133">
        <f>SUM(P130:P132)</f>
        <v>0</v>
      </c>
      <c r="Q129" s="132"/>
      <c r="R129" s="133">
        <f>SUM(R130:R132)</f>
        <v>0</v>
      </c>
      <c r="S129" s="132"/>
      <c r="T129" s="134">
        <f>SUM(T130:T132)</f>
        <v>0</v>
      </c>
      <c r="AR129" s="127" t="s">
        <v>77</v>
      </c>
      <c r="AT129" s="135" t="s">
        <v>71</v>
      </c>
      <c r="AU129" s="135" t="s">
        <v>72</v>
      </c>
      <c r="AY129" s="127" t="s">
        <v>137</v>
      </c>
      <c r="BK129" s="136">
        <f>SUM(BK130:BK132)</f>
        <v>0</v>
      </c>
    </row>
    <row r="130" spans="1:65" s="2" customFormat="1" ht="14.4" customHeight="1">
      <c r="A130" s="34"/>
      <c r="B130" s="139"/>
      <c r="C130" s="140" t="s">
        <v>348</v>
      </c>
      <c r="D130" s="140" t="s">
        <v>139</v>
      </c>
      <c r="E130" s="141" t="s">
        <v>1527</v>
      </c>
      <c r="F130" s="142" t="s">
        <v>1528</v>
      </c>
      <c r="G130" s="143" t="s">
        <v>1135</v>
      </c>
      <c r="H130" s="144">
        <v>1500</v>
      </c>
      <c r="I130" s="145"/>
      <c r="J130" s="146">
        <f>ROUND(I130*H130,2)</f>
        <v>0</v>
      </c>
      <c r="K130" s="142" t="s">
        <v>3</v>
      </c>
      <c r="L130" s="35"/>
      <c r="M130" s="147" t="s">
        <v>3</v>
      </c>
      <c r="N130" s="148" t="s">
        <v>43</v>
      </c>
      <c r="O130" s="55"/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1" t="s">
        <v>229</v>
      </c>
      <c r="AT130" s="151" t="s">
        <v>139</v>
      </c>
      <c r="AU130" s="151" t="s">
        <v>77</v>
      </c>
      <c r="AY130" s="19" t="s">
        <v>137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9" t="s">
        <v>77</v>
      </c>
      <c r="BK130" s="152">
        <f>ROUND(I130*H130,2)</f>
        <v>0</v>
      </c>
      <c r="BL130" s="19" t="s">
        <v>229</v>
      </c>
      <c r="BM130" s="151" t="s">
        <v>1774</v>
      </c>
    </row>
    <row r="131" spans="1:65" s="2" customFormat="1" ht="14.4" customHeight="1">
      <c r="A131" s="34"/>
      <c r="B131" s="139"/>
      <c r="C131" s="140" t="s">
        <v>354</v>
      </c>
      <c r="D131" s="140" t="s">
        <v>139</v>
      </c>
      <c r="E131" s="141" t="s">
        <v>1775</v>
      </c>
      <c r="F131" s="142" t="s">
        <v>1776</v>
      </c>
      <c r="G131" s="143" t="s">
        <v>1135</v>
      </c>
      <c r="H131" s="144">
        <v>0</v>
      </c>
      <c r="I131" s="145"/>
      <c r="J131" s="146">
        <f>ROUND(I131*H131,2)</f>
        <v>0</v>
      </c>
      <c r="K131" s="142" t="s">
        <v>3</v>
      </c>
      <c r="L131" s="35"/>
      <c r="M131" s="147" t="s">
        <v>3</v>
      </c>
      <c r="N131" s="148" t="s">
        <v>43</v>
      </c>
      <c r="O131" s="55"/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1" t="s">
        <v>229</v>
      </c>
      <c r="AT131" s="151" t="s">
        <v>139</v>
      </c>
      <c r="AU131" s="151" t="s">
        <v>77</v>
      </c>
      <c r="AY131" s="19" t="s">
        <v>137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9" t="s">
        <v>77</v>
      </c>
      <c r="BK131" s="152">
        <f>ROUND(I131*H131,2)</f>
        <v>0</v>
      </c>
      <c r="BL131" s="19" t="s">
        <v>229</v>
      </c>
      <c r="BM131" s="151" t="s">
        <v>1777</v>
      </c>
    </row>
    <row r="132" spans="1:65" s="2" customFormat="1" ht="14.4" customHeight="1">
      <c r="A132" s="34"/>
      <c r="B132" s="139"/>
      <c r="C132" s="140" t="s">
        <v>360</v>
      </c>
      <c r="D132" s="140" t="s">
        <v>139</v>
      </c>
      <c r="E132" s="141" t="s">
        <v>1530</v>
      </c>
      <c r="F132" s="142" t="s">
        <v>1531</v>
      </c>
      <c r="G132" s="143" t="s">
        <v>1135</v>
      </c>
      <c r="H132" s="144">
        <v>20</v>
      </c>
      <c r="I132" s="145"/>
      <c r="J132" s="146">
        <f>ROUND(I132*H132,2)</f>
        <v>0</v>
      </c>
      <c r="K132" s="142" t="s">
        <v>3</v>
      </c>
      <c r="L132" s="35"/>
      <c r="M132" s="147" t="s">
        <v>3</v>
      </c>
      <c r="N132" s="148" t="s">
        <v>43</v>
      </c>
      <c r="O132" s="55"/>
      <c r="P132" s="149">
        <f>O132*H132</f>
        <v>0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229</v>
      </c>
      <c r="AT132" s="151" t="s">
        <v>139</v>
      </c>
      <c r="AU132" s="151" t="s">
        <v>77</v>
      </c>
      <c r="AY132" s="19" t="s">
        <v>137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9" t="s">
        <v>77</v>
      </c>
      <c r="BK132" s="152">
        <f>ROUND(I132*H132,2)</f>
        <v>0</v>
      </c>
      <c r="BL132" s="19" t="s">
        <v>229</v>
      </c>
      <c r="BM132" s="151" t="s">
        <v>1778</v>
      </c>
    </row>
    <row r="133" spans="2:63" s="12" customFormat="1" ht="25.95" customHeight="1">
      <c r="B133" s="126"/>
      <c r="D133" s="127" t="s">
        <v>71</v>
      </c>
      <c r="E133" s="128" t="s">
        <v>1232</v>
      </c>
      <c r="F133" s="128" t="s">
        <v>1544</v>
      </c>
      <c r="I133" s="129"/>
      <c r="J133" s="130">
        <f>BK133</f>
        <v>0</v>
      </c>
      <c r="L133" s="126"/>
      <c r="M133" s="131"/>
      <c r="N133" s="132"/>
      <c r="O133" s="132"/>
      <c r="P133" s="133">
        <f>SUM(P134:P140)</f>
        <v>0</v>
      </c>
      <c r="Q133" s="132"/>
      <c r="R133" s="133">
        <f>SUM(R134:R140)</f>
        <v>0</v>
      </c>
      <c r="S133" s="132"/>
      <c r="T133" s="134">
        <f>SUM(T134:T140)</f>
        <v>0</v>
      </c>
      <c r="AR133" s="127" t="s">
        <v>77</v>
      </c>
      <c r="AT133" s="135" t="s">
        <v>71</v>
      </c>
      <c r="AU133" s="135" t="s">
        <v>72</v>
      </c>
      <c r="AY133" s="127" t="s">
        <v>137</v>
      </c>
      <c r="BK133" s="136">
        <f>SUM(BK134:BK140)</f>
        <v>0</v>
      </c>
    </row>
    <row r="134" spans="1:65" s="2" customFormat="1" ht="22.2" customHeight="1">
      <c r="A134" s="34"/>
      <c r="B134" s="139"/>
      <c r="C134" s="167" t="s">
        <v>366</v>
      </c>
      <c r="D134" s="167" t="s">
        <v>247</v>
      </c>
      <c r="E134" s="168" t="s">
        <v>1779</v>
      </c>
      <c r="F134" s="169" t="s">
        <v>1780</v>
      </c>
      <c r="G134" s="170" t="s">
        <v>173</v>
      </c>
      <c r="H134" s="171">
        <v>2200</v>
      </c>
      <c r="I134" s="172"/>
      <c r="J134" s="173">
        <f aca="true" t="shared" si="30" ref="J134:J140">ROUND(I134*H134,2)</f>
        <v>0</v>
      </c>
      <c r="K134" s="169" t="s">
        <v>3</v>
      </c>
      <c r="L134" s="174"/>
      <c r="M134" s="175" t="s">
        <v>3</v>
      </c>
      <c r="N134" s="176" t="s">
        <v>43</v>
      </c>
      <c r="O134" s="55"/>
      <c r="P134" s="149">
        <f aca="true" t="shared" si="31" ref="P134:P140">O134*H134</f>
        <v>0</v>
      </c>
      <c r="Q134" s="149">
        <v>0</v>
      </c>
      <c r="R134" s="149">
        <f aca="true" t="shared" si="32" ref="R134:R140">Q134*H134</f>
        <v>0</v>
      </c>
      <c r="S134" s="149">
        <v>0</v>
      </c>
      <c r="T134" s="150">
        <f aca="true" t="shared" si="33" ref="T134:T140"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1" t="s">
        <v>314</v>
      </c>
      <c r="AT134" s="151" t="s">
        <v>247</v>
      </c>
      <c r="AU134" s="151" t="s">
        <v>77</v>
      </c>
      <c r="AY134" s="19" t="s">
        <v>137</v>
      </c>
      <c r="BE134" s="152">
        <f aca="true" t="shared" si="34" ref="BE134:BE140">IF(N134="základní",J134,0)</f>
        <v>0</v>
      </c>
      <c r="BF134" s="152">
        <f aca="true" t="shared" si="35" ref="BF134:BF140">IF(N134="snížená",J134,0)</f>
        <v>0</v>
      </c>
      <c r="BG134" s="152">
        <f aca="true" t="shared" si="36" ref="BG134:BG140">IF(N134="zákl. přenesená",J134,0)</f>
        <v>0</v>
      </c>
      <c r="BH134" s="152">
        <f aca="true" t="shared" si="37" ref="BH134:BH140">IF(N134="sníž. přenesená",J134,0)</f>
        <v>0</v>
      </c>
      <c r="BI134" s="152">
        <f aca="true" t="shared" si="38" ref="BI134:BI140">IF(N134="nulová",J134,0)</f>
        <v>0</v>
      </c>
      <c r="BJ134" s="19" t="s">
        <v>77</v>
      </c>
      <c r="BK134" s="152">
        <f aca="true" t="shared" si="39" ref="BK134:BK140">ROUND(I134*H134,2)</f>
        <v>0</v>
      </c>
      <c r="BL134" s="19" t="s">
        <v>229</v>
      </c>
      <c r="BM134" s="151" t="s">
        <v>1781</v>
      </c>
    </row>
    <row r="135" spans="1:65" s="2" customFormat="1" ht="22.2" customHeight="1">
      <c r="A135" s="34"/>
      <c r="B135" s="139"/>
      <c r="C135" s="167" t="s">
        <v>372</v>
      </c>
      <c r="D135" s="167" t="s">
        <v>247</v>
      </c>
      <c r="E135" s="168" t="s">
        <v>1782</v>
      </c>
      <c r="F135" s="169" t="s">
        <v>1783</v>
      </c>
      <c r="G135" s="170" t="s">
        <v>173</v>
      </c>
      <c r="H135" s="171">
        <v>500</v>
      </c>
      <c r="I135" s="172"/>
      <c r="J135" s="173">
        <f t="shared" si="30"/>
        <v>0</v>
      </c>
      <c r="K135" s="169" t="s">
        <v>3</v>
      </c>
      <c r="L135" s="174"/>
      <c r="M135" s="175" t="s">
        <v>3</v>
      </c>
      <c r="N135" s="176" t="s">
        <v>43</v>
      </c>
      <c r="O135" s="55"/>
      <c r="P135" s="149">
        <f t="shared" si="31"/>
        <v>0</v>
      </c>
      <c r="Q135" s="149">
        <v>0</v>
      </c>
      <c r="R135" s="149">
        <f t="shared" si="32"/>
        <v>0</v>
      </c>
      <c r="S135" s="149">
        <v>0</v>
      </c>
      <c r="T135" s="150">
        <f t="shared" si="3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314</v>
      </c>
      <c r="AT135" s="151" t="s">
        <v>247</v>
      </c>
      <c r="AU135" s="151" t="s">
        <v>77</v>
      </c>
      <c r="AY135" s="19" t="s">
        <v>137</v>
      </c>
      <c r="BE135" s="152">
        <f t="shared" si="34"/>
        <v>0</v>
      </c>
      <c r="BF135" s="152">
        <f t="shared" si="35"/>
        <v>0</v>
      </c>
      <c r="BG135" s="152">
        <f t="shared" si="36"/>
        <v>0</v>
      </c>
      <c r="BH135" s="152">
        <f t="shared" si="37"/>
        <v>0</v>
      </c>
      <c r="BI135" s="152">
        <f t="shared" si="38"/>
        <v>0</v>
      </c>
      <c r="BJ135" s="19" t="s">
        <v>77</v>
      </c>
      <c r="BK135" s="152">
        <f t="shared" si="39"/>
        <v>0</v>
      </c>
      <c r="BL135" s="19" t="s">
        <v>229</v>
      </c>
      <c r="BM135" s="151" t="s">
        <v>1784</v>
      </c>
    </row>
    <row r="136" spans="1:65" s="2" customFormat="1" ht="14.4" customHeight="1">
      <c r="A136" s="34"/>
      <c r="B136" s="139"/>
      <c r="C136" s="167" t="s">
        <v>376</v>
      </c>
      <c r="D136" s="167" t="s">
        <v>247</v>
      </c>
      <c r="E136" s="168" t="s">
        <v>1560</v>
      </c>
      <c r="F136" s="169" t="s">
        <v>1561</v>
      </c>
      <c r="G136" s="170" t="s">
        <v>173</v>
      </c>
      <c r="H136" s="171">
        <v>80</v>
      </c>
      <c r="I136" s="172"/>
      <c r="J136" s="173">
        <f t="shared" si="30"/>
        <v>0</v>
      </c>
      <c r="K136" s="169" t="s">
        <v>3</v>
      </c>
      <c r="L136" s="174"/>
      <c r="M136" s="175" t="s">
        <v>3</v>
      </c>
      <c r="N136" s="176" t="s">
        <v>43</v>
      </c>
      <c r="O136" s="55"/>
      <c r="P136" s="149">
        <f t="shared" si="31"/>
        <v>0</v>
      </c>
      <c r="Q136" s="149">
        <v>0</v>
      </c>
      <c r="R136" s="149">
        <f t="shared" si="32"/>
        <v>0</v>
      </c>
      <c r="S136" s="149">
        <v>0</v>
      </c>
      <c r="T136" s="150">
        <f t="shared" si="3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314</v>
      </c>
      <c r="AT136" s="151" t="s">
        <v>247</v>
      </c>
      <c r="AU136" s="151" t="s">
        <v>77</v>
      </c>
      <c r="AY136" s="19" t="s">
        <v>137</v>
      </c>
      <c r="BE136" s="152">
        <f t="shared" si="34"/>
        <v>0</v>
      </c>
      <c r="BF136" s="152">
        <f t="shared" si="35"/>
        <v>0</v>
      </c>
      <c r="BG136" s="152">
        <f t="shared" si="36"/>
        <v>0</v>
      </c>
      <c r="BH136" s="152">
        <f t="shared" si="37"/>
        <v>0</v>
      </c>
      <c r="BI136" s="152">
        <f t="shared" si="38"/>
        <v>0</v>
      </c>
      <c r="BJ136" s="19" t="s">
        <v>77</v>
      </c>
      <c r="BK136" s="152">
        <f t="shared" si="39"/>
        <v>0</v>
      </c>
      <c r="BL136" s="19" t="s">
        <v>229</v>
      </c>
      <c r="BM136" s="151" t="s">
        <v>1785</v>
      </c>
    </row>
    <row r="137" spans="1:65" s="2" customFormat="1" ht="14.4" customHeight="1">
      <c r="A137" s="34"/>
      <c r="B137" s="139"/>
      <c r="C137" s="167" t="s">
        <v>380</v>
      </c>
      <c r="D137" s="167" t="s">
        <v>247</v>
      </c>
      <c r="E137" s="168" t="s">
        <v>1786</v>
      </c>
      <c r="F137" s="169" t="s">
        <v>1787</v>
      </c>
      <c r="G137" s="170" t="s">
        <v>173</v>
      </c>
      <c r="H137" s="171">
        <v>60</v>
      </c>
      <c r="I137" s="172"/>
      <c r="J137" s="173">
        <f t="shared" si="30"/>
        <v>0</v>
      </c>
      <c r="K137" s="169" t="s">
        <v>3</v>
      </c>
      <c r="L137" s="174"/>
      <c r="M137" s="175" t="s">
        <v>3</v>
      </c>
      <c r="N137" s="176" t="s">
        <v>43</v>
      </c>
      <c r="O137" s="55"/>
      <c r="P137" s="149">
        <f t="shared" si="31"/>
        <v>0</v>
      </c>
      <c r="Q137" s="149">
        <v>0</v>
      </c>
      <c r="R137" s="149">
        <f t="shared" si="32"/>
        <v>0</v>
      </c>
      <c r="S137" s="149">
        <v>0</v>
      </c>
      <c r="T137" s="150">
        <f t="shared" si="3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1" t="s">
        <v>314</v>
      </c>
      <c r="AT137" s="151" t="s">
        <v>247</v>
      </c>
      <c r="AU137" s="151" t="s">
        <v>77</v>
      </c>
      <c r="AY137" s="19" t="s">
        <v>137</v>
      </c>
      <c r="BE137" s="152">
        <f t="shared" si="34"/>
        <v>0</v>
      </c>
      <c r="BF137" s="152">
        <f t="shared" si="35"/>
        <v>0</v>
      </c>
      <c r="BG137" s="152">
        <f t="shared" si="36"/>
        <v>0</v>
      </c>
      <c r="BH137" s="152">
        <f t="shared" si="37"/>
        <v>0</v>
      </c>
      <c r="BI137" s="152">
        <f t="shared" si="38"/>
        <v>0</v>
      </c>
      <c r="BJ137" s="19" t="s">
        <v>77</v>
      </c>
      <c r="BK137" s="152">
        <f t="shared" si="39"/>
        <v>0</v>
      </c>
      <c r="BL137" s="19" t="s">
        <v>229</v>
      </c>
      <c r="BM137" s="151" t="s">
        <v>1788</v>
      </c>
    </row>
    <row r="138" spans="1:65" s="2" customFormat="1" ht="14.4" customHeight="1">
      <c r="A138" s="34"/>
      <c r="B138" s="139"/>
      <c r="C138" s="167" t="s">
        <v>386</v>
      </c>
      <c r="D138" s="167" t="s">
        <v>247</v>
      </c>
      <c r="E138" s="168" t="s">
        <v>1789</v>
      </c>
      <c r="F138" s="169" t="s">
        <v>1790</v>
      </c>
      <c r="G138" s="170" t="s">
        <v>173</v>
      </c>
      <c r="H138" s="171">
        <v>300</v>
      </c>
      <c r="I138" s="172"/>
      <c r="J138" s="173">
        <f t="shared" si="30"/>
        <v>0</v>
      </c>
      <c r="K138" s="169" t="s">
        <v>3</v>
      </c>
      <c r="L138" s="174"/>
      <c r="M138" s="175" t="s">
        <v>3</v>
      </c>
      <c r="N138" s="176" t="s">
        <v>43</v>
      </c>
      <c r="O138" s="55"/>
      <c r="P138" s="149">
        <f t="shared" si="31"/>
        <v>0</v>
      </c>
      <c r="Q138" s="149">
        <v>0</v>
      </c>
      <c r="R138" s="149">
        <f t="shared" si="32"/>
        <v>0</v>
      </c>
      <c r="S138" s="149">
        <v>0</v>
      </c>
      <c r="T138" s="150">
        <f t="shared" si="3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314</v>
      </c>
      <c r="AT138" s="151" t="s">
        <v>247</v>
      </c>
      <c r="AU138" s="151" t="s">
        <v>77</v>
      </c>
      <c r="AY138" s="19" t="s">
        <v>137</v>
      </c>
      <c r="BE138" s="152">
        <f t="shared" si="34"/>
        <v>0</v>
      </c>
      <c r="BF138" s="152">
        <f t="shared" si="35"/>
        <v>0</v>
      </c>
      <c r="BG138" s="152">
        <f t="shared" si="36"/>
        <v>0</v>
      </c>
      <c r="BH138" s="152">
        <f t="shared" si="37"/>
        <v>0</v>
      </c>
      <c r="BI138" s="152">
        <f t="shared" si="38"/>
        <v>0</v>
      </c>
      <c r="BJ138" s="19" t="s">
        <v>77</v>
      </c>
      <c r="BK138" s="152">
        <f t="shared" si="39"/>
        <v>0</v>
      </c>
      <c r="BL138" s="19" t="s">
        <v>229</v>
      </c>
      <c r="BM138" s="151" t="s">
        <v>1791</v>
      </c>
    </row>
    <row r="139" spans="1:65" s="2" customFormat="1" ht="14.4" customHeight="1">
      <c r="A139" s="34"/>
      <c r="B139" s="139"/>
      <c r="C139" s="167" t="s">
        <v>391</v>
      </c>
      <c r="D139" s="167" t="s">
        <v>247</v>
      </c>
      <c r="E139" s="168" t="s">
        <v>1792</v>
      </c>
      <c r="F139" s="169" t="s">
        <v>1793</v>
      </c>
      <c r="G139" s="170" t="s">
        <v>1135</v>
      </c>
      <c r="H139" s="171">
        <v>40</v>
      </c>
      <c r="I139" s="172"/>
      <c r="J139" s="173">
        <f t="shared" si="30"/>
        <v>0</v>
      </c>
      <c r="K139" s="169" t="s">
        <v>3</v>
      </c>
      <c r="L139" s="174"/>
      <c r="M139" s="175" t="s">
        <v>3</v>
      </c>
      <c r="N139" s="176" t="s">
        <v>43</v>
      </c>
      <c r="O139" s="55"/>
      <c r="P139" s="149">
        <f t="shared" si="31"/>
        <v>0</v>
      </c>
      <c r="Q139" s="149">
        <v>0</v>
      </c>
      <c r="R139" s="149">
        <f t="shared" si="32"/>
        <v>0</v>
      </c>
      <c r="S139" s="149">
        <v>0</v>
      </c>
      <c r="T139" s="150">
        <f t="shared" si="3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1" t="s">
        <v>314</v>
      </c>
      <c r="AT139" s="151" t="s">
        <v>247</v>
      </c>
      <c r="AU139" s="151" t="s">
        <v>77</v>
      </c>
      <c r="AY139" s="19" t="s">
        <v>137</v>
      </c>
      <c r="BE139" s="152">
        <f t="shared" si="34"/>
        <v>0</v>
      </c>
      <c r="BF139" s="152">
        <f t="shared" si="35"/>
        <v>0</v>
      </c>
      <c r="BG139" s="152">
        <f t="shared" si="36"/>
        <v>0</v>
      </c>
      <c r="BH139" s="152">
        <f t="shared" si="37"/>
        <v>0</v>
      </c>
      <c r="BI139" s="152">
        <f t="shared" si="38"/>
        <v>0</v>
      </c>
      <c r="BJ139" s="19" t="s">
        <v>77</v>
      </c>
      <c r="BK139" s="152">
        <f t="shared" si="39"/>
        <v>0</v>
      </c>
      <c r="BL139" s="19" t="s">
        <v>229</v>
      </c>
      <c r="BM139" s="151" t="s">
        <v>1794</v>
      </c>
    </row>
    <row r="140" spans="1:65" s="2" customFormat="1" ht="14.4" customHeight="1">
      <c r="A140" s="34"/>
      <c r="B140" s="139"/>
      <c r="C140" s="167" t="s">
        <v>397</v>
      </c>
      <c r="D140" s="167" t="s">
        <v>247</v>
      </c>
      <c r="E140" s="168" t="s">
        <v>1795</v>
      </c>
      <c r="F140" s="169" t="s">
        <v>1796</v>
      </c>
      <c r="G140" s="170" t="s">
        <v>173</v>
      </c>
      <c r="H140" s="171">
        <v>100</v>
      </c>
      <c r="I140" s="172"/>
      <c r="J140" s="173">
        <f t="shared" si="30"/>
        <v>0</v>
      </c>
      <c r="K140" s="169" t="s">
        <v>3</v>
      </c>
      <c r="L140" s="174"/>
      <c r="M140" s="175" t="s">
        <v>3</v>
      </c>
      <c r="N140" s="176" t="s">
        <v>43</v>
      </c>
      <c r="O140" s="55"/>
      <c r="P140" s="149">
        <f t="shared" si="31"/>
        <v>0</v>
      </c>
      <c r="Q140" s="149">
        <v>0</v>
      </c>
      <c r="R140" s="149">
        <f t="shared" si="32"/>
        <v>0</v>
      </c>
      <c r="S140" s="149">
        <v>0</v>
      </c>
      <c r="T140" s="150">
        <f t="shared" si="3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314</v>
      </c>
      <c r="AT140" s="151" t="s">
        <v>247</v>
      </c>
      <c r="AU140" s="151" t="s">
        <v>77</v>
      </c>
      <c r="AY140" s="19" t="s">
        <v>137</v>
      </c>
      <c r="BE140" s="152">
        <f t="shared" si="34"/>
        <v>0</v>
      </c>
      <c r="BF140" s="152">
        <f t="shared" si="35"/>
        <v>0</v>
      </c>
      <c r="BG140" s="152">
        <f t="shared" si="36"/>
        <v>0</v>
      </c>
      <c r="BH140" s="152">
        <f t="shared" si="37"/>
        <v>0</v>
      </c>
      <c r="BI140" s="152">
        <f t="shared" si="38"/>
        <v>0</v>
      </c>
      <c r="BJ140" s="19" t="s">
        <v>77</v>
      </c>
      <c r="BK140" s="152">
        <f t="shared" si="39"/>
        <v>0</v>
      </c>
      <c r="BL140" s="19" t="s">
        <v>229</v>
      </c>
      <c r="BM140" s="151" t="s">
        <v>1797</v>
      </c>
    </row>
    <row r="141" spans="2:63" s="12" customFormat="1" ht="25.95" customHeight="1">
      <c r="B141" s="126"/>
      <c r="D141" s="127" t="s">
        <v>71</v>
      </c>
      <c r="E141" s="128" t="s">
        <v>1258</v>
      </c>
      <c r="F141" s="128" t="s">
        <v>1563</v>
      </c>
      <c r="I141" s="129"/>
      <c r="J141" s="130">
        <f>BK141</f>
        <v>0</v>
      </c>
      <c r="L141" s="126"/>
      <c r="M141" s="131"/>
      <c r="N141" s="132"/>
      <c r="O141" s="132"/>
      <c r="P141" s="133">
        <f>SUM(P142:P147)</f>
        <v>0</v>
      </c>
      <c r="Q141" s="132"/>
      <c r="R141" s="133">
        <f>SUM(R142:R147)</f>
        <v>0</v>
      </c>
      <c r="S141" s="132"/>
      <c r="T141" s="134">
        <f>SUM(T142:T147)</f>
        <v>0</v>
      </c>
      <c r="AR141" s="127" t="s">
        <v>77</v>
      </c>
      <c r="AT141" s="135" t="s">
        <v>71</v>
      </c>
      <c r="AU141" s="135" t="s">
        <v>72</v>
      </c>
      <c r="AY141" s="127" t="s">
        <v>137</v>
      </c>
      <c r="BK141" s="136">
        <f>SUM(BK142:BK147)</f>
        <v>0</v>
      </c>
    </row>
    <row r="142" spans="1:65" s="2" customFormat="1" ht="14.4" customHeight="1">
      <c r="A142" s="34"/>
      <c r="B142" s="139"/>
      <c r="C142" s="140" t="s">
        <v>405</v>
      </c>
      <c r="D142" s="140" t="s">
        <v>139</v>
      </c>
      <c r="E142" s="141" t="s">
        <v>1560</v>
      </c>
      <c r="F142" s="142" t="s">
        <v>1798</v>
      </c>
      <c r="G142" s="143" t="s">
        <v>173</v>
      </c>
      <c r="H142" s="144">
        <v>80</v>
      </c>
      <c r="I142" s="145"/>
      <c r="J142" s="146">
        <f aca="true" t="shared" si="40" ref="J142:J147">ROUND(I142*H142,2)</f>
        <v>0</v>
      </c>
      <c r="K142" s="142" t="s">
        <v>3</v>
      </c>
      <c r="L142" s="35"/>
      <c r="M142" s="147" t="s">
        <v>3</v>
      </c>
      <c r="N142" s="148" t="s">
        <v>43</v>
      </c>
      <c r="O142" s="55"/>
      <c r="P142" s="149">
        <f aca="true" t="shared" si="41" ref="P142:P147">O142*H142</f>
        <v>0</v>
      </c>
      <c r="Q142" s="149">
        <v>0</v>
      </c>
      <c r="R142" s="149">
        <f aca="true" t="shared" si="42" ref="R142:R147">Q142*H142</f>
        <v>0</v>
      </c>
      <c r="S142" s="149">
        <v>0</v>
      </c>
      <c r="T142" s="150">
        <f aca="true" t="shared" si="43" ref="T142:T147"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1" t="s">
        <v>229</v>
      </c>
      <c r="AT142" s="151" t="s">
        <v>139</v>
      </c>
      <c r="AU142" s="151" t="s">
        <v>77</v>
      </c>
      <c r="AY142" s="19" t="s">
        <v>137</v>
      </c>
      <c r="BE142" s="152">
        <f aca="true" t="shared" si="44" ref="BE142:BE147">IF(N142="základní",J142,0)</f>
        <v>0</v>
      </c>
      <c r="BF142" s="152">
        <f aca="true" t="shared" si="45" ref="BF142:BF147">IF(N142="snížená",J142,0)</f>
        <v>0</v>
      </c>
      <c r="BG142" s="152">
        <f aca="true" t="shared" si="46" ref="BG142:BG147">IF(N142="zákl. přenesená",J142,0)</f>
        <v>0</v>
      </c>
      <c r="BH142" s="152">
        <f aca="true" t="shared" si="47" ref="BH142:BH147">IF(N142="sníž. přenesená",J142,0)</f>
        <v>0</v>
      </c>
      <c r="BI142" s="152">
        <f aca="true" t="shared" si="48" ref="BI142:BI147">IF(N142="nulová",J142,0)</f>
        <v>0</v>
      </c>
      <c r="BJ142" s="19" t="s">
        <v>77</v>
      </c>
      <c r="BK142" s="152">
        <f aca="true" t="shared" si="49" ref="BK142:BK147">ROUND(I142*H142,2)</f>
        <v>0</v>
      </c>
      <c r="BL142" s="19" t="s">
        <v>229</v>
      </c>
      <c r="BM142" s="151" t="s">
        <v>1799</v>
      </c>
    </row>
    <row r="143" spans="1:65" s="2" customFormat="1" ht="14.4" customHeight="1">
      <c r="A143" s="34"/>
      <c r="B143" s="139"/>
      <c r="C143" s="140" t="s">
        <v>410</v>
      </c>
      <c r="D143" s="140" t="s">
        <v>139</v>
      </c>
      <c r="E143" s="141" t="s">
        <v>1800</v>
      </c>
      <c r="F143" s="142" t="s">
        <v>1801</v>
      </c>
      <c r="G143" s="143" t="s">
        <v>173</v>
      </c>
      <c r="H143" s="144">
        <v>100</v>
      </c>
      <c r="I143" s="145"/>
      <c r="J143" s="146">
        <f t="shared" si="40"/>
        <v>0</v>
      </c>
      <c r="K143" s="142" t="s">
        <v>3</v>
      </c>
      <c r="L143" s="35"/>
      <c r="M143" s="147" t="s">
        <v>3</v>
      </c>
      <c r="N143" s="148" t="s">
        <v>43</v>
      </c>
      <c r="O143" s="55"/>
      <c r="P143" s="149">
        <f t="shared" si="41"/>
        <v>0</v>
      </c>
      <c r="Q143" s="149">
        <v>0</v>
      </c>
      <c r="R143" s="149">
        <f t="shared" si="42"/>
        <v>0</v>
      </c>
      <c r="S143" s="149">
        <v>0</v>
      </c>
      <c r="T143" s="150">
        <f t="shared" si="4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1" t="s">
        <v>229</v>
      </c>
      <c r="AT143" s="151" t="s">
        <v>139</v>
      </c>
      <c r="AU143" s="151" t="s">
        <v>77</v>
      </c>
      <c r="AY143" s="19" t="s">
        <v>137</v>
      </c>
      <c r="BE143" s="152">
        <f t="shared" si="44"/>
        <v>0</v>
      </c>
      <c r="BF143" s="152">
        <f t="shared" si="45"/>
        <v>0</v>
      </c>
      <c r="BG143" s="152">
        <f t="shared" si="46"/>
        <v>0</v>
      </c>
      <c r="BH143" s="152">
        <f t="shared" si="47"/>
        <v>0</v>
      </c>
      <c r="BI143" s="152">
        <f t="shared" si="48"/>
        <v>0</v>
      </c>
      <c r="BJ143" s="19" t="s">
        <v>77</v>
      </c>
      <c r="BK143" s="152">
        <f t="shared" si="49"/>
        <v>0</v>
      </c>
      <c r="BL143" s="19" t="s">
        <v>229</v>
      </c>
      <c r="BM143" s="151" t="s">
        <v>1802</v>
      </c>
    </row>
    <row r="144" spans="1:65" s="2" customFormat="1" ht="14.4" customHeight="1">
      <c r="A144" s="34"/>
      <c r="B144" s="139"/>
      <c r="C144" s="140" t="s">
        <v>415</v>
      </c>
      <c r="D144" s="140" t="s">
        <v>139</v>
      </c>
      <c r="E144" s="141" t="s">
        <v>1803</v>
      </c>
      <c r="F144" s="142" t="s">
        <v>1804</v>
      </c>
      <c r="G144" s="143" t="s">
        <v>173</v>
      </c>
      <c r="H144" s="144">
        <v>2700</v>
      </c>
      <c r="I144" s="145"/>
      <c r="J144" s="146">
        <f t="shared" si="40"/>
        <v>0</v>
      </c>
      <c r="K144" s="142" t="s">
        <v>3</v>
      </c>
      <c r="L144" s="35"/>
      <c r="M144" s="147" t="s">
        <v>3</v>
      </c>
      <c r="N144" s="148" t="s">
        <v>43</v>
      </c>
      <c r="O144" s="55"/>
      <c r="P144" s="149">
        <f t="shared" si="41"/>
        <v>0</v>
      </c>
      <c r="Q144" s="149">
        <v>0</v>
      </c>
      <c r="R144" s="149">
        <f t="shared" si="42"/>
        <v>0</v>
      </c>
      <c r="S144" s="149">
        <v>0</v>
      </c>
      <c r="T144" s="150">
        <f t="shared" si="4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229</v>
      </c>
      <c r="AT144" s="151" t="s">
        <v>139</v>
      </c>
      <c r="AU144" s="151" t="s">
        <v>77</v>
      </c>
      <c r="AY144" s="19" t="s">
        <v>137</v>
      </c>
      <c r="BE144" s="152">
        <f t="shared" si="44"/>
        <v>0</v>
      </c>
      <c r="BF144" s="152">
        <f t="shared" si="45"/>
        <v>0</v>
      </c>
      <c r="BG144" s="152">
        <f t="shared" si="46"/>
        <v>0</v>
      </c>
      <c r="BH144" s="152">
        <f t="shared" si="47"/>
        <v>0</v>
      </c>
      <c r="BI144" s="152">
        <f t="shared" si="48"/>
        <v>0</v>
      </c>
      <c r="BJ144" s="19" t="s">
        <v>77</v>
      </c>
      <c r="BK144" s="152">
        <f t="shared" si="49"/>
        <v>0</v>
      </c>
      <c r="BL144" s="19" t="s">
        <v>229</v>
      </c>
      <c r="BM144" s="151" t="s">
        <v>1805</v>
      </c>
    </row>
    <row r="145" spans="1:65" s="2" customFormat="1" ht="14.4" customHeight="1">
      <c r="A145" s="34"/>
      <c r="B145" s="139"/>
      <c r="C145" s="140" t="s">
        <v>421</v>
      </c>
      <c r="D145" s="140" t="s">
        <v>139</v>
      </c>
      <c r="E145" s="141" t="s">
        <v>1806</v>
      </c>
      <c r="F145" s="142" t="s">
        <v>1807</v>
      </c>
      <c r="G145" s="143" t="s">
        <v>173</v>
      </c>
      <c r="H145" s="144">
        <v>50</v>
      </c>
      <c r="I145" s="145"/>
      <c r="J145" s="146">
        <f t="shared" si="40"/>
        <v>0</v>
      </c>
      <c r="K145" s="142" t="s">
        <v>3</v>
      </c>
      <c r="L145" s="35"/>
      <c r="M145" s="147" t="s">
        <v>3</v>
      </c>
      <c r="N145" s="148" t="s">
        <v>43</v>
      </c>
      <c r="O145" s="55"/>
      <c r="P145" s="149">
        <f t="shared" si="41"/>
        <v>0</v>
      </c>
      <c r="Q145" s="149">
        <v>0</v>
      </c>
      <c r="R145" s="149">
        <f t="shared" si="42"/>
        <v>0</v>
      </c>
      <c r="S145" s="149">
        <v>0</v>
      </c>
      <c r="T145" s="150">
        <f t="shared" si="4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1" t="s">
        <v>229</v>
      </c>
      <c r="AT145" s="151" t="s">
        <v>139</v>
      </c>
      <c r="AU145" s="151" t="s">
        <v>77</v>
      </c>
      <c r="AY145" s="19" t="s">
        <v>137</v>
      </c>
      <c r="BE145" s="152">
        <f t="shared" si="44"/>
        <v>0</v>
      </c>
      <c r="BF145" s="152">
        <f t="shared" si="45"/>
        <v>0</v>
      </c>
      <c r="BG145" s="152">
        <f t="shared" si="46"/>
        <v>0</v>
      </c>
      <c r="BH145" s="152">
        <f t="shared" si="47"/>
        <v>0</v>
      </c>
      <c r="BI145" s="152">
        <f t="shared" si="48"/>
        <v>0</v>
      </c>
      <c r="BJ145" s="19" t="s">
        <v>77</v>
      </c>
      <c r="BK145" s="152">
        <f t="shared" si="49"/>
        <v>0</v>
      </c>
      <c r="BL145" s="19" t="s">
        <v>229</v>
      </c>
      <c r="BM145" s="151" t="s">
        <v>1808</v>
      </c>
    </row>
    <row r="146" spans="1:65" s="2" customFormat="1" ht="22.2" customHeight="1">
      <c r="A146" s="34"/>
      <c r="B146" s="139"/>
      <c r="C146" s="140" t="s">
        <v>428</v>
      </c>
      <c r="D146" s="140" t="s">
        <v>139</v>
      </c>
      <c r="E146" s="141" t="s">
        <v>1809</v>
      </c>
      <c r="F146" s="142" t="s">
        <v>1810</v>
      </c>
      <c r="G146" s="143" t="s">
        <v>173</v>
      </c>
      <c r="H146" s="144">
        <v>300</v>
      </c>
      <c r="I146" s="145"/>
      <c r="J146" s="146">
        <f t="shared" si="40"/>
        <v>0</v>
      </c>
      <c r="K146" s="142" t="s">
        <v>3</v>
      </c>
      <c r="L146" s="35"/>
      <c r="M146" s="147" t="s">
        <v>3</v>
      </c>
      <c r="N146" s="148" t="s">
        <v>43</v>
      </c>
      <c r="O146" s="55"/>
      <c r="P146" s="149">
        <f t="shared" si="41"/>
        <v>0</v>
      </c>
      <c r="Q146" s="149">
        <v>0</v>
      </c>
      <c r="R146" s="149">
        <f t="shared" si="42"/>
        <v>0</v>
      </c>
      <c r="S146" s="149">
        <v>0</v>
      </c>
      <c r="T146" s="150">
        <f t="shared" si="4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229</v>
      </c>
      <c r="AT146" s="151" t="s">
        <v>139</v>
      </c>
      <c r="AU146" s="151" t="s">
        <v>77</v>
      </c>
      <c r="AY146" s="19" t="s">
        <v>137</v>
      </c>
      <c r="BE146" s="152">
        <f t="shared" si="44"/>
        <v>0</v>
      </c>
      <c r="BF146" s="152">
        <f t="shared" si="45"/>
        <v>0</v>
      </c>
      <c r="BG146" s="152">
        <f t="shared" si="46"/>
        <v>0</v>
      </c>
      <c r="BH146" s="152">
        <f t="shared" si="47"/>
        <v>0</v>
      </c>
      <c r="BI146" s="152">
        <f t="shared" si="48"/>
        <v>0</v>
      </c>
      <c r="BJ146" s="19" t="s">
        <v>77</v>
      </c>
      <c r="BK146" s="152">
        <f t="shared" si="49"/>
        <v>0</v>
      </c>
      <c r="BL146" s="19" t="s">
        <v>229</v>
      </c>
      <c r="BM146" s="151" t="s">
        <v>1811</v>
      </c>
    </row>
    <row r="147" spans="1:65" s="2" customFormat="1" ht="14.4" customHeight="1">
      <c r="A147" s="34"/>
      <c r="B147" s="139"/>
      <c r="C147" s="140" t="s">
        <v>437</v>
      </c>
      <c r="D147" s="140" t="s">
        <v>139</v>
      </c>
      <c r="E147" s="141" t="s">
        <v>1812</v>
      </c>
      <c r="F147" s="142" t="s">
        <v>1813</v>
      </c>
      <c r="G147" s="143" t="s">
        <v>1135</v>
      </c>
      <c r="H147" s="144">
        <v>40</v>
      </c>
      <c r="I147" s="145"/>
      <c r="J147" s="146">
        <f t="shared" si="40"/>
        <v>0</v>
      </c>
      <c r="K147" s="142" t="s">
        <v>3</v>
      </c>
      <c r="L147" s="35"/>
      <c r="M147" s="147" t="s">
        <v>3</v>
      </c>
      <c r="N147" s="148" t="s">
        <v>43</v>
      </c>
      <c r="O147" s="55"/>
      <c r="P147" s="149">
        <f t="shared" si="41"/>
        <v>0</v>
      </c>
      <c r="Q147" s="149">
        <v>0</v>
      </c>
      <c r="R147" s="149">
        <f t="shared" si="42"/>
        <v>0</v>
      </c>
      <c r="S147" s="149">
        <v>0</v>
      </c>
      <c r="T147" s="150">
        <f t="shared" si="4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1" t="s">
        <v>229</v>
      </c>
      <c r="AT147" s="151" t="s">
        <v>139</v>
      </c>
      <c r="AU147" s="151" t="s">
        <v>77</v>
      </c>
      <c r="AY147" s="19" t="s">
        <v>137</v>
      </c>
      <c r="BE147" s="152">
        <f t="shared" si="44"/>
        <v>0</v>
      </c>
      <c r="BF147" s="152">
        <f t="shared" si="45"/>
        <v>0</v>
      </c>
      <c r="BG147" s="152">
        <f t="shared" si="46"/>
        <v>0</v>
      </c>
      <c r="BH147" s="152">
        <f t="shared" si="47"/>
        <v>0</v>
      </c>
      <c r="BI147" s="152">
        <f t="shared" si="48"/>
        <v>0</v>
      </c>
      <c r="BJ147" s="19" t="s">
        <v>77</v>
      </c>
      <c r="BK147" s="152">
        <f t="shared" si="49"/>
        <v>0</v>
      </c>
      <c r="BL147" s="19" t="s">
        <v>229</v>
      </c>
      <c r="BM147" s="151" t="s">
        <v>1814</v>
      </c>
    </row>
    <row r="148" spans="2:63" s="12" customFormat="1" ht="25.95" customHeight="1">
      <c r="B148" s="126"/>
      <c r="D148" s="127" t="s">
        <v>71</v>
      </c>
      <c r="E148" s="128" t="s">
        <v>1300</v>
      </c>
      <c r="F148" s="128" t="s">
        <v>1815</v>
      </c>
      <c r="I148" s="129"/>
      <c r="J148" s="130">
        <f>BK148</f>
        <v>0</v>
      </c>
      <c r="L148" s="126"/>
      <c r="M148" s="131"/>
      <c r="N148" s="132"/>
      <c r="O148" s="132"/>
      <c r="P148" s="133">
        <f>SUM(P149:P157)</f>
        <v>0</v>
      </c>
      <c r="Q148" s="132"/>
      <c r="R148" s="133">
        <f>SUM(R149:R157)</f>
        <v>0</v>
      </c>
      <c r="S148" s="132"/>
      <c r="T148" s="134">
        <f>SUM(T149:T157)</f>
        <v>0</v>
      </c>
      <c r="AR148" s="127" t="s">
        <v>77</v>
      </c>
      <c r="AT148" s="135" t="s">
        <v>71</v>
      </c>
      <c r="AU148" s="135" t="s">
        <v>72</v>
      </c>
      <c r="AY148" s="127" t="s">
        <v>137</v>
      </c>
      <c r="BK148" s="136">
        <f>SUM(BK149:BK157)</f>
        <v>0</v>
      </c>
    </row>
    <row r="149" spans="1:65" s="2" customFormat="1" ht="22.2" customHeight="1">
      <c r="A149" s="34"/>
      <c r="B149" s="139"/>
      <c r="C149" s="140" t="s">
        <v>443</v>
      </c>
      <c r="D149" s="140" t="s">
        <v>139</v>
      </c>
      <c r="E149" s="141" t="s">
        <v>1816</v>
      </c>
      <c r="F149" s="142" t="s">
        <v>1817</v>
      </c>
      <c r="G149" s="143" t="s">
        <v>1135</v>
      </c>
      <c r="H149" s="144">
        <v>1</v>
      </c>
      <c r="I149" s="145"/>
      <c r="J149" s="146">
        <f aca="true" t="shared" si="50" ref="J149:J157">ROUND(I149*H149,2)</f>
        <v>0</v>
      </c>
      <c r="K149" s="142" t="s">
        <v>3</v>
      </c>
      <c r="L149" s="35"/>
      <c r="M149" s="147" t="s">
        <v>3</v>
      </c>
      <c r="N149" s="148" t="s">
        <v>43</v>
      </c>
      <c r="O149" s="55"/>
      <c r="P149" s="149">
        <f aca="true" t="shared" si="51" ref="P149:P157">O149*H149</f>
        <v>0</v>
      </c>
      <c r="Q149" s="149">
        <v>0</v>
      </c>
      <c r="R149" s="149">
        <f aca="true" t="shared" si="52" ref="R149:R157">Q149*H149</f>
        <v>0</v>
      </c>
      <c r="S149" s="149">
        <v>0</v>
      </c>
      <c r="T149" s="150">
        <f aca="true" t="shared" si="53" ref="T149:T157"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229</v>
      </c>
      <c r="AT149" s="151" t="s">
        <v>139</v>
      </c>
      <c r="AU149" s="151" t="s">
        <v>77</v>
      </c>
      <c r="AY149" s="19" t="s">
        <v>137</v>
      </c>
      <c r="BE149" s="152">
        <f aca="true" t="shared" si="54" ref="BE149:BE157">IF(N149="základní",J149,0)</f>
        <v>0</v>
      </c>
      <c r="BF149" s="152">
        <f aca="true" t="shared" si="55" ref="BF149:BF157">IF(N149="snížená",J149,0)</f>
        <v>0</v>
      </c>
      <c r="BG149" s="152">
        <f aca="true" t="shared" si="56" ref="BG149:BG157">IF(N149="zákl. přenesená",J149,0)</f>
        <v>0</v>
      </c>
      <c r="BH149" s="152">
        <f aca="true" t="shared" si="57" ref="BH149:BH157">IF(N149="sníž. přenesená",J149,0)</f>
        <v>0</v>
      </c>
      <c r="BI149" s="152">
        <f aca="true" t="shared" si="58" ref="BI149:BI157">IF(N149="nulová",J149,0)</f>
        <v>0</v>
      </c>
      <c r="BJ149" s="19" t="s">
        <v>77</v>
      </c>
      <c r="BK149" s="152">
        <f aca="true" t="shared" si="59" ref="BK149:BK157">ROUND(I149*H149,2)</f>
        <v>0</v>
      </c>
      <c r="BL149" s="19" t="s">
        <v>229</v>
      </c>
      <c r="BM149" s="151" t="s">
        <v>1818</v>
      </c>
    </row>
    <row r="150" spans="1:65" s="2" customFormat="1" ht="22.2" customHeight="1">
      <c r="A150" s="34"/>
      <c r="B150" s="139"/>
      <c r="C150" s="140" t="s">
        <v>451</v>
      </c>
      <c r="D150" s="140" t="s">
        <v>139</v>
      </c>
      <c r="E150" s="141" t="s">
        <v>1819</v>
      </c>
      <c r="F150" s="142" t="s">
        <v>1820</v>
      </c>
      <c r="G150" s="143" t="s">
        <v>1135</v>
      </c>
      <c r="H150" s="144">
        <v>1</v>
      </c>
      <c r="I150" s="145"/>
      <c r="J150" s="146">
        <f t="shared" si="50"/>
        <v>0</v>
      </c>
      <c r="K150" s="142" t="s">
        <v>3</v>
      </c>
      <c r="L150" s="35"/>
      <c r="M150" s="147" t="s">
        <v>3</v>
      </c>
      <c r="N150" s="148" t="s">
        <v>43</v>
      </c>
      <c r="O150" s="55"/>
      <c r="P150" s="149">
        <f t="shared" si="51"/>
        <v>0</v>
      </c>
      <c r="Q150" s="149">
        <v>0</v>
      </c>
      <c r="R150" s="149">
        <f t="shared" si="52"/>
        <v>0</v>
      </c>
      <c r="S150" s="149">
        <v>0</v>
      </c>
      <c r="T150" s="150">
        <f t="shared" si="5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1" t="s">
        <v>229</v>
      </c>
      <c r="AT150" s="151" t="s">
        <v>139</v>
      </c>
      <c r="AU150" s="151" t="s">
        <v>77</v>
      </c>
      <c r="AY150" s="19" t="s">
        <v>137</v>
      </c>
      <c r="BE150" s="152">
        <f t="shared" si="54"/>
        <v>0</v>
      </c>
      <c r="BF150" s="152">
        <f t="shared" si="55"/>
        <v>0</v>
      </c>
      <c r="BG150" s="152">
        <f t="shared" si="56"/>
        <v>0</v>
      </c>
      <c r="BH150" s="152">
        <f t="shared" si="57"/>
        <v>0</v>
      </c>
      <c r="BI150" s="152">
        <f t="shared" si="58"/>
        <v>0</v>
      </c>
      <c r="BJ150" s="19" t="s">
        <v>77</v>
      </c>
      <c r="BK150" s="152">
        <f t="shared" si="59"/>
        <v>0</v>
      </c>
      <c r="BL150" s="19" t="s">
        <v>229</v>
      </c>
      <c r="BM150" s="151" t="s">
        <v>1821</v>
      </c>
    </row>
    <row r="151" spans="1:65" s="2" customFormat="1" ht="22.2" customHeight="1">
      <c r="A151" s="34"/>
      <c r="B151" s="139"/>
      <c r="C151" s="140" t="s">
        <v>465</v>
      </c>
      <c r="D151" s="140" t="s">
        <v>139</v>
      </c>
      <c r="E151" s="141" t="s">
        <v>1822</v>
      </c>
      <c r="F151" s="142" t="s">
        <v>1823</v>
      </c>
      <c r="G151" s="143" t="s">
        <v>1135</v>
      </c>
      <c r="H151" s="144">
        <v>1</v>
      </c>
      <c r="I151" s="145"/>
      <c r="J151" s="146">
        <f t="shared" si="50"/>
        <v>0</v>
      </c>
      <c r="K151" s="142" t="s">
        <v>3</v>
      </c>
      <c r="L151" s="35"/>
      <c r="M151" s="147" t="s">
        <v>3</v>
      </c>
      <c r="N151" s="148" t="s">
        <v>43</v>
      </c>
      <c r="O151" s="55"/>
      <c r="P151" s="149">
        <f t="shared" si="51"/>
        <v>0</v>
      </c>
      <c r="Q151" s="149">
        <v>0</v>
      </c>
      <c r="R151" s="149">
        <f t="shared" si="52"/>
        <v>0</v>
      </c>
      <c r="S151" s="149">
        <v>0</v>
      </c>
      <c r="T151" s="150">
        <f t="shared" si="5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1" t="s">
        <v>229</v>
      </c>
      <c r="AT151" s="151" t="s">
        <v>139</v>
      </c>
      <c r="AU151" s="151" t="s">
        <v>77</v>
      </c>
      <c r="AY151" s="19" t="s">
        <v>137</v>
      </c>
      <c r="BE151" s="152">
        <f t="shared" si="54"/>
        <v>0</v>
      </c>
      <c r="BF151" s="152">
        <f t="shared" si="55"/>
        <v>0</v>
      </c>
      <c r="BG151" s="152">
        <f t="shared" si="56"/>
        <v>0</v>
      </c>
      <c r="BH151" s="152">
        <f t="shared" si="57"/>
        <v>0</v>
      </c>
      <c r="BI151" s="152">
        <f t="shared" si="58"/>
        <v>0</v>
      </c>
      <c r="BJ151" s="19" t="s">
        <v>77</v>
      </c>
      <c r="BK151" s="152">
        <f t="shared" si="59"/>
        <v>0</v>
      </c>
      <c r="BL151" s="19" t="s">
        <v>229</v>
      </c>
      <c r="BM151" s="151" t="s">
        <v>1824</v>
      </c>
    </row>
    <row r="152" spans="1:65" s="2" customFormat="1" ht="14.4" customHeight="1">
      <c r="A152" s="34"/>
      <c r="B152" s="139"/>
      <c r="C152" s="140" t="s">
        <v>475</v>
      </c>
      <c r="D152" s="140" t="s">
        <v>139</v>
      </c>
      <c r="E152" s="141" t="s">
        <v>1825</v>
      </c>
      <c r="F152" s="142" t="s">
        <v>1826</v>
      </c>
      <c r="G152" s="143" t="s">
        <v>260</v>
      </c>
      <c r="H152" s="144">
        <v>1</v>
      </c>
      <c r="I152" s="145"/>
      <c r="J152" s="146">
        <f t="shared" si="50"/>
        <v>0</v>
      </c>
      <c r="K152" s="142" t="s">
        <v>3</v>
      </c>
      <c r="L152" s="35"/>
      <c r="M152" s="147" t="s">
        <v>3</v>
      </c>
      <c r="N152" s="148" t="s">
        <v>43</v>
      </c>
      <c r="O152" s="55"/>
      <c r="P152" s="149">
        <f t="shared" si="51"/>
        <v>0</v>
      </c>
      <c r="Q152" s="149">
        <v>0</v>
      </c>
      <c r="R152" s="149">
        <f t="shared" si="52"/>
        <v>0</v>
      </c>
      <c r="S152" s="149">
        <v>0</v>
      </c>
      <c r="T152" s="150">
        <f t="shared" si="5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229</v>
      </c>
      <c r="AT152" s="151" t="s">
        <v>139</v>
      </c>
      <c r="AU152" s="151" t="s">
        <v>77</v>
      </c>
      <c r="AY152" s="19" t="s">
        <v>137</v>
      </c>
      <c r="BE152" s="152">
        <f t="shared" si="54"/>
        <v>0</v>
      </c>
      <c r="BF152" s="152">
        <f t="shared" si="55"/>
        <v>0</v>
      </c>
      <c r="BG152" s="152">
        <f t="shared" si="56"/>
        <v>0</v>
      </c>
      <c r="BH152" s="152">
        <f t="shared" si="57"/>
        <v>0</v>
      </c>
      <c r="BI152" s="152">
        <f t="shared" si="58"/>
        <v>0</v>
      </c>
      <c r="BJ152" s="19" t="s">
        <v>77</v>
      </c>
      <c r="BK152" s="152">
        <f t="shared" si="59"/>
        <v>0</v>
      </c>
      <c r="BL152" s="19" t="s">
        <v>229</v>
      </c>
      <c r="BM152" s="151" t="s">
        <v>1827</v>
      </c>
    </row>
    <row r="153" spans="1:65" s="2" customFormat="1" ht="14.4" customHeight="1">
      <c r="A153" s="34"/>
      <c r="B153" s="139"/>
      <c r="C153" s="140" t="s">
        <v>480</v>
      </c>
      <c r="D153" s="140" t="s">
        <v>139</v>
      </c>
      <c r="E153" s="141" t="s">
        <v>1828</v>
      </c>
      <c r="F153" s="142" t="s">
        <v>1829</v>
      </c>
      <c r="G153" s="143" t="s">
        <v>260</v>
      </c>
      <c r="H153" s="144">
        <v>1</v>
      </c>
      <c r="I153" s="145"/>
      <c r="J153" s="146">
        <f t="shared" si="50"/>
        <v>0</v>
      </c>
      <c r="K153" s="142" t="s">
        <v>3</v>
      </c>
      <c r="L153" s="35"/>
      <c r="M153" s="147" t="s">
        <v>3</v>
      </c>
      <c r="N153" s="148" t="s">
        <v>43</v>
      </c>
      <c r="O153" s="55"/>
      <c r="P153" s="149">
        <f t="shared" si="51"/>
        <v>0</v>
      </c>
      <c r="Q153" s="149">
        <v>0</v>
      </c>
      <c r="R153" s="149">
        <f t="shared" si="52"/>
        <v>0</v>
      </c>
      <c r="S153" s="149">
        <v>0</v>
      </c>
      <c r="T153" s="150">
        <f t="shared" si="5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229</v>
      </c>
      <c r="AT153" s="151" t="s">
        <v>139</v>
      </c>
      <c r="AU153" s="151" t="s">
        <v>77</v>
      </c>
      <c r="AY153" s="19" t="s">
        <v>137</v>
      </c>
      <c r="BE153" s="152">
        <f t="shared" si="54"/>
        <v>0</v>
      </c>
      <c r="BF153" s="152">
        <f t="shared" si="55"/>
        <v>0</v>
      </c>
      <c r="BG153" s="152">
        <f t="shared" si="56"/>
        <v>0</v>
      </c>
      <c r="BH153" s="152">
        <f t="shared" si="57"/>
        <v>0</v>
      </c>
      <c r="BI153" s="152">
        <f t="shared" si="58"/>
        <v>0</v>
      </c>
      <c r="BJ153" s="19" t="s">
        <v>77</v>
      </c>
      <c r="BK153" s="152">
        <f t="shared" si="59"/>
        <v>0</v>
      </c>
      <c r="BL153" s="19" t="s">
        <v>229</v>
      </c>
      <c r="BM153" s="151" t="s">
        <v>1830</v>
      </c>
    </row>
    <row r="154" spans="1:65" s="2" customFormat="1" ht="14.4" customHeight="1">
      <c r="A154" s="34"/>
      <c r="B154" s="139"/>
      <c r="C154" s="140" t="s">
        <v>484</v>
      </c>
      <c r="D154" s="140" t="s">
        <v>139</v>
      </c>
      <c r="E154" s="141" t="s">
        <v>1831</v>
      </c>
      <c r="F154" s="142" t="s">
        <v>1832</v>
      </c>
      <c r="G154" s="143" t="s">
        <v>260</v>
      </c>
      <c r="H154" s="144">
        <v>1</v>
      </c>
      <c r="I154" s="145"/>
      <c r="J154" s="146">
        <f t="shared" si="50"/>
        <v>0</v>
      </c>
      <c r="K154" s="142" t="s">
        <v>3</v>
      </c>
      <c r="L154" s="35"/>
      <c r="M154" s="147" t="s">
        <v>3</v>
      </c>
      <c r="N154" s="148" t="s">
        <v>43</v>
      </c>
      <c r="O154" s="55"/>
      <c r="P154" s="149">
        <f t="shared" si="51"/>
        <v>0</v>
      </c>
      <c r="Q154" s="149">
        <v>0</v>
      </c>
      <c r="R154" s="149">
        <f t="shared" si="52"/>
        <v>0</v>
      </c>
      <c r="S154" s="149">
        <v>0</v>
      </c>
      <c r="T154" s="150">
        <f t="shared" si="5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1" t="s">
        <v>229</v>
      </c>
      <c r="AT154" s="151" t="s">
        <v>139</v>
      </c>
      <c r="AU154" s="151" t="s">
        <v>77</v>
      </c>
      <c r="AY154" s="19" t="s">
        <v>137</v>
      </c>
      <c r="BE154" s="152">
        <f t="shared" si="54"/>
        <v>0</v>
      </c>
      <c r="BF154" s="152">
        <f t="shared" si="55"/>
        <v>0</v>
      </c>
      <c r="BG154" s="152">
        <f t="shared" si="56"/>
        <v>0</v>
      </c>
      <c r="BH154" s="152">
        <f t="shared" si="57"/>
        <v>0</v>
      </c>
      <c r="BI154" s="152">
        <f t="shared" si="58"/>
        <v>0</v>
      </c>
      <c r="BJ154" s="19" t="s">
        <v>77</v>
      </c>
      <c r="BK154" s="152">
        <f t="shared" si="59"/>
        <v>0</v>
      </c>
      <c r="BL154" s="19" t="s">
        <v>229</v>
      </c>
      <c r="BM154" s="151" t="s">
        <v>1833</v>
      </c>
    </row>
    <row r="155" spans="1:65" s="2" customFormat="1" ht="14.4" customHeight="1">
      <c r="A155" s="34"/>
      <c r="B155" s="139"/>
      <c r="C155" s="140" t="s">
        <v>492</v>
      </c>
      <c r="D155" s="140" t="s">
        <v>139</v>
      </c>
      <c r="E155" s="141" t="s">
        <v>1834</v>
      </c>
      <c r="F155" s="142" t="s">
        <v>1835</v>
      </c>
      <c r="G155" s="143" t="s">
        <v>260</v>
      </c>
      <c r="H155" s="144">
        <v>1</v>
      </c>
      <c r="I155" s="145"/>
      <c r="J155" s="146">
        <f t="shared" si="50"/>
        <v>0</v>
      </c>
      <c r="K155" s="142" t="s">
        <v>3</v>
      </c>
      <c r="L155" s="35"/>
      <c r="M155" s="147" t="s">
        <v>3</v>
      </c>
      <c r="N155" s="148" t="s">
        <v>43</v>
      </c>
      <c r="O155" s="55"/>
      <c r="P155" s="149">
        <f t="shared" si="51"/>
        <v>0</v>
      </c>
      <c r="Q155" s="149">
        <v>0</v>
      </c>
      <c r="R155" s="149">
        <f t="shared" si="52"/>
        <v>0</v>
      </c>
      <c r="S155" s="149">
        <v>0</v>
      </c>
      <c r="T155" s="150">
        <f t="shared" si="5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229</v>
      </c>
      <c r="AT155" s="151" t="s">
        <v>139</v>
      </c>
      <c r="AU155" s="151" t="s">
        <v>77</v>
      </c>
      <c r="AY155" s="19" t="s">
        <v>137</v>
      </c>
      <c r="BE155" s="152">
        <f t="shared" si="54"/>
        <v>0</v>
      </c>
      <c r="BF155" s="152">
        <f t="shared" si="55"/>
        <v>0</v>
      </c>
      <c r="BG155" s="152">
        <f t="shared" si="56"/>
        <v>0</v>
      </c>
      <c r="BH155" s="152">
        <f t="shared" si="57"/>
        <v>0</v>
      </c>
      <c r="BI155" s="152">
        <f t="shared" si="58"/>
        <v>0</v>
      </c>
      <c r="BJ155" s="19" t="s">
        <v>77</v>
      </c>
      <c r="BK155" s="152">
        <f t="shared" si="59"/>
        <v>0</v>
      </c>
      <c r="BL155" s="19" t="s">
        <v>229</v>
      </c>
      <c r="BM155" s="151" t="s">
        <v>1836</v>
      </c>
    </row>
    <row r="156" spans="1:65" s="2" customFormat="1" ht="14.4" customHeight="1">
      <c r="A156" s="34"/>
      <c r="B156" s="139"/>
      <c r="C156" s="140" t="s">
        <v>497</v>
      </c>
      <c r="D156" s="140" t="s">
        <v>139</v>
      </c>
      <c r="E156" s="141" t="s">
        <v>1837</v>
      </c>
      <c r="F156" s="142" t="s">
        <v>1838</v>
      </c>
      <c r="G156" s="143" t="s">
        <v>260</v>
      </c>
      <c r="H156" s="144">
        <v>1</v>
      </c>
      <c r="I156" s="145"/>
      <c r="J156" s="146">
        <f t="shared" si="50"/>
        <v>0</v>
      </c>
      <c r="K156" s="142" t="s">
        <v>3</v>
      </c>
      <c r="L156" s="35"/>
      <c r="M156" s="147" t="s">
        <v>3</v>
      </c>
      <c r="N156" s="148" t="s">
        <v>43</v>
      </c>
      <c r="O156" s="55"/>
      <c r="P156" s="149">
        <f t="shared" si="51"/>
        <v>0</v>
      </c>
      <c r="Q156" s="149">
        <v>0</v>
      </c>
      <c r="R156" s="149">
        <f t="shared" si="52"/>
        <v>0</v>
      </c>
      <c r="S156" s="149">
        <v>0</v>
      </c>
      <c r="T156" s="150">
        <f t="shared" si="5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229</v>
      </c>
      <c r="AT156" s="151" t="s">
        <v>139</v>
      </c>
      <c r="AU156" s="151" t="s">
        <v>77</v>
      </c>
      <c r="AY156" s="19" t="s">
        <v>137</v>
      </c>
      <c r="BE156" s="152">
        <f t="shared" si="54"/>
        <v>0</v>
      </c>
      <c r="BF156" s="152">
        <f t="shared" si="55"/>
        <v>0</v>
      </c>
      <c r="BG156" s="152">
        <f t="shared" si="56"/>
        <v>0</v>
      </c>
      <c r="BH156" s="152">
        <f t="shared" si="57"/>
        <v>0</v>
      </c>
      <c r="BI156" s="152">
        <f t="shared" si="58"/>
        <v>0</v>
      </c>
      <c r="BJ156" s="19" t="s">
        <v>77</v>
      </c>
      <c r="BK156" s="152">
        <f t="shared" si="59"/>
        <v>0</v>
      </c>
      <c r="BL156" s="19" t="s">
        <v>229</v>
      </c>
      <c r="BM156" s="151" t="s">
        <v>1839</v>
      </c>
    </row>
    <row r="157" spans="1:65" s="2" customFormat="1" ht="14.4" customHeight="1">
      <c r="A157" s="34"/>
      <c r="B157" s="139"/>
      <c r="C157" s="140" t="s">
        <v>503</v>
      </c>
      <c r="D157" s="140" t="s">
        <v>139</v>
      </c>
      <c r="E157" s="141" t="s">
        <v>1840</v>
      </c>
      <c r="F157" s="142" t="s">
        <v>1841</v>
      </c>
      <c r="G157" s="143" t="s">
        <v>260</v>
      </c>
      <c r="H157" s="144">
        <v>1</v>
      </c>
      <c r="I157" s="145"/>
      <c r="J157" s="146">
        <f t="shared" si="50"/>
        <v>0</v>
      </c>
      <c r="K157" s="142" t="s">
        <v>3</v>
      </c>
      <c r="L157" s="35"/>
      <c r="M157" s="147" t="s">
        <v>3</v>
      </c>
      <c r="N157" s="148" t="s">
        <v>43</v>
      </c>
      <c r="O157" s="55"/>
      <c r="P157" s="149">
        <f t="shared" si="51"/>
        <v>0</v>
      </c>
      <c r="Q157" s="149">
        <v>0</v>
      </c>
      <c r="R157" s="149">
        <f t="shared" si="52"/>
        <v>0</v>
      </c>
      <c r="S157" s="149">
        <v>0</v>
      </c>
      <c r="T157" s="150">
        <f t="shared" si="5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229</v>
      </c>
      <c r="AT157" s="151" t="s">
        <v>139</v>
      </c>
      <c r="AU157" s="151" t="s">
        <v>77</v>
      </c>
      <c r="AY157" s="19" t="s">
        <v>137</v>
      </c>
      <c r="BE157" s="152">
        <f t="shared" si="54"/>
        <v>0</v>
      </c>
      <c r="BF157" s="152">
        <f t="shared" si="55"/>
        <v>0</v>
      </c>
      <c r="BG157" s="152">
        <f t="shared" si="56"/>
        <v>0</v>
      </c>
      <c r="BH157" s="152">
        <f t="shared" si="57"/>
        <v>0</v>
      </c>
      <c r="BI157" s="152">
        <f t="shared" si="58"/>
        <v>0</v>
      </c>
      <c r="BJ157" s="19" t="s">
        <v>77</v>
      </c>
      <c r="BK157" s="152">
        <f t="shared" si="59"/>
        <v>0</v>
      </c>
      <c r="BL157" s="19" t="s">
        <v>229</v>
      </c>
      <c r="BM157" s="151" t="s">
        <v>1842</v>
      </c>
    </row>
    <row r="158" spans="2:63" s="12" customFormat="1" ht="25.95" customHeight="1">
      <c r="B158" s="126"/>
      <c r="D158" s="127" t="s">
        <v>71</v>
      </c>
      <c r="E158" s="128" t="s">
        <v>1323</v>
      </c>
      <c r="F158" s="128" t="s">
        <v>1619</v>
      </c>
      <c r="I158" s="129"/>
      <c r="J158" s="130">
        <f>BK158</f>
        <v>0</v>
      </c>
      <c r="L158" s="126"/>
      <c r="M158" s="131"/>
      <c r="N158" s="132"/>
      <c r="O158" s="132"/>
      <c r="P158" s="133">
        <f>SUM(P159:P174)</f>
        <v>0</v>
      </c>
      <c r="Q158" s="132"/>
      <c r="R158" s="133">
        <f>SUM(R159:R174)</f>
        <v>0</v>
      </c>
      <c r="S158" s="132"/>
      <c r="T158" s="134">
        <f>SUM(T159:T174)</f>
        <v>0</v>
      </c>
      <c r="AR158" s="127" t="s">
        <v>77</v>
      </c>
      <c r="AT158" s="135" t="s">
        <v>71</v>
      </c>
      <c r="AU158" s="135" t="s">
        <v>72</v>
      </c>
      <c r="AY158" s="127" t="s">
        <v>137</v>
      </c>
      <c r="BK158" s="136">
        <f>SUM(BK159:BK174)</f>
        <v>0</v>
      </c>
    </row>
    <row r="159" spans="1:65" s="2" customFormat="1" ht="14.4" customHeight="1">
      <c r="A159" s="34"/>
      <c r="B159" s="139"/>
      <c r="C159" s="140" t="s">
        <v>508</v>
      </c>
      <c r="D159" s="140" t="s">
        <v>139</v>
      </c>
      <c r="E159" s="141" t="s">
        <v>1620</v>
      </c>
      <c r="F159" s="142" t="s">
        <v>1621</v>
      </c>
      <c r="G159" s="143" t="s">
        <v>173</v>
      </c>
      <c r="H159" s="144">
        <v>60</v>
      </c>
      <c r="I159" s="145"/>
      <c r="J159" s="146">
        <f aca="true" t="shared" si="60" ref="J159:J174">ROUND(I159*H159,2)</f>
        <v>0</v>
      </c>
      <c r="K159" s="142" t="s">
        <v>3</v>
      </c>
      <c r="L159" s="35"/>
      <c r="M159" s="147" t="s">
        <v>3</v>
      </c>
      <c r="N159" s="148" t="s">
        <v>43</v>
      </c>
      <c r="O159" s="55"/>
      <c r="P159" s="149">
        <f aca="true" t="shared" si="61" ref="P159:P174">O159*H159</f>
        <v>0</v>
      </c>
      <c r="Q159" s="149">
        <v>0</v>
      </c>
      <c r="R159" s="149">
        <f aca="true" t="shared" si="62" ref="R159:R174">Q159*H159</f>
        <v>0</v>
      </c>
      <c r="S159" s="149">
        <v>0</v>
      </c>
      <c r="T159" s="150">
        <f aca="true" t="shared" si="63" ref="T159:T174"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1" t="s">
        <v>229</v>
      </c>
      <c r="AT159" s="151" t="s">
        <v>139</v>
      </c>
      <c r="AU159" s="151" t="s">
        <v>77</v>
      </c>
      <c r="AY159" s="19" t="s">
        <v>137</v>
      </c>
      <c r="BE159" s="152">
        <f aca="true" t="shared" si="64" ref="BE159:BE174">IF(N159="základní",J159,0)</f>
        <v>0</v>
      </c>
      <c r="BF159" s="152">
        <f aca="true" t="shared" si="65" ref="BF159:BF174">IF(N159="snížená",J159,0)</f>
        <v>0</v>
      </c>
      <c r="BG159" s="152">
        <f aca="true" t="shared" si="66" ref="BG159:BG174">IF(N159="zákl. přenesená",J159,0)</f>
        <v>0</v>
      </c>
      <c r="BH159" s="152">
        <f aca="true" t="shared" si="67" ref="BH159:BH174">IF(N159="sníž. přenesená",J159,0)</f>
        <v>0</v>
      </c>
      <c r="BI159" s="152">
        <f aca="true" t="shared" si="68" ref="BI159:BI174">IF(N159="nulová",J159,0)</f>
        <v>0</v>
      </c>
      <c r="BJ159" s="19" t="s">
        <v>77</v>
      </c>
      <c r="BK159" s="152">
        <f aca="true" t="shared" si="69" ref="BK159:BK174">ROUND(I159*H159,2)</f>
        <v>0</v>
      </c>
      <c r="BL159" s="19" t="s">
        <v>229</v>
      </c>
      <c r="BM159" s="151" t="s">
        <v>1843</v>
      </c>
    </row>
    <row r="160" spans="1:65" s="2" customFormat="1" ht="14.4" customHeight="1">
      <c r="A160" s="34"/>
      <c r="B160" s="139"/>
      <c r="C160" s="140" t="s">
        <v>515</v>
      </c>
      <c r="D160" s="140" t="s">
        <v>139</v>
      </c>
      <c r="E160" s="141" t="s">
        <v>1623</v>
      </c>
      <c r="F160" s="142" t="s">
        <v>1624</v>
      </c>
      <c r="G160" s="143" t="s">
        <v>173</v>
      </c>
      <c r="H160" s="144">
        <v>80</v>
      </c>
      <c r="I160" s="145"/>
      <c r="J160" s="146">
        <f t="shared" si="60"/>
        <v>0</v>
      </c>
      <c r="K160" s="142" t="s">
        <v>3</v>
      </c>
      <c r="L160" s="35"/>
      <c r="M160" s="147" t="s">
        <v>3</v>
      </c>
      <c r="N160" s="148" t="s">
        <v>43</v>
      </c>
      <c r="O160" s="55"/>
      <c r="P160" s="149">
        <f t="shared" si="61"/>
        <v>0</v>
      </c>
      <c r="Q160" s="149">
        <v>0</v>
      </c>
      <c r="R160" s="149">
        <f t="shared" si="62"/>
        <v>0</v>
      </c>
      <c r="S160" s="149">
        <v>0</v>
      </c>
      <c r="T160" s="150">
        <f t="shared" si="6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229</v>
      </c>
      <c r="AT160" s="151" t="s">
        <v>139</v>
      </c>
      <c r="AU160" s="151" t="s">
        <v>77</v>
      </c>
      <c r="AY160" s="19" t="s">
        <v>137</v>
      </c>
      <c r="BE160" s="152">
        <f t="shared" si="64"/>
        <v>0</v>
      </c>
      <c r="BF160" s="152">
        <f t="shared" si="65"/>
        <v>0</v>
      </c>
      <c r="BG160" s="152">
        <f t="shared" si="66"/>
        <v>0</v>
      </c>
      <c r="BH160" s="152">
        <f t="shared" si="67"/>
        <v>0</v>
      </c>
      <c r="BI160" s="152">
        <f t="shared" si="68"/>
        <v>0</v>
      </c>
      <c r="BJ160" s="19" t="s">
        <v>77</v>
      </c>
      <c r="BK160" s="152">
        <f t="shared" si="69"/>
        <v>0</v>
      </c>
      <c r="BL160" s="19" t="s">
        <v>229</v>
      </c>
      <c r="BM160" s="151" t="s">
        <v>1844</v>
      </c>
    </row>
    <row r="161" spans="1:65" s="2" customFormat="1" ht="14.4" customHeight="1">
      <c r="A161" s="34"/>
      <c r="B161" s="139"/>
      <c r="C161" s="167" t="s">
        <v>524</v>
      </c>
      <c r="D161" s="167" t="s">
        <v>247</v>
      </c>
      <c r="E161" s="168" t="s">
        <v>1626</v>
      </c>
      <c r="F161" s="169" t="s">
        <v>1627</v>
      </c>
      <c r="G161" s="170" t="s">
        <v>1069</v>
      </c>
      <c r="H161" s="171">
        <v>35</v>
      </c>
      <c r="I161" s="172"/>
      <c r="J161" s="173">
        <f t="shared" si="60"/>
        <v>0</v>
      </c>
      <c r="K161" s="169" t="s">
        <v>3</v>
      </c>
      <c r="L161" s="174"/>
      <c r="M161" s="175" t="s">
        <v>3</v>
      </c>
      <c r="N161" s="176" t="s">
        <v>43</v>
      </c>
      <c r="O161" s="55"/>
      <c r="P161" s="149">
        <f t="shared" si="61"/>
        <v>0</v>
      </c>
      <c r="Q161" s="149">
        <v>0</v>
      </c>
      <c r="R161" s="149">
        <f t="shared" si="62"/>
        <v>0</v>
      </c>
      <c r="S161" s="149">
        <v>0</v>
      </c>
      <c r="T161" s="150">
        <f t="shared" si="6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314</v>
      </c>
      <c r="AT161" s="151" t="s">
        <v>247</v>
      </c>
      <c r="AU161" s="151" t="s">
        <v>77</v>
      </c>
      <c r="AY161" s="19" t="s">
        <v>137</v>
      </c>
      <c r="BE161" s="152">
        <f t="shared" si="64"/>
        <v>0</v>
      </c>
      <c r="BF161" s="152">
        <f t="shared" si="65"/>
        <v>0</v>
      </c>
      <c r="BG161" s="152">
        <f t="shared" si="66"/>
        <v>0</v>
      </c>
      <c r="BH161" s="152">
        <f t="shared" si="67"/>
        <v>0</v>
      </c>
      <c r="BI161" s="152">
        <f t="shared" si="68"/>
        <v>0</v>
      </c>
      <c r="BJ161" s="19" t="s">
        <v>77</v>
      </c>
      <c r="BK161" s="152">
        <f t="shared" si="69"/>
        <v>0</v>
      </c>
      <c r="BL161" s="19" t="s">
        <v>229</v>
      </c>
      <c r="BM161" s="151" t="s">
        <v>1845</v>
      </c>
    </row>
    <row r="162" spans="1:65" s="2" customFormat="1" ht="14.4" customHeight="1">
      <c r="A162" s="34"/>
      <c r="B162" s="139"/>
      <c r="C162" s="140" t="s">
        <v>529</v>
      </c>
      <c r="D162" s="140" t="s">
        <v>139</v>
      </c>
      <c r="E162" s="141" t="s">
        <v>1629</v>
      </c>
      <c r="F162" s="142" t="s">
        <v>1630</v>
      </c>
      <c r="G162" s="143" t="s">
        <v>1135</v>
      </c>
      <c r="H162" s="144">
        <v>10</v>
      </c>
      <c r="I162" s="145"/>
      <c r="J162" s="146">
        <f t="shared" si="60"/>
        <v>0</v>
      </c>
      <c r="K162" s="142" t="s">
        <v>3</v>
      </c>
      <c r="L162" s="35"/>
      <c r="M162" s="147" t="s">
        <v>3</v>
      </c>
      <c r="N162" s="148" t="s">
        <v>43</v>
      </c>
      <c r="O162" s="55"/>
      <c r="P162" s="149">
        <f t="shared" si="61"/>
        <v>0</v>
      </c>
      <c r="Q162" s="149">
        <v>0</v>
      </c>
      <c r="R162" s="149">
        <f t="shared" si="62"/>
        <v>0</v>
      </c>
      <c r="S162" s="149">
        <v>0</v>
      </c>
      <c r="T162" s="150">
        <f t="shared" si="6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1" t="s">
        <v>229</v>
      </c>
      <c r="AT162" s="151" t="s">
        <v>139</v>
      </c>
      <c r="AU162" s="151" t="s">
        <v>77</v>
      </c>
      <c r="AY162" s="19" t="s">
        <v>137</v>
      </c>
      <c r="BE162" s="152">
        <f t="shared" si="64"/>
        <v>0</v>
      </c>
      <c r="BF162" s="152">
        <f t="shared" si="65"/>
        <v>0</v>
      </c>
      <c r="BG162" s="152">
        <f t="shared" si="66"/>
        <v>0</v>
      </c>
      <c r="BH162" s="152">
        <f t="shared" si="67"/>
        <v>0</v>
      </c>
      <c r="BI162" s="152">
        <f t="shared" si="68"/>
        <v>0</v>
      </c>
      <c r="BJ162" s="19" t="s">
        <v>77</v>
      </c>
      <c r="BK162" s="152">
        <f t="shared" si="69"/>
        <v>0</v>
      </c>
      <c r="BL162" s="19" t="s">
        <v>229</v>
      </c>
      <c r="BM162" s="151" t="s">
        <v>1846</v>
      </c>
    </row>
    <row r="163" spans="1:65" s="2" customFormat="1" ht="14.4" customHeight="1">
      <c r="A163" s="34"/>
      <c r="B163" s="139"/>
      <c r="C163" s="140" t="s">
        <v>535</v>
      </c>
      <c r="D163" s="140" t="s">
        <v>139</v>
      </c>
      <c r="E163" s="141" t="s">
        <v>1632</v>
      </c>
      <c r="F163" s="142" t="s">
        <v>1633</v>
      </c>
      <c r="G163" s="143" t="s">
        <v>1135</v>
      </c>
      <c r="H163" s="144">
        <v>20</v>
      </c>
      <c r="I163" s="145"/>
      <c r="J163" s="146">
        <f t="shared" si="60"/>
        <v>0</v>
      </c>
      <c r="K163" s="142" t="s">
        <v>3</v>
      </c>
      <c r="L163" s="35"/>
      <c r="M163" s="147" t="s">
        <v>3</v>
      </c>
      <c r="N163" s="148" t="s">
        <v>43</v>
      </c>
      <c r="O163" s="55"/>
      <c r="P163" s="149">
        <f t="shared" si="61"/>
        <v>0</v>
      </c>
      <c r="Q163" s="149">
        <v>0</v>
      </c>
      <c r="R163" s="149">
        <f t="shared" si="62"/>
        <v>0</v>
      </c>
      <c r="S163" s="149">
        <v>0</v>
      </c>
      <c r="T163" s="150">
        <f t="shared" si="6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1" t="s">
        <v>229</v>
      </c>
      <c r="AT163" s="151" t="s">
        <v>139</v>
      </c>
      <c r="AU163" s="151" t="s">
        <v>77</v>
      </c>
      <c r="AY163" s="19" t="s">
        <v>137</v>
      </c>
      <c r="BE163" s="152">
        <f t="shared" si="64"/>
        <v>0</v>
      </c>
      <c r="BF163" s="152">
        <f t="shared" si="65"/>
        <v>0</v>
      </c>
      <c r="BG163" s="152">
        <f t="shared" si="66"/>
        <v>0</v>
      </c>
      <c r="BH163" s="152">
        <f t="shared" si="67"/>
        <v>0</v>
      </c>
      <c r="BI163" s="152">
        <f t="shared" si="68"/>
        <v>0</v>
      </c>
      <c r="BJ163" s="19" t="s">
        <v>77</v>
      </c>
      <c r="BK163" s="152">
        <f t="shared" si="69"/>
        <v>0</v>
      </c>
      <c r="BL163" s="19" t="s">
        <v>229</v>
      </c>
      <c r="BM163" s="151" t="s">
        <v>1847</v>
      </c>
    </row>
    <row r="164" spans="1:65" s="2" customFormat="1" ht="14.4" customHeight="1">
      <c r="A164" s="34"/>
      <c r="B164" s="139"/>
      <c r="C164" s="140" t="s">
        <v>541</v>
      </c>
      <c r="D164" s="140" t="s">
        <v>139</v>
      </c>
      <c r="E164" s="141" t="s">
        <v>1635</v>
      </c>
      <c r="F164" s="142" t="s">
        <v>1636</v>
      </c>
      <c r="G164" s="143" t="s">
        <v>173</v>
      </c>
      <c r="H164" s="144">
        <v>40</v>
      </c>
      <c r="I164" s="145"/>
      <c r="J164" s="146">
        <f t="shared" si="60"/>
        <v>0</v>
      </c>
      <c r="K164" s="142" t="s">
        <v>3</v>
      </c>
      <c r="L164" s="35"/>
      <c r="M164" s="147" t="s">
        <v>3</v>
      </c>
      <c r="N164" s="148" t="s">
        <v>43</v>
      </c>
      <c r="O164" s="55"/>
      <c r="P164" s="149">
        <f t="shared" si="61"/>
        <v>0</v>
      </c>
      <c r="Q164" s="149">
        <v>0</v>
      </c>
      <c r="R164" s="149">
        <f t="shared" si="62"/>
        <v>0</v>
      </c>
      <c r="S164" s="149">
        <v>0</v>
      </c>
      <c r="T164" s="150">
        <f t="shared" si="6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1" t="s">
        <v>229</v>
      </c>
      <c r="AT164" s="151" t="s">
        <v>139</v>
      </c>
      <c r="AU164" s="151" t="s">
        <v>77</v>
      </c>
      <c r="AY164" s="19" t="s">
        <v>137</v>
      </c>
      <c r="BE164" s="152">
        <f t="shared" si="64"/>
        <v>0</v>
      </c>
      <c r="BF164" s="152">
        <f t="shared" si="65"/>
        <v>0</v>
      </c>
      <c r="BG164" s="152">
        <f t="shared" si="66"/>
        <v>0</v>
      </c>
      <c r="BH164" s="152">
        <f t="shared" si="67"/>
        <v>0</v>
      </c>
      <c r="BI164" s="152">
        <f t="shared" si="68"/>
        <v>0</v>
      </c>
      <c r="BJ164" s="19" t="s">
        <v>77</v>
      </c>
      <c r="BK164" s="152">
        <f t="shared" si="69"/>
        <v>0</v>
      </c>
      <c r="BL164" s="19" t="s">
        <v>229</v>
      </c>
      <c r="BM164" s="151" t="s">
        <v>1848</v>
      </c>
    </row>
    <row r="165" spans="1:65" s="2" customFormat="1" ht="19.8" customHeight="1">
      <c r="A165" s="34"/>
      <c r="B165" s="139"/>
      <c r="C165" s="140" t="s">
        <v>545</v>
      </c>
      <c r="D165" s="140" t="s">
        <v>139</v>
      </c>
      <c r="E165" s="141" t="s">
        <v>1638</v>
      </c>
      <c r="F165" s="142" t="s">
        <v>1639</v>
      </c>
      <c r="G165" s="143" t="s">
        <v>173</v>
      </c>
      <c r="H165" s="144">
        <v>80</v>
      </c>
      <c r="I165" s="145"/>
      <c r="J165" s="146">
        <f t="shared" si="60"/>
        <v>0</v>
      </c>
      <c r="K165" s="142" t="s">
        <v>3</v>
      </c>
      <c r="L165" s="35"/>
      <c r="M165" s="147" t="s">
        <v>3</v>
      </c>
      <c r="N165" s="148" t="s">
        <v>43</v>
      </c>
      <c r="O165" s="55"/>
      <c r="P165" s="149">
        <f t="shared" si="61"/>
        <v>0</v>
      </c>
      <c r="Q165" s="149">
        <v>0</v>
      </c>
      <c r="R165" s="149">
        <f t="shared" si="62"/>
        <v>0</v>
      </c>
      <c r="S165" s="149">
        <v>0</v>
      </c>
      <c r="T165" s="150">
        <f t="shared" si="6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1" t="s">
        <v>229</v>
      </c>
      <c r="AT165" s="151" t="s">
        <v>139</v>
      </c>
      <c r="AU165" s="151" t="s">
        <v>77</v>
      </c>
      <c r="AY165" s="19" t="s">
        <v>137</v>
      </c>
      <c r="BE165" s="152">
        <f t="shared" si="64"/>
        <v>0</v>
      </c>
      <c r="BF165" s="152">
        <f t="shared" si="65"/>
        <v>0</v>
      </c>
      <c r="BG165" s="152">
        <f t="shared" si="66"/>
        <v>0</v>
      </c>
      <c r="BH165" s="152">
        <f t="shared" si="67"/>
        <v>0</v>
      </c>
      <c r="BI165" s="152">
        <f t="shared" si="68"/>
        <v>0</v>
      </c>
      <c r="BJ165" s="19" t="s">
        <v>77</v>
      </c>
      <c r="BK165" s="152">
        <f t="shared" si="69"/>
        <v>0</v>
      </c>
      <c r="BL165" s="19" t="s">
        <v>229</v>
      </c>
      <c r="BM165" s="151" t="s">
        <v>1849</v>
      </c>
    </row>
    <row r="166" spans="1:65" s="2" customFormat="1" ht="14.4" customHeight="1">
      <c r="A166" s="34"/>
      <c r="B166" s="139"/>
      <c r="C166" s="140" t="s">
        <v>551</v>
      </c>
      <c r="D166" s="140" t="s">
        <v>139</v>
      </c>
      <c r="E166" s="141" t="s">
        <v>1641</v>
      </c>
      <c r="F166" s="142" t="s">
        <v>1850</v>
      </c>
      <c r="G166" s="143" t="s">
        <v>173</v>
      </c>
      <c r="H166" s="144">
        <v>10</v>
      </c>
      <c r="I166" s="145"/>
      <c r="J166" s="146">
        <f t="shared" si="60"/>
        <v>0</v>
      </c>
      <c r="K166" s="142" t="s">
        <v>3</v>
      </c>
      <c r="L166" s="35"/>
      <c r="M166" s="147" t="s">
        <v>3</v>
      </c>
      <c r="N166" s="148" t="s">
        <v>43</v>
      </c>
      <c r="O166" s="55"/>
      <c r="P166" s="149">
        <f t="shared" si="61"/>
        <v>0</v>
      </c>
      <c r="Q166" s="149">
        <v>0</v>
      </c>
      <c r="R166" s="149">
        <f t="shared" si="62"/>
        <v>0</v>
      </c>
      <c r="S166" s="149">
        <v>0</v>
      </c>
      <c r="T166" s="150">
        <f t="shared" si="6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1" t="s">
        <v>229</v>
      </c>
      <c r="AT166" s="151" t="s">
        <v>139</v>
      </c>
      <c r="AU166" s="151" t="s">
        <v>77</v>
      </c>
      <c r="AY166" s="19" t="s">
        <v>137</v>
      </c>
      <c r="BE166" s="152">
        <f t="shared" si="64"/>
        <v>0</v>
      </c>
      <c r="BF166" s="152">
        <f t="shared" si="65"/>
        <v>0</v>
      </c>
      <c r="BG166" s="152">
        <f t="shared" si="66"/>
        <v>0</v>
      </c>
      <c r="BH166" s="152">
        <f t="shared" si="67"/>
        <v>0</v>
      </c>
      <c r="BI166" s="152">
        <f t="shared" si="68"/>
        <v>0</v>
      </c>
      <c r="BJ166" s="19" t="s">
        <v>77</v>
      </c>
      <c r="BK166" s="152">
        <f t="shared" si="69"/>
        <v>0</v>
      </c>
      <c r="BL166" s="19" t="s">
        <v>229</v>
      </c>
      <c r="BM166" s="151" t="s">
        <v>1851</v>
      </c>
    </row>
    <row r="167" spans="1:65" s="2" customFormat="1" ht="14.4" customHeight="1">
      <c r="A167" s="34"/>
      <c r="B167" s="139"/>
      <c r="C167" s="140" t="s">
        <v>557</v>
      </c>
      <c r="D167" s="140" t="s">
        <v>139</v>
      </c>
      <c r="E167" s="141" t="s">
        <v>1644</v>
      </c>
      <c r="F167" s="142" t="s">
        <v>1645</v>
      </c>
      <c r="G167" s="143" t="s">
        <v>162</v>
      </c>
      <c r="H167" s="144">
        <v>60</v>
      </c>
      <c r="I167" s="145"/>
      <c r="J167" s="146">
        <f t="shared" si="60"/>
        <v>0</v>
      </c>
      <c r="K167" s="142" t="s">
        <v>3</v>
      </c>
      <c r="L167" s="35"/>
      <c r="M167" s="147" t="s">
        <v>3</v>
      </c>
      <c r="N167" s="148" t="s">
        <v>43</v>
      </c>
      <c r="O167" s="55"/>
      <c r="P167" s="149">
        <f t="shared" si="61"/>
        <v>0</v>
      </c>
      <c r="Q167" s="149">
        <v>0</v>
      </c>
      <c r="R167" s="149">
        <f t="shared" si="62"/>
        <v>0</v>
      </c>
      <c r="S167" s="149">
        <v>0</v>
      </c>
      <c r="T167" s="150">
        <f t="shared" si="6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1" t="s">
        <v>229</v>
      </c>
      <c r="AT167" s="151" t="s">
        <v>139</v>
      </c>
      <c r="AU167" s="151" t="s">
        <v>77</v>
      </c>
      <c r="AY167" s="19" t="s">
        <v>137</v>
      </c>
      <c r="BE167" s="152">
        <f t="shared" si="64"/>
        <v>0</v>
      </c>
      <c r="BF167" s="152">
        <f t="shared" si="65"/>
        <v>0</v>
      </c>
      <c r="BG167" s="152">
        <f t="shared" si="66"/>
        <v>0</v>
      </c>
      <c r="BH167" s="152">
        <f t="shared" si="67"/>
        <v>0</v>
      </c>
      <c r="BI167" s="152">
        <f t="shared" si="68"/>
        <v>0</v>
      </c>
      <c r="BJ167" s="19" t="s">
        <v>77</v>
      </c>
      <c r="BK167" s="152">
        <f t="shared" si="69"/>
        <v>0</v>
      </c>
      <c r="BL167" s="19" t="s">
        <v>229</v>
      </c>
      <c r="BM167" s="151" t="s">
        <v>1852</v>
      </c>
    </row>
    <row r="168" spans="1:65" s="2" customFormat="1" ht="14.4" customHeight="1">
      <c r="A168" s="34"/>
      <c r="B168" s="139"/>
      <c r="C168" s="140" t="s">
        <v>561</v>
      </c>
      <c r="D168" s="140" t="s">
        <v>139</v>
      </c>
      <c r="E168" s="141" t="s">
        <v>1647</v>
      </c>
      <c r="F168" s="142" t="s">
        <v>1648</v>
      </c>
      <c r="G168" s="143" t="s">
        <v>162</v>
      </c>
      <c r="H168" s="144">
        <v>1</v>
      </c>
      <c r="I168" s="145"/>
      <c r="J168" s="146">
        <f t="shared" si="60"/>
        <v>0</v>
      </c>
      <c r="K168" s="142" t="s">
        <v>3</v>
      </c>
      <c r="L168" s="35"/>
      <c r="M168" s="147" t="s">
        <v>3</v>
      </c>
      <c r="N168" s="148" t="s">
        <v>43</v>
      </c>
      <c r="O168" s="55"/>
      <c r="P168" s="149">
        <f t="shared" si="61"/>
        <v>0</v>
      </c>
      <c r="Q168" s="149">
        <v>0</v>
      </c>
      <c r="R168" s="149">
        <f t="shared" si="62"/>
        <v>0</v>
      </c>
      <c r="S168" s="149">
        <v>0</v>
      </c>
      <c r="T168" s="150">
        <f t="shared" si="6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1" t="s">
        <v>229</v>
      </c>
      <c r="AT168" s="151" t="s">
        <v>139</v>
      </c>
      <c r="AU168" s="151" t="s">
        <v>77</v>
      </c>
      <c r="AY168" s="19" t="s">
        <v>137</v>
      </c>
      <c r="BE168" s="152">
        <f t="shared" si="64"/>
        <v>0</v>
      </c>
      <c r="BF168" s="152">
        <f t="shared" si="65"/>
        <v>0</v>
      </c>
      <c r="BG168" s="152">
        <f t="shared" si="66"/>
        <v>0</v>
      </c>
      <c r="BH168" s="152">
        <f t="shared" si="67"/>
        <v>0</v>
      </c>
      <c r="BI168" s="152">
        <f t="shared" si="68"/>
        <v>0</v>
      </c>
      <c r="BJ168" s="19" t="s">
        <v>77</v>
      </c>
      <c r="BK168" s="152">
        <f t="shared" si="69"/>
        <v>0</v>
      </c>
      <c r="BL168" s="19" t="s">
        <v>229</v>
      </c>
      <c r="BM168" s="151" t="s">
        <v>1853</v>
      </c>
    </row>
    <row r="169" spans="1:65" s="2" customFormat="1" ht="14.4" customHeight="1">
      <c r="A169" s="34"/>
      <c r="B169" s="139"/>
      <c r="C169" s="140" t="s">
        <v>565</v>
      </c>
      <c r="D169" s="140" t="s">
        <v>139</v>
      </c>
      <c r="E169" s="141" t="s">
        <v>1650</v>
      </c>
      <c r="F169" s="142" t="s">
        <v>1651</v>
      </c>
      <c r="G169" s="143" t="s">
        <v>173</v>
      </c>
      <c r="H169" s="144">
        <v>60</v>
      </c>
      <c r="I169" s="145"/>
      <c r="J169" s="146">
        <f t="shared" si="60"/>
        <v>0</v>
      </c>
      <c r="K169" s="142" t="s">
        <v>3</v>
      </c>
      <c r="L169" s="35"/>
      <c r="M169" s="147" t="s">
        <v>3</v>
      </c>
      <c r="N169" s="148" t="s">
        <v>43</v>
      </c>
      <c r="O169" s="55"/>
      <c r="P169" s="149">
        <f t="shared" si="61"/>
        <v>0</v>
      </c>
      <c r="Q169" s="149">
        <v>0</v>
      </c>
      <c r="R169" s="149">
        <f t="shared" si="62"/>
        <v>0</v>
      </c>
      <c r="S169" s="149">
        <v>0</v>
      </c>
      <c r="T169" s="150">
        <f t="shared" si="6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1" t="s">
        <v>229</v>
      </c>
      <c r="AT169" s="151" t="s">
        <v>139</v>
      </c>
      <c r="AU169" s="151" t="s">
        <v>77</v>
      </c>
      <c r="AY169" s="19" t="s">
        <v>137</v>
      </c>
      <c r="BE169" s="152">
        <f t="shared" si="64"/>
        <v>0</v>
      </c>
      <c r="BF169" s="152">
        <f t="shared" si="65"/>
        <v>0</v>
      </c>
      <c r="BG169" s="152">
        <f t="shared" si="66"/>
        <v>0</v>
      </c>
      <c r="BH169" s="152">
        <f t="shared" si="67"/>
        <v>0</v>
      </c>
      <c r="BI169" s="152">
        <f t="shared" si="68"/>
        <v>0</v>
      </c>
      <c r="BJ169" s="19" t="s">
        <v>77</v>
      </c>
      <c r="BK169" s="152">
        <f t="shared" si="69"/>
        <v>0</v>
      </c>
      <c r="BL169" s="19" t="s">
        <v>229</v>
      </c>
      <c r="BM169" s="151" t="s">
        <v>1854</v>
      </c>
    </row>
    <row r="170" spans="1:65" s="2" customFormat="1" ht="14.4" customHeight="1">
      <c r="A170" s="34"/>
      <c r="B170" s="139"/>
      <c r="C170" s="140" t="s">
        <v>568</v>
      </c>
      <c r="D170" s="140" t="s">
        <v>139</v>
      </c>
      <c r="E170" s="141" t="s">
        <v>1653</v>
      </c>
      <c r="F170" s="142" t="s">
        <v>1654</v>
      </c>
      <c r="G170" s="143" t="s">
        <v>173</v>
      </c>
      <c r="H170" s="144">
        <v>60</v>
      </c>
      <c r="I170" s="145"/>
      <c r="J170" s="146">
        <f t="shared" si="60"/>
        <v>0</v>
      </c>
      <c r="K170" s="142" t="s">
        <v>3</v>
      </c>
      <c r="L170" s="35"/>
      <c r="M170" s="147" t="s">
        <v>3</v>
      </c>
      <c r="N170" s="148" t="s">
        <v>43</v>
      </c>
      <c r="O170" s="55"/>
      <c r="P170" s="149">
        <f t="shared" si="61"/>
        <v>0</v>
      </c>
      <c r="Q170" s="149">
        <v>0</v>
      </c>
      <c r="R170" s="149">
        <f t="shared" si="62"/>
        <v>0</v>
      </c>
      <c r="S170" s="149">
        <v>0</v>
      </c>
      <c r="T170" s="150">
        <f t="shared" si="6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1" t="s">
        <v>229</v>
      </c>
      <c r="AT170" s="151" t="s">
        <v>139</v>
      </c>
      <c r="AU170" s="151" t="s">
        <v>77</v>
      </c>
      <c r="AY170" s="19" t="s">
        <v>137</v>
      </c>
      <c r="BE170" s="152">
        <f t="shared" si="64"/>
        <v>0</v>
      </c>
      <c r="BF170" s="152">
        <f t="shared" si="65"/>
        <v>0</v>
      </c>
      <c r="BG170" s="152">
        <f t="shared" si="66"/>
        <v>0</v>
      </c>
      <c r="BH170" s="152">
        <f t="shared" si="67"/>
        <v>0</v>
      </c>
      <c r="BI170" s="152">
        <f t="shared" si="68"/>
        <v>0</v>
      </c>
      <c r="BJ170" s="19" t="s">
        <v>77</v>
      </c>
      <c r="BK170" s="152">
        <f t="shared" si="69"/>
        <v>0</v>
      </c>
      <c r="BL170" s="19" t="s">
        <v>229</v>
      </c>
      <c r="BM170" s="151" t="s">
        <v>1855</v>
      </c>
    </row>
    <row r="171" spans="1:65" s="2" customFormat="1" ht="14.4" customHeight="1">
      <c r="A171" s="34"/>
      <c r="B171" s="139"/>
      <c r="C171" s="140" t="s">
        <v>571</v>
      </c>
      <c r="D171" s="140" t="s">
        <v>139</v>
      </c>
      <c r="E171" s="141" t="s">
        <v>1656</v>
      </c>
      <c r="F171" s="142" t="s">
        <v>1657</v>
      </c>
      <c r="G171" s="143" t="s">
        <v>156</v>
      </c>
      <c r="H171" s="144">
        <v>2</v>
      </c>
      <c r="I171" s="145"/>
      <c r="J171" s="146">
        <f t="shared" si="60"/>
        <v>0</v>
      </c>
      <c r="K171" s="142" t="s">
        <v>3</v>
      </c>
      <c r="L171" s="35"/>
      <c r="M171" s="147" t="s">
        <v>3</v>
      </c>
      <c r="N171" s="148" t="s">
        <v>43</v>
      </c>
      <c r="O171" s="55"/>
      <c r="P171" s="149">
        <f t="shared" si="61"/>
        <v>0</v>
      </c>
      <c r="Q171" s="149">
        <v>0</v>
      </c>
      <c r="R171" s="149">
        <f t="shared" si="62"/>
        <v>0</v>
      </c>
      <c r="S171" s="149">
        <v>0</v>
      </c>
      <c r="T171" s="150">
        <f t="shared" si="6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1" t="s">
        <v>229</v>
      </c>
      <c r="AT171" s="151" t="s">
        <v>139</v>
      </c>
      <c r="AU171" s="151" t="s">
        <v>77</v>
      </c>
      <c r="AY171" s="19" t="s">
        <v>137</v>
      </c>
      <c r="BE171" s="152">
        <f t="shared" si="64"/>
        <v>0</v>
      </c>
      <c r="BF171" s="152">
        <f t="shared" si="65"/>
        <v>0</v>
      </c>
      <c r="BG171" s="152">
        <f t="shared" si="66"/>
        <v>0</v>
      </c>
      <c r="BH171" s="152">
        <f t="shared" si="67"/>
        <v>0</v>
      </c>
      <c r="BI171" s="152">
        <f t="shared" si="68"/>
        <v>0</v>
      </c>
      <c r="BJ171" s="19" t="s">
        <v>77</v>
      </c>
      <c r="BK171" s="152">
        <f t="shared" si="69"/>
        <v>0</v>
      </c>
      <c r="BL171" s="19" t="s">
        <v>229</v>
      </c>
      <c r="BM171" s="151" t="s">
        <v>1856</v>
      </c>
    </row>
    <row r="172" spans="1:65" s="2" customFormat="1" ht="14.4" customHeight="1">
      <c r="A172" s="34"/>
      <c r="B172" s="139"/>
      <c r="C172" s="140" t="s">
        <v>575</v>
      </c>
      <c r="D172" s="140" t="s">
        <v>139</v>
      </c>
      <c r="E172" s="141" t="s">
        <v>1659</v>
      </c>
      <c r="F172" s="142" t="s">
        <v>1660</v>
      </c>
      <c r="G172" s="143" t="s">
        <v>156</v>
      </c>
      <c r="H172" s="144">
        <v>1</v>
      </c>
      <c r="I172" s="145"/>
      <c r="J172" s="146">
        <f t="shared" si="60"/>
        <v>0</v>
      </c>
      <c r="K172" s="142" t="s">
        <v>3</v>
      </c>
      <c r="L172" s="35"/>
      <c r="M172" s="147" t="s">
        <v>3</v>
      </c>
      <c r="N172" s="148" t="s">
        <v>43</v>
      </c>
      <c r="O172" s="55"/>
      <c r="P172" s="149">
        <f t="shared" si="61"/>
        <v>0</v>
      </c>
      <c r="Q172" s="149">
        <v>0</v>
      </c>
      <c r="R172" s="149">
        <f t="shared" si="62"/>
        <v>0</v>
      </c>
      <c r="S172" s="149">
        <v>0</v>
      </c>
      <c r="T172" s="150">
        <f t="shared" si="6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1" t="s">
        <v>229</v>
      </c>
      <c r="AT172" s="151" t="s">
        <v>139</v>
      </c>
      <c r="AU172" s="151" t="s">
        <v>77</v>
      </c>
      <c r="AY172" s="19" t="s">
        <v>137</v>
      </c>
      <c r="BE172" s="152">
        <f t="shared" si="64"/>
        <v>0</v>
      </c>
      <c r="BF172" s="152">
        <f t="shared" si="65"/>
        <v>0</v>
      </c>
      <c r="BG172" s="152">
        <f t="shared" si="66"/>
        <v>0</v>
      </c>
      <c r="BH172" s="152">
        <f t="shared" si="67"/>
        <v>0</v>
      </c>
      <c r="BI172" s="152">
        <f t="shared" si="68"/>
        <v>0</v>
      </c>
      <c r="BJ172" s="19" t="s">
        <v>77</v>
      </c>
      <c r="BK172" s="152">
        <f t="shared" si="69"/>
        <v>0</v>
      </c>
      <c r="BL172" s="19" t="s">
        <v>229</v>
      </c>
      <c r="BM172" s="151" t="s">
        <v>1857</v>
      </c>
    </row>
    <row r="173" spans="1:65" s="2" customFormat="1" ht="22.2" customHeight="1">
      <c r="A173" s="34"/>
      <c r="B173" s="139"/>
      <c r="C173" s="140" t="s">
        <v>578</v>
      </c>
      <c r="D173" s="140" t="s">
        <v>139</v>
      </c>
      <c r="E173" s="141" t="s">
        <v>1662</v>
      </c>
      <c r="F173" s="142" t="s">
        <v>1663</v>
      </c>
      <c r="G173" s="143" t="s">
        <v>156</v>
      </c>
      <c r="H173" s="144">
        <v>0.5</v>
      </c>
      <c r="I173" s="145"/>
      <c r="J173" s="146">
        <f t="shared" si="60"/>
        <v>0</v>
      </c>
      <c r="K173" s="142" t="s">
        <v>3</v>
      </c>
      <c r="L173" s="35"/>
      <c r="M173" s="147" t="s">
        <v>3</v>
      </c>
      <c r="N173" s="148" t="s">
        <v>43</v>
      </c>
      <c r="O173" s="55"/>
      <c r="P173" s="149">
        <f t="shared" si="61"/>
        <v>0</v>
      </c>
      <c r="Q173" s="149">
        <v>0</v>
      </c>
      <c r="R173" s="149">
        <f t="shared" si="62"/>
        <v>0</v>
      </c>
      <c r="S173" s="149">
        <v>0</v>
      </c>
      <c r="T173" s="150">
        <f t="shared" si="6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1" t="s">
        <v>229</v>
      </c>
      <c r="AT173" s="151" t="s">
        <v>139</v>
      </c>
      <c r="AU173" s="151" t="s">
        <v>77</v>
      </c>
      <c r="AY173" s="19" t="s">
        <v>137</v>
      </c>
      <c r="BE173" s="152">
        <f t="shared" si="64"/>
        <v>0</v>
      </c>
      <c r="BF173" s="152">
        <f t="shared" si="65"/>
        <v>0</v>
      </c>
      <c r="BG173" s="152">
        <f t="shared" si="66"/>
        <v>0</v>
      </c>
      <c r="BH173" s="152">
        <f t="shared" si="67"/>
        <v>0</v>
      </c>
      <c r="BI173" s="152">
        <f t="shared" si="68"/>
        <v>0</v>
      </c>
      <c r="BJ173" s="19" t="s">
        <v>77</v>
      </c>
      <c r="BK173" s="152">
        <f t="shared" si="69"/>
        <v>0</v>
      </c>
      <c r="BL173" s="19" t="s">
        <v>229</v>
      </c>
      <c r="BM173" s="151" t="s">
        <v>1858</v>
      </c>
    </row>
    <row r="174" spans="1:65" s="2" customFormat="1" ht="14.4" customHeight="1">
      <c r="A174" s="34"/>
      <c r="B174" s="139"/>
      <c r="C174" s="140" t="s">
        <v>582</v>
      </c>
      <c r="D174" s="140" t="s">
        <v>139</v>
      </c>
      <c r="E174" s="141" t="s">
        <v>1665</v>
      </c>
      <c r="F174" s="142" t="s">
        <v>1666</v>
      </c>
      <c r="G174" s="143" t="s">
        <v>1135</v>
      </c>
      <c r="H174" s="144">
        <v>0.5</v>
      </c>
      <c r="I174" s="145"/>
      <c r="J174" s="146">
        <f t="shared" si="60"/>
        <v>0</v>
      </c>
      <c r="K174" s="142" t="s">
        <v>3</v>
      </c>
      <c r="L174" s="35"/>
      <c r="M174" s="200" t="s">
        <v>3</v>
      </c>
      <c r="N174" s="201" t="s">
        <v>43</v>
      </c>
      <c r="O174" s="198"/>
      <c r="P174" s="202">
        <f t="shared" si="61"/>
        <v>0</v>
      </c>
      <c r="Q174" s="202">
        <v>0</v>
      </c>
      <c r="R174" s="202">
        <f t="shared" si="62"/>
        <v>0</v>
      </c>
      <c r="S174" s="202">
        <v>0</v>
      </c>
      <c r="T174" s="203">
        <f t="shared" si="6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1" t="s">
        <v>229</v>
      </c>
      <c r="AT174" s="151" t="s">
        <v>139</v>
      </c>
      <c r="AU174" s="151" t="s">
        <v>77</v>
      </c>
      <c r="AY174" s="19" t="s">
        <v>137</v>
      </c>
      <c r="BE174" s="152">
        <f t="shared" si="64"/>
        <v>0</v>
      </c>
      <c r="BF174" s="152">
        <f t="shared" si="65"/>
        <v>0</v>
      </c>
      <c r="BG174" s="152">
        <f t="shared" si="66"/>
        <v>0</v>
      </c>
      <c r="BH174" s="152">
        <f t="shared" si="67"/>
        <v>0</v>
      </c>
      <c r="BI174" s="152">
        <f t="shared" si="68"/>
        <v>0</v>
      </c>
      <c r="BJ174" s="19" t="s">
        <v>77</v>
      </c>
      <c r="BK174" s="152">
        <f t="shared" si="69"/>
        <v>0</v>
      </c>
      <c r="BL174" s="19" t="s">
        <v>229</v>
      </c>
      <c r="BM174" s="151" t="s">
        <v>1859</v>
      </c>
    </row>
    <row r="175" spans="1:31" s="2" customFormat="1" ht="6.9" customHeight="1">
      <c r="A175" s="34"/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35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autoFilter ref="C87:K17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28" t="s">
        <v>6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19" t="s">
        <v>98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" customHeight="1">
      <c r="B4" s="22"/>
      <c r="D4" s="23" t="s">
        <v>99</v>
      </c>
      <c r="L4" s="22"/>
      <c r="M4" s="90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4.4" customHeight="1">
      <c r="B7" s="22"/>
      <c r="E7" s="329" t="str">
        <f>'Rekapitulace stavby'!K6</f>
        <v>Karlovy Vary, ZŠ J.A.Komenského - učebna IT, kabinet, přístupová rampa a vnitřní plošina</v>
      </c>
      <c r="F7" s="330"/>
      <c r="G7" s="330"/>
      <c r="H7" s="330"/>
      <c r="L7" s="22"/>
    </row>
    <row r="8" spans="1:31" s="2" customFormat="1" ht="12" customHeight="1">
      <c r="A8" s="34"/>
      <c r="B8" s="35"/>
      <c r="C8" s="34"/>
      <c r="D8" s="29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5"/>
      <c r="C9" s="34"/>
      <c r="D9" s="34"/>
      <c r="E9" s="291" t="s">
        <v>1860</v>
      </c>
      <c r="F9" s="331"/>
      <c r="G9" s="331"/>
      <c r="H9" s="33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23. 1. 2024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2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92"/>
      <c r="B27" s="93"/>
      <c r="C27" s="92"/>
      <c r="D27" s="92"/>
      <c r="E27" s="317" t="s">
        <v>3</v>
      </c>
      <c r="F27" s="317"/>
      <c r="G27" s="317"/>
      <c r="H27" s="31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ROUND(J84,2)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96" t="s">
        <v>42</v>
      </c>
      <c r="E33" s="29" t="s">
        <v>43</v>
      </c>
      <c r="F33" s="97">
        <f>ROUND((SUM(BE84:BE106)),2)</f>
        <v>0</v>
      </c>
      <c r="G33" s="34"/>
      <c r="H33" s="34"/>
      <c r="I33" s="98">
        <v>0.21</v>
      </c>
      <c r="J33" s="97">
        <f>ROUND(((SUM(BE84:BE106))*I33),2)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9" t="s">
        <v>44</v>
      </c>
      <c r="F34" s="97">
        <f>ROUND((SUM(BF84:BF106)),2)</f>
        <v>0</v>
      </c>
      <c r="G34" s="34"/>
      <c r="H34" s="34"/>
      <c r="I34" s="98">
        <v>0.15</v>
      </c>
      <c r="J34" s="97">
        <f>ROUND(((SUM(BF84:BF106))*I34),2)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9" t="s">
        <v>45</v>
      </c>
      <c r="F35" s="97">
        <f>ROUND((SUM(BG84:BG106)),2)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9" t="s">
        <v>46</v>
      </c>
      <c r="F36" s="97">
        <f>ROUND((SUM(BH84:BH106)),2)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9" t="s">
        <v>47</v>
      </c>
      <c r="F37" s="97">
        <f>ROUND((SUM(BI84:BI106)),2)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" customHeight="1">
      <c r="A48" s="34"/>
      <c r="B48" s="35"/>
      <c r="C48" s="34"/>
      <c r="D48" s="34"/>
      <c r="E48" s="329" t="str">
        <f>E7</f>
        <v>Karlovy Vary, ZŠ J.A.Komenského - učebna IT, kabinet, přístupová rampa a vnitřní plošina</v>
      </c>
      <c r="F48" s="330"/>
      <c r="G48" s="330"/>
      <c r="H48" s="33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4"/>
      <c r="D50" s="34"/>
      <c r="E50" s="291" t="str">
        <f>E9</f>
        <v>7 - Vedlejší rozpočtové náklady</v>
      </c>
      <c r="F50" s="331"/>
      <c r="G50" s="331"/>
      <c r="H50" s="33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23. 1. 2024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25</v>
      </c>
      <c r="D54" s="34"/>
      <c r="E54" s="34"/>
      <c r="F54" s="27" t="str">
        <f>E15</f>
        <v>Statutární město K.Vary</v>
      </c>
      <c r="G54" s="34"/>
      <c r="H54" s="34"/>
      <c r="I54" s="29" t="s">
        <v>31</v>
      </c>
      <c r="J54" s="32" t="str">
        <f>E21</f>
        <v>Porticus s.r.o. K.Vary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Šimková Dita, K.Vary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105</v>
      </c>
    </row>
    <row r="60" spans="2:12" s="9" customFormat="1" ht="24.9" customHeight="1">
      <c r="B60" s="108"/>
      <c r="D60" s="109" t="s">
        <v>1861</v>
      </c>
      <c r="E60" s="110"/>
      <c r="F60" s="110"/>
      <c r="G60" s="110"/>
      <c r="H60" s="110"/>
      <c r="I60" s="110"/>
      <c r="J60" s="111">
        <f>J85</f>
        <v>0</v>
      </c>
      <c r="L60" s="108"/>
    </row>
    <row r="61" spans="2:12" s="10" customFormat="1" ht="19.95" customHeight="1">
      <c r="B61" s="112"/>
      <c r="D61" s="113" t="s">
        <v>1862</v>
      </c>
      <c r="E61" s="114"/>
      <c r="F61" s="114"/>
      <c r="G61" s="114"/>
      <c r="H61" s="114"/>
      <c r="I61" s="114"/>
      <c r="J61" s="115">
        <f>J86</f>
        <v>0</v>
      </c>
      <c r="L61" s="112"/>
    </row>
    <row r="62" spans="2:12" s="10" customFormat="1" ht="19.95" customHeight="1">
      <c r="B62" s="112"/>
      <c r="D62" s="113" t="s">
        <v>1863</v>
      </c>
      <c r="E62" s="114"/>
      <c r="F62" s="114"/>
      <c r="G62" s="114"/>
      <c r="H62" s="114"/>
      <c r="I62" s="114"/>
      <c r="J62" s="115">
        <f>J98</f>
        <v>0</v>
      </c>
      <c r="L62" s="112"/>
    </row>
    <row r="63" spans="2:12" s="10" customFormat="1" ht="19.95" customHeight="1">
      <c r="B63" s="112"/>
      <c r="D63" s="113" t="s">
        <v>1864</v>
      </c>
      <c r="E63" s="114"/>
      <c r="F63" s="114"/>
      <c r="G63" s="114"/>
      <c r="H63" s="114"/>
      <c r="I63" s="114"/>
      <c r="J63" s="115">
        <f>J101</f>
        <v>0</v>
      </c>
      <c r="L63" s="112"/>
    </row>
    <row r="64" spans="2:12" s="10" customFormat="1" ht="19.95" customHeight="1">
      <c r="B64" s="112"/>
      <c r="D64" s="113" t="s">
        <v>1865</v>
      </c>
      <c r="E64" s="114"/>
      <c r="F64" s="114"/>
      <c r="G64" s="114"/>
      <c r="H64" s="114"/>
      <c r="I64" s="114"/>
      <c r="J64" s="115">
        <f>J104</f>
        <v>0</v>
      </c>
      <c r="L64" s="112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" customHeight="1">
      <c r="A71" s="34"/>
      <c r="B71" s="35"/>
      <c r="C71" s="23" t="s">
        <v>122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4.4" customHeight="1">
      <c r="A74" s="34"/>
      <c r="B74" s="35"/>
      <c r="C74" s="34"/>
      <c r="D74" s="34"/>
      <c r="E74" s="329" t="str">
        <f>E7</f>
        <v>Karlovy Vary, ZŠ J.A.Komenského - učebna IT, kabinet, přístupová rampa a vnitřní plošina</v>
      </c>
      <c r="F74" s="330"/>
      <c r="G74" s="330"/>
      <c r="H74" s="330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100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6" customHeight="1">
      <c r="A76" s="34"/>
      <c r="B76" s="35"/>
      <c r="C76" s="34"/>
      <c r="D76" s="34"/>
      <c r="E76" s="291" t="str">
        <f>E9</f>
        <v>7 - Vedlejší rozpočtové náklady</v>
      </c>
      <c r="F76" s="331"/>
      <c r="G76" s="331"/>
      <c r="H76" s="331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 xml:space="preserve"> </v>
      </c>
      <c r="G78" s="34"/>
      <c r="H78" s="34"/>
      <c r="I78" s="29" t="s">
        <v>23</v>
      </c>
      <c r="J78" s="52" t="str">
        <f>IF(J12="","",J12)</f>
        <v>23. 1. 2024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29" t="s">
        <v>25</v>
      </c>
      <c r="D80" s="34"/>
      <c r="E80" s="34"/>
      <c r="F80" s="27" t="str">
        <f>E15</f>
        <v>Statutární město K.Vary</v>
      </c>
      <c r="G80" s="34"/>
      <c r="H80" s="34"/>
      <c r="I80" s="29" t="s">
        <v>31</v>
      </c>
      <c r="J80" s="32" t="str">
        <f>E21</f>
        <v>Porticus s.r.o. K.Vary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6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34</v>
      </c>
      <c r="J81" s="32" t="str">
        <f>E24</f>
        <v>Šimková Dita, K.Vary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6"/>
      <c r="B83" s="117"/>
      <c r="C83" s="118" t="s">
        <v>123</v>
      </c>
      <c r="D83" s="119" t="s">
        <v>57</v>
      </c>
      <c r="E83" s="119" t="s">
        <v>53</v>
      </c>
      <c r="F83" s="119" t="s">
        <v>54</v>
      </c>
      <c r="G83" s="119" t="s">
        <v>124</v>
      </c>
      <c r="H83" s="119" t="s">
        <v>125</v>
      </c>
      <c r="I83" s="119" t="s">
        <v>126</v>
      </c>
      <c r="J83" s="119" t="s">
        <v>104</v>
      </c>
      <c r="K83" s="120" t="s">
        <v>127</v>
      </c>
      <c r="L83" s="121"/>
      <c r="M83" s="59" t="s">
        <v>3</v>
      </c>
      <c r="N83" s="60" t="s">
        <v>42</v>
      </c>
      <c r="O83" s="60" t="s">
        <v>128</v>
      </c>
      <c r="P83" s="60" t="s">
        <v>129</v>
      </c>
      <c r="Q83" s="60" t="s">
        <v>130</v>
      </c>
      <c r="R83" s="60" t="s">
        <v>131</v>
      </c>
      <c r="S83" s="60" t="s">
        <v>132</v>
      </c>
      <c r="T83" s="61" t="s">
        <v>133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63" s="2" customFormat="1" ht="22.8" customHeight="1">
      <c r="A84" s="34"/>
      <c r="B84" s="35"/>
      <c r="C84" s="66" t="s">
        <v>134</v>
      </c>
      <c r="D84" s="34"/>
      <c r="E84" s="34"/>
      <c r="F84" s="34"/>
      <c r="G84" s="34"/>
      <c r="H84" s="34"/>
      <c r="I84" s="34"/>
      <c r="J84" s="122">
        <f>BK84</f>
        <v>0</v>
      </c>
      <c r="K84" s="34"/>
      <c r="L84" s="35"/>
      <c r="M84" s="62"/>
      <c r="N84" s="53"/>
      <c r="O84" s="63"/>
      <c r="P84" s="123">
        <f>P85</f>
        <v>0</v>
      </c>
      <c r="Q84" s="63"/>
      <c r="R84" s="123">
        <f>R85</f>
        <v>0</v>
      </c>
      <c r="S84" s="63"/>
      <c r="T84" s="124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71</v>
      </c>
      <c r="AU84" s="19" t="s">
        <v>105</v>
      </c>
      <c r="BK84" s="125">
        <f>BK85</f>
        <v>0</v>
      </c>
    </row>
    <row r="85" spans="2:63" s="12" customFormat="1" ht="25.95" customHeight="1">
      <c r="B85" s="126"/>
      <c r="D85" s="127" t="s">
        <v>71</v>
      </c>
      <c r="E85" s="128" t="s">
        <v>1866</v>
      </c>
      <c r="F85" s="128" t="s">
        <v>97</v>
      </c>
      <c r="I85" s="129"/>
      <c r="J85" s="130">
        <f>BK85</f>
        <v>0</v>
      </c>
      <c r="L85" s="126"/>
      <c r="M85" s="131"/>
      <c r="N85" s="132"/>
      <c r="O85" s="132"/>
      <c r="P85" s="133">
        <f>P86+P98+P101+P104</f>
        <v>0</v>
      </c>
      <c r="Q85" s="132"/>
      <c r="R85" s="133">
        <f>R86+R98+R101+R104</f>
        <v>0</v>
      </c>
      <c r="S85" s="132"/>
      <c r="T85" s="134">
        <f>T86+T98+T101+T104</f>
        <v>0</v>
      </c>
      <c r="AR85" s="127" t="s">
        <v>90</v>
      </c>
      <c r="AT85" s="135" t="s">
        <v>71</v>
      </c>
      <c r="AU85" s="135" t="s">
        <v>72</v>
      </c>
      <c r="AY85" s="127" t="s">
        <v>137</v>
      </c>
      <c r="BK85" s="136">
        <f>BK86+BK98+BK101+BK104</f>
        <v>0</v>
      </c>
    </row>
    <row r="86" spans="2:63" s="12" customFormat="1" ht="22.8" customHeight="1">
      <c r="B86" s="126"/>
      <c r="D86" s="127" t="s">
        <v>71</v>
      </c>
      <c r="E86" s="137" t="s">
        <v>1867</v>
      </c>
      <c r="F86" s="137" t="s">
        <v>1868</v>
      </c>
      <c r="I86" s="129"/>
      <c r="J86" s="138">
        <f>BK86</f>
        <v>0</v>
      </c>
      <c r="L86" s="126"/>
      <c r="M86" s="131"/>
      <c r="N86" s="132"/>
      <c r="O86" s="132"/>
      <c r="P86" s="133">
        <f>SUM(P87:P97)</f>
        <v>0</v>
      </c>
      <c r="Q86" s="132"/>
      <c r="R86" s="133">
        <f>SUM(R87:R97)</f>
        <v>0</v>
      </c>
      <c r="S86" s="132"/>
      <c r="T86" s="134">
        <f>SUM(T87:T97)</f>
        <v>0</v>
      </c>
      <c r="AR86" s="127" t="s">
        <v>90</v>
      </c>
      <c r="AT86" s="135" t="s">
        <v>71</v>
      </c>
      <c r="AU86" s="135" t="s">
        <v>77</v>
      </c>
      <c r="AY86" s="127" t="s">
        <v>137</v>
      </c>
      <c r="BK86" s="136">
        <f>SUM(BK87:BK97)</f>
        <v>0</v>
      </c>
    </row>
    <row r="87" spans="1:65" s="2" customFormat="1" ht="14.4" customHeight="1">
      <c r="A87" s="34"/>
      <c r="B87" s="139"/>
      <c r="C87" s="140" t="s">
        <v>77</v>
      </c>
      <c r="D87" s="140" t="s">
        <v>139</v>
      </c>
      <c r="E87" s="141" t="s">
        <v>1869</v>
      </c>
      <c r="F87" s="142" t="s">
        <v>1870</v>
      </c>
      <c r="G87" s="143" t="s">
        <v>478</v>
      </c>
      <c r="H87" s="144">
        <v>1</v>
      </c>
      <c r="I87" s="145"/>
      <c r="J87" s="146">
        <f>ROUND(I87*H87,2)</f>
        <v>0</v>
      </c>
      <c r="K87" s="142" t="s">
        <v>143</v>
      </c>
      <c r="L87" s="35"/>
      <c r="M87" s="147" t="s">
        <v>3</v>
      </c>
      <c r="N87" s="148" t="s">
        <v>43</v>
      </c>
      <c r="O87" s="55"/>
      <c r="P87" s="149">
        <f>O87*H87</f>
        <v>0</v>
      </c>
      <c r="Q87" s="149">
        <v>0</v>
      </c>
      <c r="R87" s="149">
        <f>Q87*H87</f>
        <v>0</v>
      </c>
      <c r="S87" s="149">
        <v>0</v>
      </c>
      <c r="T87" s="150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1" t="s">
        <v>1871</v>
      </c>
      <c r="AT87" s="151" t="s">
        <v>139</v>
      </c>
      <c r="AU87" s="151" t="s">
        <v>81</v>
      </c>
      <c r="AY87" s="19" t="s">
        <v>137</v>
      </c>
      <c r="BE87" s="152">
        <f>IF(N87="základní",J87,0)</f>
        <v>0</v>
      </c>
      <c r="BF87" s="152">
        <f>IF(N87="snížená",J87,0)</f>
        <v>0</v>
      </c>
      <c r="BG87" s="152">
        <f>IF(N87="zákl. přenesená",J87,0)</f>
        <v>0</v>
      </c>
      <c r="BH87" s="152">
        <f>IF(N87="sníž. přenesená",J87,0)</f>
        <v>0</v>
      </c>
      <c r="BI87" s="152">
        <f>IF(N87="nulová",J87,0)</f>
        <v>0</v>
      </c>
      <c r="BJ87" s="19" t="s">
        <v>77</v>
      </c>
      <c r="BK87" s="152">
        <f>ROUND(I87*H87,2)</f>
        <v>0</v>
      </c>
      <c r="BL87" s="19" t="s">
        <v>1871</v>
      </c>
      <c r="BM87" s="151" t="s">
        <v>1872</v>
      </c>
    </row>
    <row r="88" spans="1:47" s="2" customFormat="1" ht="10.2">
      <c r="A88" s="34"/>
      <c r="B88" s="35"/>
      <c r="C88" s="34"/>
      <c r="D88" s="153" t="s">
        <v>145</v>
      </c>
      <c r="E88" s="34"/>
      <c r="F88" s="154" t="s">
        <v>1873</v>
      </c>
      <c r="G88" s="34"/>
      <c r="H88" s="34"/>
      <c r="I88" s="155"/>
      <c r="J88" s="34"/>
      <c r="K88" s="34"/>
      <c r="L88" s="35"/>
      <c r="M88" s="156"/>
      <c r="N88" s="157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145</v>
      </c>
      <c r="AU88" s="19" t="s">
        <v>81</v>
      </c>
    </row>
    <row r="89" spans="1:65" s="2" customFormat="1" ht="14.4" customHeight="1">
      <c r="A89" s="34"/>
      <c r="B89" s="139"/>
      <c r="C89" s="140" t="s">
        <v>81</v>
      </c>
      <c r="D89" s="140" t="s">
        <v>139</v>
      </c>
      <c r="E89" s="141" t="s">
        <v>1874</v>
      </c>
      <c r="F89" s="142" t="s">
        <v>1875</v>
      </c>
      <c r="G89" s="143" t="s">
        <v>478</v>
      </c>
      <c r="H89" s="144">
        <v>1</v>
      </c>
      <c r="I89" s="145"/>
      <c r="J89" s="146">
        <f>ROUND(I89*H89,2)</f>
        <v>0</v>
      </c>
      <c r="K89" s="142" t="s">
        <v>143</v>
      </c>
      <c r="L89" s="35"/>
      <c r="M89" s="147" t="s">
        <v>3</v>
      </c>
      <c r="N89" s="148" t="s">
        <v>43</v>
      </c>
      <c r="O89" s="55"/>
      <c r="P89" s="149">
        <f>O89*H89</f>
        <v>0</v>
      </c>
      <c r="Q89" s="149">
        <v>0</v>
      </c>
      <c r="R89" s="149">
        <f>Q89*H89</f>
        <v>0</v>
      </c>
      <c r="S89" s="149">
        <v>0</v>
      </c>
      <c r="T89" s="150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1" t="s">
        <v>1871</v>
      </c>
      <c r="AT89" s="151" t="s">
        <v>139</v>
      </c>
      <c r="AU89" s="151" t="s">
        <v>81</v>
      </c>
      <c r="AY89" s="19" t="s">
        <v>137</v>
      </c>
      <c r="BE89" s="152">
        <f>IF(N89="základní",J89,0)</f>
        <v>0</v>
      </c>
      <c r="BF89" s="152">
        <f>IF(N89="snížená",J89,0)</f>
        <v>0</v>
      </c>
      <c r="BG89" s="152">
        <f>IF(N89="zákl. přenesená",J89,0)</f>
        <v>0</v>
      </c>
      <c r="BH89" s="152">
        <f>IF(N89="sníž. přenesená",J89,0)</f>
        <v>0</v>
      </c>
      <c r="BI89" s="152">
        <f>IF(N89="nulová",J89,0)</f>
        <v>0</v>
      </c>
      <c r="BJ89" s="19" t="s">
        <v>77</v>
      </c>
      <c r="BK89" s="152">
        <f>ROUND(I89*H89,2)</f>
        <v>0</v>
      </c>
      <c r="BL89" s="19" t="s">
        <v>1871</v>
      </c>
      <c r="BM89" s="151" t="s">
        <v>1876</v>
      </c>
    </row>
    <row r="90" spans="1:47" s="2" customFormat="1" ht="10.2">
      <c r="A90" s="34"/>
      <c r="B90" s="35"/>
      <c r="C90" s="34"/>
      <c r="D90" s="153" t="s">
        <v>145</v>
      </c>
      <c r="E90" s="34"/>
      <c r="F90" s="154" t="s">
        <v>1877</v>
      </c>
      <c r="G90" s="34"/>
      <c r="H90" s="34"/>
      <c r="I90" s="155"/>
      <c r="J90" s="34"/>
      <c r="K90" s="34"/>
      <c r="L90" s="35"/>
      <c r="M90" s="156"/>
      <c r="N90" s="157"/>
      <c r="O90" s="55"/>
      <c r="P90" s="55"/>
      <c r="Q90" s="55"/>
      <c r="R90" s="55"/>
      <c r="S90" s="55"/>
      <c r="T90" s="56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145</v>
      </c>
      <c r="AU90" s="19" t="s">
        <v>81</v>
      </c>
    </row>
    <row r="91" spans="1:65" s="2" customFormat="1" ht="14.4" customHeight="1">
      <c r="A91" s="34"/>
      <c r="B91" s="139"/>
      <c r="C91" s="140" t="s">
        <v>84</v>
      </c>
      <c r="D91" s="140" t="s">
        <v>139</v>
      </c>
      <c r="E91" s="141" t="s">
        <v>1878</v>
      </c>
      <c r="F91" s="142" t="s">
        <v>1879</v>
      </c>
      <c r="G91" s="143" t="s">
        <v>478</v>
      </c>
      <c r="H91" s="144">
        <v>1</v>
      </c>
      <c r="I91" s="145"/>
      <c r="J91" s="146">
        <f>ROUND(I91*H91,2)</f>
        <v>0</v>
      </c>
      <c r="K91" s="142" t="s">
        <v>143</v>
      </c>
      <c r="L91" s="35"/>
      <c r="M91" s="147" t="s">
        <v>3</v>
      </c>
      <c r="N91" s="148" t="s">
        <v>43</v>
      </c>
      <c r="O91" s="55"/>
      <c r="P91" s="149">
        <f>O91*H91</f>
        <v>0</v>
      </c>
      <c r="Q91" s="149">
        <v>0</v>
      </c>
      <c r="R91" s="149">
        <f>Q91*H91</f>
        <v>0</v>
      </c>
      <c r="S91" s="149">
        <v>0</v>
      </c>
      <c r="T91" s="150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1871</v>
      </c>
      <c r="AT91" s="151" t="s">
        <v>139</v>
      </c>
      <c r="AU91" s="151" t="s">
        <v>81</v>
      </c>
      <c r="AY91" s="19" t="s">
        <v>137</v>
      </c>
      <c r="BE91" s="152">
        <f>IF(N91="základní",J91,0)</f>
        <v>0</v>
      </c>
      <c r="BF91" s="152">
        <f>IF(N91="snížená",J91,0)</f>
        <v>0</v>
      </c>
      <c r="BG91" s="152">
        <f>IF(N91="zákl. přenesená",J91,0)</f>
        <v>0</v>
      </c>
      <c r="BH91" s="152">
        <f>IF(N91="sníž. přenesená",J91,0)</f>
        <v>0</v>
      </c>
      <c r="BI91" s="152">
        <f>IF(N91="nulová",J91,0)</f>
        <v>0</v>
      </c>
      <c r="BJ91" s="19" t="s">
        <v>77</v>
      </c>
      <c r="BK91" s="152">
        <f>ROUND(I91*H91,2)</f>
        <v>0</v>
      </c>
      <c r="BL91" s="19" t="s">
        <v>1871</v>
      </c>
      <c r="BM91" s="151" t="s">
        <v>1880</v>
      </c>
    </row>
    <row r="92" spans="1:47" s="2" customFormat="1" ht="10.2">
      <c r="A92" s="34"/>
      <c r="B92" s="35"/>
      <c r="C92" s="34"/>
      <c r="D92" s="153" t="s">
        <v>145</v>
      </c>
      <c r="E92" s="34"/>
      <c r="F92" s="154" t="s">
        <v>1881</v>
      </c>
      <c r="G92" s="34"/>
      <c r="H92" s="34"/>
      <c r="I92" s="155"/>
      <c r="J92" s="34"/>
      <c r="K92" s="34"/>
      <c r="L92" s="35"/>
      <c r="M92" s="156"/>
      <c r="N92" s="157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145</v>
      </c>
      <c r="AU92" s="19" t="s">
        <v>81</v>
      </c>
    </row>
    <row r="93" spans="2:51" s="13" customFormat="1" ht="10.2">
      <c r="B93" s="158"/>
      <c r="D93" s="159" t="s">
        <v>147</v>
      </c>
      <c r="E93" s="160" t="s">
        <v>3</v>
      </c>
      <c r="F93" s="161" t="s">
        <v>1882</v>
      </c>
      <c r="H93" s="162">
        <v>1</v>
      </c>
      <c r="I93" s="163"/>
      <c r="L93" s="158"/>
      <c r="M93" s="164"/>
      <c r="N93" s="165"/>
      <c r="O93" s="165"/>
      <c r="P93" s="165"/>
      <c r="Q93" s="165"/>
      <c r="R93" s="165"/>
      <c r="S93" s="165"/>
      <c r="T93" s="166"/>
      <c r="AT93" s="160" t="s">
        <v>147</v>
      </c>
      <c r="AU93" s="160" t="s">
        <v>81</v>
      </c>
      <c r="AV93" s="13" t="s">
        <v>81</v>
      </c>
      <c r="AW93" s="13" t="s">
        <v>33</v>
      </c>
      <c r="AX93" s="13" t="s">
        <v>77</v>
      </c>
      <c r="AY93" s="160" t="s">
        <v>137</v>
      </c>
    </row>
    <row r="94" spans="2:51" s="15" customFormat="1" ht="10.2">
      <c r="B94" s="185"/>
      <c r="D94" s="159" t="s">
        <v>147</v>
      </c>
      <c r="E94" s="186" t="s">
        <v>3</v>
      </c>
      <c r="F94" s="187" t="s">
        <v>1883</v>
      </c>
      <c r="H94" s="186" t="s">
        <v>3</v>
      </c>
      <c r="I94" s="188"/>
      <c r="L94" s="185"/>
      <c r="M94" s="189"/>
      <c r="N94" s="190"/>
      <c r="O94" s="190"/>
      <c r="P94" s="190"/>
      <c r="Q94" s="190"/>
      <c r="R94" s="190"/>
      <c r="S94" s="190"/>
      <c r="T94" s="191"/>
      <c r="AT94" s="186" t="s">
        <v>147</v>
      </c>
      <c r="AU94" s="186" t="s">
        <v>81</v>
      </c>
      <c r="AV94" s="15" t="s">
        <v>77</v>
      </c>
      <c r="AW94" s="15" t="s">
        <v>33</v>
      </c>
      <c r="AX94" s="15" t="s">
        <v>72</v>
      </c>
      <c r="AY94" s="186" t="s">
        <v>137</v>
      </c>
    </row>
    <row r="95" spans="2:51" s="15" customFormat="1" ht="10.2">
      <c r="B95" s="185"/>
      <c r="D95" s="159" t="s">
        <v>147</v>
      </c>
      <c r="E95" s="186" t="s">
        <v>3</v>
      </c>
      <c r="F95" s="187" t="s">
        <v>1884</v>
      </c>
      <c r="H95" s="186" t="s">
        <v>3</v>
      </c>
      <c r="I95" s="188"/>
      <c r="L95" s="185"/>
      <c r="M95" s="189"/>
      <c r="N95" s="190"/>
      <c r="O95" s="190"/>
      <c r="P95" s="190"/>
      <c r="Q95" s="190"/>
      <c r="R95" s="190"/>
      <c r="S95" s="190"/>
      <c r="T95" s="191"/>
      <c r="AT95" s="186" t="s">
        <v>147</v>
      </c>
      <c r="AU95" s="186" t="s">
        <v>81</v>
      </c>
      <c r="AV95" s="15" t="s">
        <v>77</v>
      </c>
      <c r="AW95" s="15" t="s">
        <v>33</v>
      </c>
      <c r="AX95" s="15" t="s">
        <v>72</v>
      </c>
      <c r="AY95" s="186" t="s">
        <v>137</v>
      </c>
    </row>
    <row r="96" spans="2:51" s="15" customFormat="1" ht="10.2">
      <c r="B96" s="185"/>
      <c r="D96" s="159" t="s">
        <v>147</v>
      </c>
      <c r="E96" s="186" t="s">
        <v>3</v>
      </c>
      <c r="F96" s="187" t="s">
        <v>1885</v>
      </c>
      <c r="H96" s="186" t="s">
        <v>3</v>
      </c>
      <c r="I96" s="188"/>
      <c r="L96" s="185"/>
      <c r="M96" s="189"/>
      <c r="N96" s="190"/>
      <c r="O96" s="190"/>
      <c r="P96" s="190"/>
      <c r="Q96" s="190"/>
      <c r="R96" s="190"/>
      <c r="S96" s="190"/>
      <c r="T96" s="191"/>
      <c r="AT96" s="186" t="s">
        <v>147</v>
      </c>
      <c r="AU96" s="186" t="s">
        <v>81</v>
      </c>
      <c r="AV96" s="15" t="s">
        <v>77</v>
      </c>
      <c r="AW96" s="15" t="s">
        <v>33</v>
      </c>
      <c r="AX96" s="15" t="s">
        <v>72</v>
      </c>
      <c r="AY96" s="186" t="s">
        <v>137</v>
      </c>
    </row>
    <row r="97" spans="2:51" s="15" customFormat="1" ht="10.2">
      <c r="B97" s="185"/>
      <c r="D97" s="159" t="s">
        <v>147</v>
      </c>
      <c r="E97" s="186" t="s">
        <v>3</v>
      </c>
      <c r="F97" s="187" t="s">
        <v>1886</v>
      </c>
      <c r="H97" s="186" t="s">
        <v>3</v>
      </c>
      <c r="I97" s="188"/>
      <c r="L97" s="185"/>
      <c r="M97" s="189"/>
      <c r="N97" s="190"/>
      <c r="O97" s="190"/>
      <c r="P97" s="190"/>
      <c r="Q97" s="190"/>
      <c r="R97" s="190"/>
      <c r="S97" s="190"/>
      <c r="T97" s="191"/>
      <c r="AT97" s="186" t="s">
        <v>147</v>
      </c>
      <c r="AU97" s="186" t="s">
        <v>81</v>
      </c>
      <c r="AV97" s="15" t="s">
        <v>77</v>
      </c>
      <c r="AW97" s="15" t="s">
        <v>33</v>
      </c>
      <c r="AX97" s="15" t="s">
        <v>72</v>
      </c>
      <c r="AY97" s="186" t="s">
        <v>137</v>
      </c>
    </row>
    <row r="98" spans="2:63" s="12" customFormat="1" ht="22.8" customHeight="1">
      <c r="B98" s="126"/>
      <c r="D98" s="127" t="s">
        <v>71</v>
      </c>
      <c r="E98" s="137" t="s">
        <v>1887</v>
      </c>
      <c r="F98" s="137" t="s">
        <v>1888</v>
      </c>
      <c r="I98" s="129"/>
      <c r="J98" s="138">
        <f>BK98</f>
        <v>0</v>
      </c>
      <c r="L98" s="126"/>
      <c r="M98" s="131"/>
      <c r="N98" s="132"/>
      <c r="O98" s="132"/>
      <c r="P98" s="133">
        <f>SUM(P99:P100)</f>
        <v>0</v>
      </c>
      <c r="Q98" s="132"/>
      <c r="R98" s="133">
        <f>SUM(R99:R100)</f>
        <v>0</v>
      </c>
      <c r="S98" s="132"/>
      <c r="T98" s="134">
        <f>SUM(T99:T100)</f>
        <v>0</v>
      </c>
      <c r="AR98" s="127" t="s">
        <v>90</v>
      </c>
      <c r="AT98" s="135" t="s">
        <v>71</v>
      </c>
      <c r="AU98" s="135" t="s">
        <v>77</v>
      </c>
      <c r="AY98" s="127" t="s">
        <v>137</v>
      </c>
      <c r="BK98" s="136">
        <f>SUM(BK99:BK100)</f>
        <v>0</v>
      </c>
    </row>
    <row r="99" spans="1:65" s="2" customFormat="1" ht="14.4" customHeight="1">
      <c r="A99" s="34"/>
      <c r="B99" s="139"/>
      <c r="C99" s="140" t="s">
        <v>87</v>
      </c>
      <c r="D99" s="140" t="s">
        <v>139</v>
      </c>
      <c r="E99" s="141" t="s">
        <v>1889</v>
      </c>
      <c r="F99" s="142" t="s">
        <v>1888</v>
      </c>
      <c r="G99" s="143" t="s">
        <v>478</v>
      </c>
      <c r="H99" s="144">
        <v>1</v>
      </c>
      <c r="I99" s="145"/>
      <c r="J99" s="146">
        <f>ROUND(I99*H99,2)</f>
        <v>0</v>
      </c>
      <c r="K99" s="142" t="s">
        <v>143</v>
      </c>
      <c r="L99" s="35"/>
      <c r="M99" s="147" t="s">
        <v>3</v>
      </c>
      <c r="N99" s="148" t="s">
        <v>43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1871</v>
      </c>
      <c r="AT99" s="151" t="s">
        <v>139</v>
      </c>
      <c r="AU99" s="151" t="s">
        <v>81</v>
      </c>
      <c r="AY99" s="19" t="s">
        <v>137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77</v>
      </c>
      <c r="BK99" s="152">
        <f>ROUND(I99*H99,2)</f>
        <v>0</v>
      </c>
      <c r="BL99" s="19" t="s">
        <v>1871</v>
      </c>
      <c r="BM99" s="151" t="s">
        <v>1890</v>
      </c>
    </row>
    <row r="100" spans="1:47" s="2" customFormat="1" ht="10.2">
      <c r="A100" s="34"/>
      <c r="B100" s="35"/>
      <c r="C100" s="34"/>
      <c r="D100" s="153" t="s">
        <v>145</v>
      </c>
      <c r="E100" s="34"/>
      <c r="F100" s="154" t="s">
        <v>1891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145</v>
      </c>
      <c r="AU100" s="19" t="s">
        <v>81</v>
      </c>
    </row>
    <row r="101" spans="2:63" s="12" customFormat="1" ht="22.8" customHeight="1">
      <c r="B101" s="126"/>
      <c r="D101" s="127" t="s">
        <v>71</v>
      </c>
      <c r="E101" s="137" t="s">
        <v>1892</v>
      </c>
      <c r="F101" s="137" t="s">
        <v>1893</v>
      </c>
      <c r="I101" s="129"/>
      <c r="J101" s="138">
        <f>BK101</f>
        <v>0</v>
      </c>
      <c r="L101" s="126"/>
      <c r="M101" s="131"/>
      <c r="N101" s="132"/>
      <c r="O101" s="132"/>
      <c r="P101" s="133">
        <f>SUM(P102:P103)</f>
        <v>0</v>
      </c>
      <c r="Q101" s="132"/>
      <c r="R101" s="133">
        <f>SUM(R102:R103)</f>
        <v>0</v>
      </c>
      <c r="S101" s="132"/>
      <c r="T101" s="134">
        <f>SUM(T102:T103)</f>
        <v>0</v>
      </c>
      <c r="AR101" s="127" t="s">
        <v>90</v>
      </c>
      <c r="AT101" s="135" t="s">
        <v>71</v>
      </c>
      <c r="AU101" s="135" t="s">
        <v>77</v>
      </c>
      <c r="AY101" s="127" t="s">
        <v>137</v>
      </c>
      <c r="BK101" s="136">
        <f>SUM(BK102:BK103)</f>
        <v>0</v>
      </c>
    </row>
    <row r="102" spans="1:65" s="2" customFormat="1" ht="14.4" customHeight="1">
      <c r="A102" s="34"/>
      <c r="B102" s="139"/>
      <c r="C102" s="140" t="s">
        <v>90</v>
      </c>
      <c r="D102" s="140" t="s">
        <v>139</v>
      </c>
      <c r="E102" s="141" t="s">
        <v>1894</v>
      </c>
      <c r="F102" s="142" t="s">
        <v>1893</v>
      </c>
      <c r="G102" s="143" t="s">
        <v>478</v>
      </c>
      <c r="H102" s="144">
        <v>1</v>
      </c>
      <c r="I102" s="145"/>
      <c r="J102" s="146">
        <f>ROUND(I102*H102,2)</f>
        <v>0</v>
      </c>
      <c r="K102" s="142" t="s">
        <v>143</v>
      </c>
      <c r="L102" s="35"/>
      <c r="M102" s="147" t="s">
        <v>3</v>
      </c>
      <c r="N102" s="148" t="s">
        <v>43</v>
      </c>
      <c r="O102" s="55"/>
      <c r="P102" s="149">
        <f>O102*H102</f>
        <v>0</v>
      </c>
      <c r="Q102" s="149">
        <v>0</v>
      </c>
      <c r="R102" s="149">
        <f>Q102*H102</f>
        <v>0</v>
      </c>
      <c r="S102" s="149">
        <v>0</v>
      </c>
      <c r="T102" s="150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1871</v>
      </c>
      <c r="AT102" s="151" t="s">
        <v>139</v>
      </c>
      <c r="AU102" s="151" t="s">
        <v>81</v>
      </c>
      <c r="AY102" s="19" t="s">
        <v>137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77</v>
      </c>
      <c r="BK102" s="152">
        <f>ROUND(I102*H102,2)</f>
        <v>0</v>
      </c>
      <c r="BL102" s="19" t="s">
        <v>1871</v>
      </c>
      <c r="BM102" s="151" t="s">
        <v>1895</v>
      </c>
    </row>
    <row r="103" spans="1:47" s="2" customFormat="1" ht="10.2">
      <c r="A103" s="34"/>
      <c r="B103" s="35"/>
      <c r="C103" s="34"/>
      <c r="D103" s="153" t="s">
        <v>145</v>
      </c>
      <c r="E103" s="34"/>
      <c r="F103" s="154" t="s">
        <v>1896</v>
      </c>
      <c r="G103" s="34"/>
      <c r="H103" s="34"/>
      <c r="I103" s="155"/>
      <c r="J103" s="34"/>
      <c r="K103" s="34"/>
      <c r="L103" s="35"/>
      <c r="M103" s="156"/>
      <c r="N103" s="157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145</v>
      </c>
      <c r="AU103" s="19" t="s">
        <v>81</v>
      </c>
    </row>
    <row r="104" spans="2:63" s="12" customFormat="1" ht="22.8" customHeight="1">
      <c r="B104" s="126"/>
      <c r="D104" s="127" t="s">
        <v>71</v>
      </c>
      <c r="E104" s="137" t="s">
        <v>1897</v>
      </c>
      <c r="F104" s="137" t="s">
        <v>1898</v>
      </c>
      <c r="I104" s="129"/>
      <c r="J104" s="138">
        <f>BK104</f>
        <v>0</v>
      </c>
      <c r="L104" s="126"/>
      <c r="M104" s="131"/>
      <c r="N104" s="132"/>
      <c r="O104" s="132"/>
      <c r="P104" s="133">
        <f>SUM(P105:P106)</f>
        <v>0</v>
      </c>
      <c r="Q104" s="132"/>
      <c r="R104" s="133">
        <f>SUM(R105:R106)</f>
        <v>0</v>
      </c>
      <c r="S104" s="132"/>
      <c r="T104" s="134">
        <f>SUM(T105:T106)</f>
        <v>0</v>
      </c>
      <c r="AR104" s="127" t="s">
        <v>90</v>
      </c>
      <c r="AT104" s="135" t="s">
        <v>71</v>
      </c>
      <c r="AU104" s="135" t="s">
        <v>77</v>
      </c>
      <c r="AY104" s="127" t="s">
        <v>137</v>
      </c>
      <c r="BK104" s="136">
        <f>SUM(BK105:BK106)</f>
        <v>0</v>
      </c>
    </row>
    <row r="105" spans="1:65" s="2" customFormat="1" ht="14.4" customHeight="1">
      <c r="A105" s="34"/>
      <c r="B105" s="139"/>
      <c r="C105" s="140" t="s">
        <v>93</v>
      </c>
      <c r="D105" s="140" t="s">
        <v>139</v>
      </c>
      <c r="E105" s="141" t="s">
        <v>1899</v>
      </c>
      <c r="F105" s="142" t="s">
        <v>1900</v>
      </c>
      <c r="G105" s="143" t="s">
        <v>478</v>
      </c>
      <c r="H105" s="144">
        <v>1</v>
      </c>
      <c r="I105" s="145"/>
      <c r="J105" s="146">
        <f>ROUND(I105*H105,2)</f>
        <v>0</v>
      </c>
      <c r="K105" s="142" t="s">
        <v>143</v>
      </c>
      <c r="L105" s="35"/>
      <c r="M105" s="147" t="s">
        <v>3</v>
      </c>
      <c r="N105" s="148" t="s">
        <v>43</v>
      </c>
      <c r="O105" s="55"/>
      <c r="P105" s="149">
        <f>O105*H105</f>
        <v>0</v>
      </c>
      <c r="Q105" s="149">
        <v>0</v>
      </c>
      <c r="R105" s="149">
        <f>Q105*H105</f>
        <v>0</v>
      </c>
      <c r="S105" s="149">
        <v>0</v>
      </c>
      <c r="T105" s="150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1" t="s">
        <v>1871</v>
      </c>
      <c r="AT105" s="151" t="s">
        <v>139</v>
      </c>
      <c r="AU105" s="151" t="s">
        <v>81</v>
      </c>
      <c r="AY105" s="19" t="s">
        <v>137</v>
      </c>
      <c r="BE105" s="152">
        <f>IF(N105="základní",J105,0)</f>
        <v>0</v>
      </c>
      <c r="BF105" s="152">
        <f>IF(N105="snížená",J105,0)</f>
        <v>0</v>
      </c>
      <c r="BG105" s="152">
        <f>IF(N105="zákl. přenesená",J105,0)</f>
        <v>0</v>
      </c>
      <c r="BH105" s="152">
        <f>IF(N105="sníž. přenesená",J105,0)</f>
        <v>0</v>
      </c>
      <c r="BI105" s="152">
        <f>IF(N105="nulová",J105,0)</f>
        <v>0</v>
      </c>
      <c r="BJ105" s="19" t="s">
        <v>77</v>
      </c>
      <c r="BK105" s="152">
        <f>ROUND(I105*H105,2)</f>
        <v>0</v>
      </c>
      <c r="BL105" s="19" t="s">
        <v>1871</v>
      </c>
      <c r="BM105" s="151" t="s">
        <v>1901</v>
      </c>
    </row>
    <row r="106" spans="1:47" s="2" customFormat="1" ht="10.2">
      <c r="A106" s="34"/>
      <c r="B106" s="35"/>
      <c r="C106" s="34"/>
      <c r="D106" s="153" t="s">
        <v>145</v>
      </c>
      <c r="E106" s="34"/>
      <c r="F106" s="154" t="s">
        <v>1902</v>
      </c>
      <c r="G106" s="34"/>
      <c r="H106" s="34"/>
      <c r="I106" s="155"/>
      <c r="J106" s="34"/>
      <c r="K106" s="34"/>
      <c r="L106" s="35"/>
      <c r="M106" s="196"/>
      <c r="N106" s="197"/>
      <c r="O106" s="198"/>
      <c r="P106" s="198"/>
      <c r="Q106" s="198"/>
      <c r="R106" s="198"/>
      <c r="S106" s="198"/>
      <c r="T106" s="199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145</v>
      </c>
      <c r="AU106" s="19" t="s">
        <v>81</v>
      </c>
    </row>
    <row r="107" spans="1:31" s="2" customFormat="1" ht="6.9" customHeight="1">
      <c r="A107" s="34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5"/>
      <c r="M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</sheetData>
  <autoFilter ref="C83:K10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012002000"/>
    <hyperlink ref="F90" r:id="rId2" display="https://podminky.urs.cz/item/CS_URS_2024_01/013254000"/>
    <hyperlink ref="F92" r:id="rId3" display="https://podminky.urs.cz/item/CS_URS_2024_01/013294000"/>
    <hyperlink ref="F100" r:id="rId4" display="https://podminky.urs.cz/item/CS_URS_2024_01/030001000"/>
    <hyperlink ref="F103" r:id="rId5" display="https://podminky.urs.cz/item/CS_URS_2024_01/040001000"/>
    <hyperlink ref="F106" r:id="rId6" display="https://podminky.urs.cz/item/CS_URS_2024_01/0941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4" customWidth="1"/>
    <col min="2" max="2" width="1.7109375" style="204" customWidth="1"/>
    <col min="3" max="4" width="5.00390625" style="204" customWidth="1"/>
    <col min="5" max="5" width="11.7109375" style="204" customWidth="1"/>
    <col min="6" max="6" width="9.140625" style="204" customWidth="1"/>
    <col min="7" max="7" width="5.00390625" style="204" customWidth="1"/>
    <col min="8" max="8" width="77.8515625" style="204" customWidth="1"/>
    <col min="9" max="10" width="20.00390625" style="204" customWidth="1"/>
    <col min="11" max="11" width="1.7109375" style="204" customWidth="1"/>
  </cols>
  <sheetData>
    <row r="1" s="1" customFormat="1" ht="37.5" customHeight="1"/>
    <row r="2" spans="2:11" s="1" customFormat="1" ht="7.5" customHeight="1">
      <c r="B2" s="205"/>
      <c r="C2" s="206"/>
      <c r="D2" s="206"/>
      <c r="E2" s="206"/>
      <c r="F2" s="206"/>
      <c r="G2" s="206"/>
      <c r="H2" s="206"/>
      <c r="I2" s="206"/>
      <c r="J2" s="206"/>
      <c r="K2" s="207"/>
    </row>
    <row r="3" spans="2:11" s="16" customFormat="1" ht="45" customHeight="1">
      <c r="B3" s="208"/>
      <c r="C3" s="335" t="s">
        <v>1903</v>
      </c>
      <c r="D3" s="335"/>
      <c r="E3" s="335"/>
      <c r="F3" s="335"/>
      <c r="G3" s="335"/>
      <c r="H3" s="335"/>
      <c r="I3" s="335"/>
      <c r="J3" s="335"/>
      <c r="K3" s="209"/>
    </row>
    <row r="4" spans="2:11" s="1" customFormat="1" ht="25.5" customHeight="1">
      <c r="B4" s="210"/>
      <c r="C4" s="334" t="s">
        <v>1904</v>
      </c>
      <c r="D4" s="334"/>
      <c r="E4" s="334"/>
      <c r="F4" s="334"/>
      <c r="G4" s="334"/>
      <c r="H4" s="334"/>
      <c r="I4" s="334"/>
      <c r="J4" s="334"/>
      <c r="K4" s="211"/>
    </row>
    <row r="5" spans="2:11" s="1" customFormat="1" ht="5.25" customHeight="1">
      <c r="B5" s="210"/>
      <c r="C5" s="212"/>
      <c r="D5" s="212"/>
      <c r="E5" s="212"/>
      <c r="F5" s="212"/>
      <c r="G5" s="212"/>
      <c r="H5" s="212"/>
      <c r="I5" s="212"/>
      <c r="J5" s="212"/>
      <c r="K5" s="211"/>
    </row>
    <row r="6" spans="2:11" s="1" customFormat="1" ht="15" customHeight="1">
      <c r="B6" s="210"/>
      <c r="C6" s="333" t="s">
        <v>1905</v>
      </c>
      <c r="D6" s="333"/>
      <c r="E6" s="333"/>
      <c r="F6" s="333"/>
      <c r="G6" s="333"/>
      <c r="H6" s="333"/>
      <c r="I6" s="333"/>
      <c r="J6" s="333"/>
      <c r="K6" s="211"/>
    </row>
    <row r="7" spans="2:11" s="1" customFormat="1" ht="15" customHeight="1">
      <c r="B7" s="214"/>
      <c r="C7" s="333" t="s">
        <v>1906</v>
      </c>
      <c r="D7" s="333"/>
      <c r="E7" s="333"/>
      <c r="F7" s="333"/>
      <c r="G7" s="333"/>
      <c r="H7" s="333"/>
      <c r="I7" s="333"/>
      <c r="J7" s="333"/>
      <c r="K7" s="211"/>
    </row>
    <row r="8" spans="2:11" s="1" customFormat="1" ht="12.75" customHeight="1">
      <c r="B8" s="214"/>
      <c r="C8" s="213"/>
      <c r="D8" s="213"/>
      <c r="E8" s="213"/>
      <c r="F8" s="213"/>
      <c r="G8" s="213"/>
      <c r="H8" s="213"/>
      <c r="I8" s="213"/>
      <c r="J8" s="213"/>
      <c r="K8" s="211"/>
    </row>
    <row r="9" spans="2:11" s="1" customFormat="1" ht="15" customHeight="1">
      <c r="B9" s="214"/>
      <c r="C9" s="333" t="s">
        <v>1907</v>
      </c>
      <c r="D9" s="333"/>
      <c r="E9" s="333"/>
      <c r="F9" s="333"/>
      <c r="G9" s="333"/>
      <c r="H9" s="333"/>
      <c r="I9" s="333"/>
      <c r="J9" s="333"/>
      <c r="K9" s="211"/>
    </row>
    <row r="10" spans="2:11" s="1" customFormat="1" ht="15" customHeight="1">
      <c r="B10" s="214"/>
      <c r="C10" s="213"/>
      <c r="D10" s="333" t="s">
        <v>1908</v>
      </c>
      <c r="E10" s="333"/>
      <c r="F10" s="333"/>
      <c r="G10" s="333"/>
      <c r="H10" s="333"/>
      <c r="I10" s="333"/>
      <c r="J10" s="333"/>
      <c r="K10" s="211"/>
    </row>
    <row r="11" spans="2:11" s="1" customFormat="1" ht="15" customHeight="1">
      <c r="B11" s="214"/>
      <c r="C11" s="215"/>
      <c r="D11" s="333" t="s">
        <v>1909</v>
      </c>
      <c r="E11" s="333"/>
      <c r="F11" s="333"/>
      <c r="G11" s="333"/>
      <c r="H11" s="333"/>
      <c r="I11" s="333"/>
      <c r="J11" s="333"/>
      <c r="K11" s="211"/>
    </row>
    <row r="12" spans="2:11" s="1" customFormat="1" ht="15" customHeight="1">
      <c r="B12" s="214"/>
      <c r="C12" s="215"/>
      <c r="D12" s="213"/>
      <c r="E12" s="213"/>
      <c r="F12" s="213"/>
      <c r="G12" s="213"/>
      <c r="H12" s="213"/>
      <c r="I12" s="213"/>
      <c r="J12" s="213"/>
      <c r="K12" s="211"/>
    </row>
    <row r="13" spans="2:11" s="1" customFormat="1" ht="15" customHeight="1">
      <c r="B13" s="214"/>
      <c r="C13" s="215"/>
      <c r="D13" s="216" t="s">
        <v>1910</v>
      </c>
      <c r="E13" s="213"/>
      <c r="F13" s="213"/>
      <c r="G13" s="213"/>
      <c r="H13" s="213"/>
      <c r="I13" s="213"/>
      <c r="J13" s="213"/>
      <c r="K13" s="211"/>
    </row>
    <row r="14" spans="2:11" s="1" customFormat="1" ht="12.75" customHeight="1">
      <c r="B14" s="214"/>
      <c r="C14" s="215"/>
      <c r="D14" s="215"/>
      <c r="E14" s="215"/>
      <c r="F14" s="215"/>
      <c r="G14" s="215"/>
      <c r="H14" s="215"/>
      <c r="I14" s="215"/>
      <c r="J14" s="215"/>
      <c r="K14" s="211"/>
    </row>
    <row r="15" spans="2:11" s="1" customFormat="1" ht="15" customHeight="1">
      <c r="B15" s="214"/>
      <c r="C15" s="215"/>
      <c r="D15" s="333" t="s">
        <v>1911</v>
      </c>
      <c r="E15" s="333"/>
      <c r="F15" s="333"/>
      <c r="G15" s="333"/>
      <c r="H15" s="333"/>
      <c r="I15" s="333"/>
      <c r="J15" s="333"/>
      <c r="K15" s="211"/>
    </row>
    <row r="16" spans="2:11" s="1" customFormat="1" ht="15" customHeight="1">
      <c r="B16" s="214"/>
      <c r="C16" s="215"/>
      <c r="D16" s="333" t="s">
        <v>1912</v>
      </c>
      <c r="E16" s="333"/>
      <c r="F16" s="333"/>
      <c r="G16" s="333"/>
      <c r="H16" s="333"/>
      <c r="I16" s="333"/>
      <c r="J16" s="333"/>
      <c r="K16" s="211"/>
    </row>
    <row r="17" spans="2:11" s="1" customFormat="1" ht="15" customHeight="1">
      <c r="B17" s="214"/>
      <c r="C17" s="215"/>
      <c r="D17" s="333" t="s">
        <v>1913</v>
      </c>
      <c r="E17" s="333"/>
      <c r="F17" s="333"/>
      <c r="G17" s="333"/>
      <c r="H17" s="333"/>
      <c r="I17" s="333"/>
      <c r="J17" s="333"/>
      <c r="K17" s="211"/>
    </row>
    <row r="18" spans="2:11" s="1" customFormat="1" ht="15" customHeight="1">
      <c r="B18" s="214"/>
      <c r="C18" s="215"/>
      <c r="D18" s="215"/>
      <c r="E18" s="217" t="s">
        <v>79</v>
      </c>
      <c r="F18" s="333" t="s">
        <v>1914</v>
      </c>
      <c r="G18" s="333"/>
      <c r="H18" s="333"/>
      <c r="I18" s="333"/>
      <c r="J18" s="333"/>
      <c r="K18" s="211"/>
    </row>
    <row r="19" spans="2:11" s="1" customFormat="1" ht="15" customHeight="1">
      <c r="B19" s="214"/>
      <c r="C19" s="215"/>
      <c r="D19" s="215"/>
      <c r="E19" s="217" t="s">
        <v>1915</v>
      </c>
      <c r="F19" s="333" t="s">
        <v>1916</v>
      </c>
      <c r="G19" s="333"/>
      <c r="H19" s="333"/>
      <c r="I19" s="333"/>
      <c r="J19" s="333"/>
      <c r="K19" s="211"/>
    </row>
    <row r="20" spans="2:11" s="1" customFormat="1" ht="15" customHeight="1">
      <c r="B20" s="214"/>
      <c r="C20" s="215"/>
      <c r="D20" s="215"/>
      <c r="E20" s="217" t="s">
        <v>1917</v>
      </c>
      <c r="F20" s="333" t="s">
        <v>1918</v>
      </c>
      <c r="G20" s="333"/>
      <c r="H20" s="333"/>
      <c r="I20" s="333"/>
      <c r="J20" s="333"/>
      <c r="K20" s="211"/>
    </row>
    <row r="21" spans="2:11" s="1" customFormat="1" ht="15" customHeight="1">
      <c r="B21" s="214"/>
      <c r="C21" s="215"/>
      <c r="D21" s="215"/>
      <c r="E21" s="217" t="s">
        <v>1919</v>
      </c>
      <c r="F21" s="333" t="s">
        <v>1920</v>
      </c>
      <c r="G21" s="333"/>
      <c r="H21" s="333"/>
      <c r="I21" s="333"/>
      <c r="J21" s="333"/>
      <c r="K21" s="211"/>
    </row>
    <row r="22" spans="2:11" s="1" customFormat="1" ht="15" customHeight="1">
      <c r="B22" s="214"/>
      <c r="C22" s="215"/>
      <c r="D22" s="215"/>
      <c r="E22" s="217" t="s">
        <v>1921</v>
      </c>
      <c r="F22" s="333" t="s">
        <v>1922</v>
      </c>
      <c r="G22" s="333"/>
      <c r="H22" s="333"/>
      <c r="I22" s="333"/>
      <c r="J22" s="333"/>
      <c r="K22" s="211"/>
    </row>
    <row r="23" spans="2:11" s="1" customFormat="1" ht="15" customHeight="1">
      <c r="B23" s="214"/>
      <c r="C23" s="215"/>
      <c r="D23" s="215"/>
      <c r="E23" s="217" t="s">
        <v>1923</v>
      </c>
      <c r="F23" s="333" t="s">
        <v>1924</v>
      </c>
      <c r="G23" s="333"/>
      <c r="H23" s="333"/>
      <c r="I23" s="333"/>
      <c r="J23" s="333"/>
      <c r="K23" s="211"/>
    </row>
    <row r="24" spans="2:11" s="1" customFormat="1" ht="12.75" customHeight="1">
      <c r="B24" s="214"/>
      <c r="C24" s="215"/>
      <c r="D24" s="215"/>
      <c r="E24" s="215"/>
      <c r="F24" s="215"/>
      <c r="G24" s="215"/>
      <c r="H24" s="215"/>
      <c r="I24" s="215"/>
      <c r="J24" s="215"/>
      <c r="K24" s="211"/>
    </row>
    <row r="25" spans="2:11" s="1" customFormat="1" ht="15" customHeight="1">
      <c r="B25" s="214"/>
      <c r="C25" s="333" t="s">
        <v>1925</v>
      </c>
      <c r="D25" s="333"/>
      <c r="E25" s="333"/>
      <c r="F25" s="333"/>
      <c r="G25" s="333"/>
      <c r="H25" s="333"/>
      <c r="I25" s="333"/>
      <c r="J25" s="333"/>
      <c r="K25" s="211"/>
    </row>
    <row r="26" spans="2:11" s="1" customFormat="1" ht="15" customHeight="1">
      <c r="B26" s="214"/>
      <c r="C26" s="333" t="s">
        <v>1926</v>
      </c>
      <c r="D26" s="333"/>
      <c r="E26" s="333"/>
      <c r="F26" s="333"/>
      <c r="G26" s="333"/>
      <c r="H26" s="333"/>
      <c r="I26" s="333"/>
      <c r="J26" s="333"/>
      <c r="K26" s="211"/>
    </row>
    <row r="27" spans="2:11" s="1" customFormat="1" ht="15" customHeight="1">
      <c r="B27" s="214"/>
      <c r="C27" s="213"/>
      <c r="D27" s="333" t="s">
        <v>1927</v>
      </c>
      <c r="E27" s="333"/>
      <c r="F27" s="333"/>
      <c r="G27" s="333"/>
      <c r="H27" s="333"/>
      <c r="I27" s="333"/>
      <c r="J27" s="333"/>
      <c r="K27" s="211"/>
    </row>
    <row r="28" spans="2:11" s="1" customFormat="1" ht="15" customHeight="1">
      <c r="B28" s="214"/>
      <c r="C28" s="215"/>
      <c r="D28" s="333" t="s">
        <v>1928</v>
      </c>
      <c r="E28" s="333"/>
      <c r="F28" s="333"/>
      <c r="G28" s="333"/>
      <c r="H28" s="333"/>
      <c r="I28" s="333"/>
      <c r="J28" s="333"/>
      <c r="K28" s="211"/>
    </row>
    <row r="29" spans="2:11" s="1" customFormat="1" ht="12.75" customHeight="1">
      <c r="B29" s="214"/>
      <c r="C29" s="215"/>
      <c r="D29" s="215"/>
      <c r="E29" s="215"/>
      <c r="F29" s="215"/>
      <c r="G29" s="215"/>
      <c r="H29" s="215"/>
      <c r="I29" s="215"/>
      <c r="J29" s="215"/>
      <c r="K29" s="211"/>
    </row>
    <row r="30" spans="2:11" s="1" customFormat="1" ht="15" customHeight="1">
      <c r="B30" s="214"/>
      <c r="C30" s="215"/>
      <c r="D30" s="333" t="s">
        <v>1929</v>
      </c>
      <c r="E30" s="333"/>
      <c r="F30" s="333"/>
      <c r="G30" s="333"/>
      <c r="H30" s="333"/>
      <c r="I30" s="333"/>
      <c r="J30" s="333"/>
      <c r="K30" s="211"/>
    </row>
    <row r="31" spans="2:11" s="1" customFormat="1" ht="15" customHeight="1">
      <c r="B31" s="214"/>
      <c r="C31" s="215"/>
      <c r="D31" s="333" t="s">
        <v>1930</v>
      </c>
      <c r="E31" s="333"/>
      <c r="F31" s="333"/>
      <c r="G31" s="333"/>
      <c r="H31" s="333"/>
      <c r="I31" s="333"/>
      <c r="J31" s="333"/>
      <c r="K31" s="211"/>
    </row>
    <row r="32" spans="2:11" s="1" customFormat="1" ht="12.75" customHeight="1">
      <c r="B32" s="214"/>
      <c r="C32" s="215"/>
      <c r="D32" s="215"/>
      <c r="E32" s="215"/>
      <c r="F32" s="215"/>
      <c r="G32" s="215"/>
      <c r="H32" s="215"/>
      <c r="I32" s="215"/>
      <c r="J32" s="215"/>
      <c r="K32" s="211"/>
    </row>
    <row r="33" spans="2:11" s="1" customFormat="1" ht="15" customHeight="1">
      <c r="B33" s="214"/>
      <c r="C33" s="215"/>
      <c r="D33" s="333" t="s">
        <v>1931</v>
      </c>
      <c r="E33" s="333"/>
      <c r="F33" s="333"/>
      <c r="G33" s="333"/>
      <c r="H33" s="333"/>
      <c r="I33" s="333"/>
      <c r="J33" s="333"/>
      <c r="K33" s="211"/>
    </row>
    <row r="34" spans="2:11" s="1" customFormat="1" ht="15" customHeight="1">
      <c r="B34" s="214"/>
      <c r="C34" s="215"/>
      <c r="D34" s="333" t="s">
        <v>1932</v>
      </c>
      <c r="E34" s="333"/>
      <c r="F34" s="333"/>
      <c r="G34" s="333"/>
      <c r="H34" s="333"/>
      <c r="I34" s="333"/>
      <c r="J34" s="333"/>
      <c r="K34" s="211"/>
    </row>
    <row r="35" spans="2:11" s="1" customFormat="1" ht="15" customHeight="1">
      <c r="B35" s="214"/>
      <c r="C35" s="215"/>
      <c r="D35" s="333" t="s">
        <v>1933</v>
      </c>
      <c r="E35" s="333"/>
      <c r="F35" s="333"/>
      <c r="G35" s="333"/>
      <c r="H35" s="333"/>
      <c r="I35" s="333"/>
      <c r="J35" s="333"/>
      <c r="K35" s="211"/>
    </row>
    <row r="36" spans="2:11" s="1" customFormat="1" ht="15" customHeight="1">
      <c r="B36" s="214"/>
      <c r="C36" s="215"/>
      <c r="D36" s="213"/>
      <c r="E36" s="216" t="s">
        <v>123</v>
      </c>
      <c r="F36" s="213"/>
      <c r="G36" s="333" t="s">
        <v>1934</v>
      </c>
      <c r="H36" s="333"/>
      <c r="I36" s="333"/>
      <c r="J36" s="333"/>
      <c r="K36" s="211"/>
    </row>
    <row r="37" spans="2:11" s="1" customFormat="1" ht="30.75" customHeight="1">
      <c r="B37" s="214"/>
      <c r="C37" s="215"/>
      <c r="D37" s="213"/>
      <c r="E37" s="216" t="s">
        <v>1935</v>
      </c>
      <c r="F37" s="213"/>
      <c r="G37" s="333" t="s">
        <v>1936</v>
      </c>
      <c r="H37" s="333"/>
      <c r="I37" s="333"/>
      <c r="J37" s="333"/>
      <c r="K37" s="211"/>
    </row>
    <row r="38" spans="2:11" s="1" customFormat="1" ht="15" customHeight="1">
      <c r="B38" s="214"/>
      <c r="C38" s="215"/>
      <c r="D38" s="213"/>
      <c r="E38" s="216" t="s">
        <v>53</v>
      </c>
      <c r="F38" s="213"/>
      <c r="G38" s="333" t="s">
        <v>1937</v>
      </c>
      <c r="H38" s="333"/>
      <c r="I38" s="333"/>
      <c r="J38" s="333"/>
      <c r="K38" s="211"/>
    </row>
    <row r="39" spans="2:11" s="1" customFormat="1" ht="15" customHeight="1">
      <c r="B39" s="214"/>
      <c r="C39" s="215"/>
      <c r="D39" s="213"/>
      <c r="E39" s="216" t="s">
        <v>54</v>
      </c>
      <c r="F39" s="213"/>
      <c r="G39" s="333" t="s">
        <v>1938</v>
      </c>
      <c r="H39" s="333"/>
      <c r="I39" s="333"/>
      <c r="J39" s="333"/>
      <c r="K39" s="211"/>
    </row>
    <row r="40" spans="2:11" s="1" customFormat="1" ht="15" customHeight="1">
      <c r="B40" s="214"/>
      <c r="C40" s="215"/>
      <c r="D40" s="213"/>
      <c r="E40" s="216" t="s">
        <v>124</v>
      </c>
      <c r="F40" s="213"/>
      <c r="G40" s="333" t="s">
        <v>1939</v>
      </c>
      <c r="H40" s="333"/>
      <c r="I40" s="333"/>
      <c r="J40" s="333"/>
      <c r="K40" s="211"/>
    </row>
    <row r="41" spans="2:11" s="1" customFormat="1" ht="15" customHeight="1">
      <c r="B41" s="214"/>
      <c r="C41" s="215"/>
      <c r="D41" s="213"/>
      <c r="E41" s="216" t="s">
        <v>125</v>
      </c>
      <c r="F41" s="213"/>
      <c r="G41" s="333" t="s">
        <v>1940</v>
      </c>
      <c r="H41" s="333"/>
      <c r="I41" s="333"/>
      <c r="J41" s="333"/>
      <c r="K41" s="211"/>
    </row>
    <row r="42" spans="2:11" s="1" customFormat="1" ht="15" customHeight="1">
      <c r="B42" s="214"/>
      <c r="C42" s="215"/>
      <c r="D42" s="213"/>
      <c r="E42" s="216" t="s">
        <v>1941</v>
      </c>
      <c r="F42" s="213"/>
      <c r="G42" s="333" t="s">
        <v>1942</v>
      </c>
      <c r="H42" s="333"/>
      <c r="I42" s="333"/>
      <c r="J42" s="333"/>
      <c r="K42" s="211"/>
    </row>
    <row r="43" spans="2:11" s="1" customFormat="1" ht="15" customHeight="1">
      <c r="B43" s="214"/>
      <c r="C43" s="215"/>
      <c r="D43" s="213"/>
      <c r="E43" s="216"/>
      <c r="F43" s="213"/>
      <c r="G43" s="333" t="s">
        <v>1943</v>
      </c>
      <c r="H43" s="333"/>
      <c r="I43" s="333"/>
      <c r="J43" s="333"/>
      <c r="K43" s="211"/>
    </row>
    <row r="44" spans="2:11" s="1" customFormat="1" ht="15" customHeight="1">
      <c r="B44" s="214"/>
      <c r="C44" s="215"/>
      <c r="D44" s="213"/>
      <c r="E44" s="216" t="s">
        <v>1944</v>
      </c>
      <c r="F44" s="213"/>
      <c r="G44" s="333" t="s">
        <v>1945</v>
      </c>
      <c r="H44" s="333"/>
      <c r="I44" s="333"/>
      <c r="J44" s="333"/>
      <c r="K44" s="211"/>
    </row>
    <row r="45" spans="2:11" s="1" customFormat="1" ht="15" customHeight="1">
      <c r="B45" s="214"/>
      <c r="C45" s="215"/>
      <c r="D45" s="213"/>
      <c r="E45" s="216" t="s">
        <v>127</v>
      </c>
      <c r="F45" s="213"/>
      <c r="G45" s="333" t="s">
        <v>1946</v>
      </c>
      <c r="H45" s="333"/>
      <c r="I45" s="333"/>
      <c r="J45" s="333"/>
      <c r="K45" s="211"/>
    </row>
    <row r="46" spans="2:11" s="1" customFormat="1" ht="12.75" customHeight="1">
      <c r="B46" s="214"/>
      <c r="C46" s="215"/>
      <c r="D46" s="213"/>
      <c r="E46" s="213"/>
      <c r="F46" s="213"/>
      <c r="G46" s="213"/>
      <c r="H46" s="213"/>
      <c r="I46" s="213"/>
      <c r="J46" s="213"/>
      <c r="K46" s="211"/>
    </row>
    <row r="47" spans="2:11" s="1" customFormat="1" ht="15" customHeight="1">
      <c r="B47" s="214"/>
      <c r="C47" s="215"/>
      <c r="D47" s="333" t="s">
        <v>1947</v>
      </c>
      <c r="E47" s="333"/>
      <c r="F47" s="333"/>
      <c r="G47" s="333"/>
      <c r="H47" s="333"/>
      <c r="I47" s="333"/>
      <c r="J47" s="333"/>
      <c r="K47" s="211"/>
    </row>
    <row r="48" spans="2:11" s="1" customFormat="1" ht="15" customHeight="1">
      <c r="B48" s="214"/>
      <c r="C48" s="215"/>
      <c r="D48" s="215"/>
      <c r="E48" s="333" t="s">
        <v>1948</v>
      </c>
      <c r="F48" s="333"/>
      <c r="G48" s="333"/>
      <c r="H48" s="333"/>
      <c r="I48" s="333"/>
      <c r="J48" s="333"/>
      <c r="K48" s="211"/>
    </row>
    <row r="49" spans="2:11" s="1" customFormat="1" ht="15" customHeight="1">
      <c r="B49" s="214"/>
      <c r="C49" s="215"/>
      <c r="D49" s="215"/>
      <c r="E49" s="333" t="s">
        <v>1949</v>
      </c>
      <c r="F49" s="333"/>
      <c r="G49" s="333"/>
      <c r="H49" s="333"/>
      <c r="I49" s="333"/>
      <c r="J49" s="333"/>
      <c r="K49" s="211"/>
    </row>
    <row r="50" spans="2:11" s="1" customFormat="1" ht="15" customHeight="1">
      <c r="B50" s="214"/>
      <c r="C50" s="215"/>
      <c r="D50" s="215"/>
      <c r="E50" s="333" t="s">
        <v>1950</v>
      </c>
      <c r="F50" s="333"/>
      <c r="G50" s="333"/>
      <c r="H50" s="333"/>
      <c r="I50" s="333"/>
      <c r="J50" s="333"/>
      <c r="K50" s="211"/>
    </row>
    <row r="51" spans="2:11" s="1" customFormat="1" ht="15" customHeight="1">
      <c r="B51" s="214"/>
      <c r="C51" s="215"/>
      <c r="D51" s="333" t="s">
        <v>1951</v>
      </c>
      <c r="E51" s="333"/>
      <c r="F51" s="333"/>
      <c r="G51" s="333"/>
      <c r="H51" s="333"/>
      <c r="I51" s="333"/>
      <c r="J51" s="333"/>
      <c r="K51" s="211"/>
    </row>
    <row r="52" spans="2:11" s="1" customFormat="1" ht="25.5" customHeight="1">
      <c r="B52" s="210"/>
      <c r="C52" s="334" t="s">
        <v>1952</v>
      </c>
      <c r="D52" s="334"/>
      <c r="E52" s="334"/>
      <c r="F52" s="334"/>
      <c r="G52" s="334"/>
      <c r="H52" s="334"/>
      <c r="I52" s="334"/>
      <c r="J52" s="334"/>
      <c r="K52" s="211"/>
    </row>
    <row r="53" spans="2:11" s="1" customFormat="1" ht="5.25" customHeight="1">
      <c r="B53" s="210"/>
      <c r="C53" s="212"/>
      <c r="D53" s="212"/>
      <c r="E53" s="212"/>
      <c r="F53" s="212"/>
      <c r="G53" s="212"/>
      <c r="H53" s="212"/>
      <c r="I53" s="212"/>
      <c r="J53" s="212"/>
      <c r="K53" s="211"/>
    </row>
    <row r="54" spans="2:11" s="1" customFormat="1" ht="15" customHeight="1">
      <c r="B54" s="210"/>
      <c r="C54" s="333" t="s">
        <v>1953</v>
      </c>
      <c r="D54" s="333"/>
      <c r="E54" s="333"/>
      <c r="F54" s="333"/>
      <c r="G54" s="333"/>
      <c r="H54" s="333"/>
      <c r="I54" s="333"/>
      <c r="J54" s="333"/>
      <c r="K54" s="211"/>
    </row>
    <row r="55" spans="2:11" s="1" customFormat="1" ht="15" customHeight="1">
      <c r="B55" s="210"/>
      <c r="C55" s="333" t="s">
        <v>1954</v>
      </c>
      <c r="D55" s="333"/>
      <c r="E55" s="333"/>
      <c r="F55" s="333"/>
      <c r="G55" s="333"/>
      <c r="H55" s="333"/>
      <c r="I55" s="333"/>
      <c r="J55" s="333"/>
      <c r="K55" s="211"/>
    </row>
    <row r="56" spans="2:11" s="1" customFormat="1" ht="12.75" customHeight="1">
      <c r="B56" s="210"/>
      <c r="C56" s="213"/>
      <c r="D56" s="213"/>
      <c r="E56" s="213"/>
      <c r="F56" s="213"/>
      <c r="G56" s="213"/>
      <c r="H56" s="213"/>
      <c r="I56" s="213"/>
      <c r="J56" s="213"/>
      <c r="K56" s="211"/>
    </row>
    <row r="57" spans="2:11" s="1" customFormat="1" ht="15" customHeight="1">
      <c r="B57" s="210"/>
      <c r="C57" s="333" t="s">
        <v>1955</v>
      </c>
      <c r="D57" s="333"/>
      <c r="E57" s="333"/>
      <c r="F57" s="333"/>
      <c r="G57" s="333"/>
      <c r="H57" s="333"/>
      <c r="I57" s="333"/>
      <c r="J57" s="333"/>
      <c r="K57" s="211"/>
    </row>
    <row r="58" spans="2:11" s="1" customFormat="1" ht="15" customHeight="1">
      <c r="B58" s="210"/>
      <c r="C58" s="215"/>
      <c r="D58" s="333" t="s">
        <v>1956</v>
      </c>
      <c r="E58" s="333"/>
      <c r="F58" s="333"/>
      <c r="G58" s="333"/>
      <c r="H58" s="333"/>
      <c r="I58" s="333"/>
      <c r="J58" s="333"/>
      <c r="K58" s="211"/>
    </row>
    <row r="59" spans="2:11" s="1" customFormat="1" ht="15" customHeight="1">
      <c r="B59" s="210"/>
      <c r="C59" s="215"/>
      <c r="D59" s="333" t="s">
        <v>1957</v>
      </c>
      <c r="E59" s="333"/>
      <c r="F59" s="333"/>
      <c r="G59" s="333"/>
      <c r="H59" s="333"/>
      <c r="I59" s="333"/>
      <c r="J59" s="333"/>
      <c r="K59" s="211"/>
    </row>
    <row r="60" spans="2:11" s="1" customFormat="1" ht="15" customHeight="1">
      <c r="B60" s="210"/>
      <c r="C60" s="215"/>
      <c r="D60" s="333" t="s">
        <v>1958</v>
      </c>
      <c r="E60" s="333"/>
      <c r="F60" s="333"/>
      <c r="G60" s="333"/>
      <c r="H60" s="333"/>
      <c r="I60" s="333"/>
      <c r="J60" s="333"/>
      <c r="K60" s="211"/>
    </row>
    <row r="61" spans="2:11" s="1" customFormat="1" ht="15" customHeight="1">
      <c r="B61" s="210"/>
      <c r="C61" s="215"/>
      <c r="D61" s="333" t="s">
        <v>1959</v>
      </c>
      <c r="E61" s="333"/>
      <c r="F61" s="333"/>
      <c r="G61" s="333"/>
      <c r="H61" s="333"/>
      <c r="I61" s="333"/>
      <c r="J61" s="333"/>
      <c r="K61" s="211"/>
    </row>
    <row r="62" spans="2:11" s="1" customFormat="1" ht="15" customHeight="1">
      <c r="B62" s="210"/>
      <c r="C62" s="215"/>
      <c r="D62" s="336" t="s">
        <v>1960</v>
      </c>
      <c r="E62" s="336"/>
      <c r="F62" s="336"/>
      <c r="G62" s="336"/>
      <c r="H62" s="336"/>
      <c r="I62" s="336"/>
      <c r="J62" s="336"/>
      <c r="K62" s="211"/>
    </row>
    <row r="63" spans="2:11" s="1" customFormat="1" ht="15" customHeight="1">
      <c r="B63" s="210"/>
      <c r="C63" s="215"/>
      <c r="D63" s="333" t="s">
        <v>1961</v>
      </c>
      <c r="E63" s="333"/>
      <c r="F63" s="333"/>
      <c r="G63" s="333"/>
      <c r="H63" s="333"/>
      <c r="I63" s="333"/>
      <c r="J63" s="333"/>
      <c r="K63" s="211"/>
    </row>
    <row r="64" spans="2:11" s="1" customFormat="1" ht="12.75" customHeight="1">
      <c r="B64" s="210"/>
      <c r="C64" s="215"/>
      <c r="D64" s="215"/>
      <c r="E64" s="218"/>
      <c r="F64" s="215"/>
      <c r="G64" s="215"/>
      <c r="H64" s="215"/>
      <c r="I64" s="215"/>
      <c r="J64" s="215"/>
      <c r="K64" s="211"/>
    </row>
    <row r="65" spans="2:11" s="1" customFormat="1" ht="15" customHeight="1">
      <c r="B65" s="210"/>
      <c r="C65" s="215"/>
      <c r="D65" s="333" t="s">
        <v>1962</v>
      </c>
      <c r="E65" s="333"/>
      <c r="F65" s="333"/>
      <c r="G65" s="333"/>
      <c r="H65" s="333"/>
      <c r="I65" s="333"/>
      <c r="J65" s="333"/>
      <c r="K65" s="211"/>
    </row>
    <row r="66" spans="2:11" s="1" customFormat="1" ht="15" customHeight="1">
      <c r="B66" s="210"/>
      <c r="C66" s="215"/>
      <c r="D66" s="336" t="s">
        <v>1963</v>
      </c>
      <c r="E66" s="336"/>
      <c r="F66" s="336"/>
      <c r="G66" s="336"/>
      <c r="H66" s="336"/>
      <c r="I66" s="336"/>
      <c r="J66" s="336"/>
      <c r="K66" s="211"/>
    </row>
    <row r="67" spans="2:11" s="1" customFormat="1" ht="15" customHeight="1">
      <c r="B67" s="210"/>
      <c r="C67" s="215"/>
      <c r="D67" s="333" t="s">
        <v>1964</v>
      </c>
      <c r="E67" s="333"/>
      <c r="F67" s="333"/>
      <c r="G67" s="333"/>
      <c r="H67" s="333"/>
      <c r="I67" s="333"/>
      <c r="J67" s="333"/>
      <c r="K67" s="211"/>
    </row>
    <row r="68" spans="2:11" s="1" customFormat="1" ht="15" customHeight="1">
      <c r="B68" s="210"/>
      <c r="C68" s="215"/>
      <c r="D68" s="333" t="s">
        <v>1965</v>
      </c>
      <c r="E68" s="333"/>
      <c r="F68" s="333"/>
      <c r="G68" s="333"/>
      <c r="H68" s="333"/>
      <c r="I68" s="333"/>
      <c r="J68" s="333"/>
      <c r="K68" s="211"/>
    </row>
    <row r="69" spans="2:11" s="1" customFormat="1" ht="15" customHeight="1">
      <c r="B69" s="210"/>
      <c r="C69" s="215"/>
      <c r="D69" s="333" t="s">
        <v>1966</v>
      </c>
      <c r="E69" s="333"/>
      <c r="F69" s="333"/>
      <c r="G69" s="333"/>
      <c r="H69" s="333"/>
      <c r="I69" s="333"/>
      <c r="J69" s="333"/>
      <c r="K69" s="211"/>
    </row>
    <row r="70" spans="2:11" s="1" customFormat="1" ht="15" customHeight="1">
      <c r="B70" s="210"/>
      <c r="C70" s="215"/>
      <c r="D70" s="333" t="s">
        <v>1967</v>
      </c>
      <c r="E70" s="333"/>
      <c r="F70" s="333"/>
      <c r="G70" s="333"/>
      <c r="H70" s="333"/>
      <c r="I70" s="333"/>
      <c r="J70" s="333"/>
      <c r="K70" s="211"/>
    </row>
    <row r="71" spans="2:11" s="1" customFormat="1" ht="12.75" customHeight="1">
      <c r="B71" s="219"/>
      <c r="C71" s="220"/>
      <c r="D71" s="220"/>
      <c r="E71" s="220"/>
      <c r="F71" s="220"/>
      <c r="G71" s="220"/>
      <c r="H71" s="220"/>
      <c r="I71" s="220"/>
      <c r="J71" s="220"/>
      <c r="K71" s="221"/>
    </row>
    <row r="72" spans="2:11" s="1" customFormat="1" ht="18.75" customHeight="1">
      <c r="B72" s="222"/>
      <c r="C72" s="222"/>
      <c r="D72" s="222"/>
      <c r="E72" s="222"/>
      <c r="F72" s="222"/>
      <c r="G72" s="222"/>
      <c r="H72" s="222"/>
      <c r="I72" s="222"/>
      <c r="J72" s="222"/>
      <c r="K72" s="223"/>
    </row>
    <row r="73" spans="2:11" s="1" customFormat="1" ht="18.75" customHeight="1"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2:11" s="1" customFormat="1" ht="7.5" customHeight="1">
      <c r="B74" s="224"/>
      <c r="C74" s="225"/>
      <c r="D74" s="225"/>
      <c r="E74" s="225"/>
      <c r="F74" s="225"/>
      <c r="G74" s="225"/>
      <c r="H74" s="225"/>
      <c r="I74" s="225"/>
      <c r="J74" s="225"/>
      <c r="K74" s="226"/>
    </row>
    <row r="75" spans="2:11" s="1" customFormat="1" ht="45" customHeight="1">
      <c r="B75" s="227"/>
      <c r="C75" s="337" t="s">
        <v>1968</v>
      </c>
      <c r="D75" s="337"/>
      <c r="E75" s="337"/>
      <c r="F75" s="337"/>
      <c r="G75" s="337"/>
      <c r="H75" s="337"/>
      <c r="I75" s="337"/>
      <c r="J75" s="337"/>
      <c r="K75" s="228"/>
    </row>
    <row r="76" spans="2:11" s="1" customFormat="1" ht="17.25" customHeight="1">
      <c r="B76" s="227"/>
      <c r="C76" s="229" t="s">
        <v>1969</v>
      </c>
      <c r="D76" s="229"/>
      <c r="E76" s="229"/>
      <c r="F76" s="229" t="s">
        <v>1970</v>
      </c>
      <c r="G76" s="230"/>
      <c r="H76" s="229" t="s">
        <v>54</v>
      </c>
      <c r="I76" s="229" t="s">
        <v>57</v>
      </c>
      <c r="J76" s="229" t="s">
        <v>1971</v>
      </c>
      <c r="K76" s="228"/>
    </row>
    <row r="77" spans="2:11" s="1" customFormat="1" ht="17.25" customHeight="1">
      <c r="B77" s="227"/>
      <c r="C77" s="231" t="s">
        <v>1972</v>
      </c>
      <c r="D77" s="231"/>
      <c r="E77" s="231"/>
      <c r="F77" s="232" t="s">
        <v>1973</v>
      </c>
      <c r="G77" s="233"/>
      <c r="H77" s="231"/>
      <c r="I77" s="231"/>
      <c r="J77" s="231" t="s">
        <v>1974</v>
      </c>
      <c r="K77" s="228"/>
    </row>
    <row r="78" spans="2:11" s="1" customFormat="1" ht="5.25" customHeight="1">
      <c r="B78" s="227"/>
      <c r="C78" s="234"/>
      <c r="D78" s="234"/>
      <c r="E78" s="234"/>
      <c r="F78" s="234"/>
      <c r="G78" s="235"/>
      <c r="H78" s="234"/>
      <c r="I78" s="234"/>
      <c r="J78" s="234"/>
      <c r="K78" s="228"/>
    </row>
    <row r="79" spans="2:11" s="1" customFormat="1" ht="15" customHeight="1">
      <c r="B79" s="227"/>
      <c r="C79" s="216" t="s">
        <v>53</v>
      </c>
      <c r="D79" s="236"/>
      <c r="E79" s="236"/>
      <c r="F79" s="237" t="s">
        <v>1975</v>
      </c>
      <c r="G79" s="238"/>
      <c r="H79" s="216" t="s">
        <v>1976</v>
      </c>
      <c r="I79" s="216" t="s">
        <v>1977</v>
      </c>
      <c r="J79" s="216">
        <v>20</v>
      </c>
      <c r="K79" s="228"/>
    </row>
    <row r="80" spans="2:11" s="1" customFormat="1" ht="15" customHeight="1">
      <c r="B80" s="227"/>
      <c r="C80" s="216" t="s">
        <v>1978</v>
      </c>
      <c r="D80" s="216"/>
      <c r="E80" s="216"/>
      <c r="F80" s="237" t="s">
        <v>1975</v>
      </c>
      <c r="G80" s="238"/>
      <c r="H80" s="216" t="s">
        <v>1979</v>
      </c>
      <c r="I80" s="216" t="s">
        <v>1977</v>
      </c>
      <c r="J80" s="216">
        <v>120</v>
      </c>
      <c r="K80" s="228"/>
    </row>
    <row r="81" spans="2:11" s="1" customFormat="1" ht="15" customHeight="1">
      <c r="B81" s="239"/>
      <c r="C81" s="216" t="s">
        <v>1980</v>
      </c>
      <c r="D81" s="216"/>
      <c r="E81" s="216"/>
      <c r="F81" s="237" t="s">
        <v>1981</v>
      </c>
      <c r="G81" s="238"/>
      <c r="H81" s="216" t="s">
        <v>1982</v>
      </c>
      <c r="I81" s="216" t="s">
        <v>1977</v>
      </c>
      <c r="J81" s="216">
        <v>50</v>
      </c>
      <c r="K81" s="228"/>
    </row>
    <row r="82" spans="2:11" s="1" customFormat="1" ht="15" customHeight="1">
      <c r="B82" s="239"/>
      <c r="C82" s="216" t="s">
        <v>1983</v>
      </c>
      <c r="D82" s="216"/>
      <c r="E82" s="216"/>
      <c r="F82" s="237" t="s">
        <v>1975</v>
      </c>
      <c r="G82" s="238"/>
      <c r="H82" s="216" t="s">
        <v>1984</v>
      </c>
      <c r="I82" s="216" t="s">
        <v>1985</v>
      </c>
      <c r="J82" s="216"/>
      <c r="K82" s="228"/>
    </row>
    <row r="83" spans="2:11" s="1" customFormat="1" ht="15" customHeight="1">
      <c r="B83" s="239"/>
      <c r="C83" s="240" t="s">
        <v>1986</v>
      </c>
      <c r="D83" s="240"/>
      <c r="E83" s="240"/>
      <c r="F83" s="241" t="s">
        <v>1981</v>
      </c>
      <c r="G83" s="240"/>
      <c r="H83" s="240" t="s">
        <v>1987</v>
      </c>
      <c r="I83" s="240" t="s">
        <v>1977</v>
      </c>
      <c r="J83" s="240">
        <v>15</v>
      </c>
      <c r="K83" s="228"/>
    </row>
    <row r="84" spans="2:11" s="1" customFormat="1" ht="15" customHeight="1">
      <c r="B84" s="239"/>
      <c r="C84" s="240" t="s">
        <v>1988</v>
      </c>
      <c r="D84" s="240"/>
      <c r="E84" s="240"/>
      <c r="F84" s="241" t="s">
        <v>1981</v>
      </c>
      <c r="G84" s="240"/>
      <c r="H84" s="240" t="s">
        <v>1989</v>
      </c>
      <c r="I84" s="240" t="s">
        <v>1977</v>
      </c>
      <c r="J84" s="240">
        <v>15</v>
      </c>
      <c r="K84" s="228"/>
    </row>
    <row r="85" spans="2:11" s="1" customFormat="1" ht="15" customHeight="1">
      <c r="B85" s="239"/>
      <c r="C85" s="240" t="s">
        <v>1990</v>
      </c>
      <c r="D85" s="240"/>
      <c r="E85" s="240"/>
      <c r="F85" s="241" t="s">
        <v>1981</v>
      </c>
      <c r="G85" s="240"/>
      <c r="H85" s="240" t="s">
        <v>1991</v>
      </c>
      <c r="I85" s="240" t="s">
        <v>1977</v>
      </c>
      <c r="J85" s="240">
        <v>20</v>
      </c>
      <c r="K85" s="228"/>
    </row>
    <row r="86" spans="2:11" s="1" customFormat="1" ht="15" customHeight="1">
      <c r="B86" s="239"/>
      <c r="C86" s="240" t="s">
        <v>1992</v>
      </c>
      <c r="D86" s="240"/>
      <c r="E86" s="240"/>
      <c r="F86" s="241" t="s">
        <v>1981</v>
      </c>
      <c r="G86" s="240"/>
      <c r="H86" s="240" t="s">
        <v>1993</v>
      </c>
      <c r="I86" s="240" t="s">
        <v>1977</v>
      </c>
      <c r="J86" s="240">
        <v>20</v>
      </c>
      <c r="K86" s="228"/>
    </row>
    <row r="87" spans="2:11" s="1" customFormat="1" ht="15" customHeight="1">
      <c r="B87" s="239"/>
      <c r="C87" s="216" t="s">
        <v>1994</v>
      </c>
      <c r="D87" s="216"/>
      <c r="E87" s="216"/>
      <c r="F87" s="237" t="s">
        <v>1981</v>
      </c>
      <c r="G87" s="238"/>
      <c r="H87" s="216" t="s">
        <v>1995</v>
      </c>
      <c r="I87" s="216" t="s">
        <v>1977</v>
      </c>
      <c r="J87" s="216">
        <v>50</v>
      </c>
      <c r="K87" s="228"/>
    </row>
    <row r="88" spans="2:11" s="1" customFormat="1" ht="15" customHeight="1">
      <c r="B88" s="239"/>
      <c r="C88" s="216" t="s">
        <v>1996</v>
      </c>
      <c r="D88" s="216"/>
      <c r="E88" s="216"/>
      <c r="F88" s="237" t="s">
        <v>1981</v>
      </c>
      <c r="G88" s="238"/>
      <c r="H88" s="216" t="s">
        <v>1997</v>
      </c>
      <c r="I88" s="216" t="s">
        <v>1977</v>
      </c>
      <c r="J88" s="216">
        <v>20</v>
      </c>
      <c r="K88" s="228"/>
    </row>
    <row r="89" spans="2:11" s="1" customFormat="1" ht="15" customHeight="1">
      <c r="B89" s="239"/>
      <c r="C89" s="216" t="s">
        <v>1998</v>
      </c>
      <c r="D89" s="216"/>
      <c r="E89" s="216"/>
      <c r="F89" s="237" t="s">
        <v>1981</v>
      </c>
      <c r="G89" s="238"/>
      <c r="H89" s="216" t="s">
        <v>1999</v>
      </c>
      <c r="I89" s="216" t="s">
        <v>1977</v>
      </c>
      <c r="J89" s="216">
        <v>20</v>
      </c>
      <c r="K89" s="228"/>
    </row>
    <row r="90" spans="2:11" s="1" customFormat="1" ht="15" customHeight="1">
      <c r="B90" s="239"/>
      <c r="C90" s="216" t="s">
        <v>2000</v>
      </c>
      <c r="D90" s="216"/>
      <c r="E90" s="216"/>
      <c r="F90" s="237" t="s">
        <v>1981</v>
      </c>
      <c r="G90" s="238"/>
      <c r="H90" s="216" t="s">
        <v>2001</v>
      </c>
      <c r="I90" s="216" t="s">
        <v>1977</v>
      </c>
      <c r="J90" s="216">
        <v>50</v>
      </c>
      <c r="K90" s="228"/>
    </row>
    <row r="91" spans="2:11" s="1" customFormat="1" ht="15" customHeight="1">
      <c r="B91" s="239"/>
      <c r="C91" s="216" t="s">
        <v>2002</v>
      </c>
      <c r="D91" s="216"/>
      <c r="E91" s="216"/>
      <c r="F91" s="237" t="s">
        <v>1981</v>
      </c>
      <c r="G91" s="238"/>
      <c r="H91" s="216" t="s">
        <v>2002</v>
      </c>
      <c r="I91" s="216" t="s">
        <v>1977</v>
      </c>
      <c r="J91" s="216">
        <v>50</v>
      </c>
      <c r="K91" s="228"/>
    </row>
    <row r="92" spans="2:11" s="1" customFormat="1" ht="15" customHeight="1">
      <c r="B92" s="239"/>
      <c r="C92" s="216" t="s">
        <v>2003</v>
      </c>
      <c r="D92" s="216"/>
      <c r="E92" s="216"/>
      <c r="F92" s="237" t="s">
        <v>1981</v>
      </c>
      <c r="G92" s="238"/>
      <c r="H92" s="216" t="s">
        <v>2004</v>
      </c>
      <c r="I92" s="216" t="s">
        <v>1977</v>
      </c>
      <c r="J92" s="216">
        <v>255</v>
      </c>
      <c r="K92" s="228"/>
    </row>
    <row r="93" spans="2:11" s="1" customFormat="1" ht="15" customHeight="1">
      <c r="B93" s="239"/>
      <c r="C93" s="216" t="s">
        <v>2005</v>
      </c>
      <c r="D93" s="216"/>
      <c r="E93" s="216"/>
      <c r="F93" s="237" t="s">
        <v>1975</v>
      </c>
      <c r="G93" s="238"/>
      <c r="H93" s="216" t="s">
        <v>2006</v>
      </c>
      <c r="I93" s="216" t="s">
        <v>2007</v>
      </c>
      <c r="J93" s="216"/>
      <c r="K93" s="228"/>
    </row>
    <row r="94" spans="2:11" s="1" customFormat="1" ht="15" customHeight="1">
      <c r="B94" s="239"/>
      <c r="C94" s="216" t="s">
        <v>2008</v>
      </c>
      <c r="D94" s="216"/>
      <c r="E94" s="216"/>
      <c r="F94" s="237" t="s">
        <v>1975</v>
      </c>
      <c r="G94" s="238"/>
      <c r="H94" s="216" t="s">
        <v>2009</v>
      </c>
      <c r="I94" s="216" t="s">
        <v>2010</v>
      </c>
      <c r="J94" s="216"/>
      <c r="K94" s="228"/>
    </row>
    <row r="95" spans="2:11" s="1" customFormat="1" ht="15" customHeight="1">
      <c r="B95" s="239"/>
      <c r="C95" s="216" t="s">
        <v>2011</v>
      </c>
      <c r="D95" s="216"/>
      <c r="E95" s="216"/>
      <c r="F95" s="237" t="s">
        <v>1975</v>
      </c>
      <c r="G95" s="238"/>
      <c r="H95" s="216" t="s">
        <v>2011</v>
      </c>
      <c r="I95" s="216" t="s">
        <v>2010</v>
      </c>
      <c r="J95" s="216"/>
      <c r="K95" s="228"/>
    </row>
    <row r="96" spans="2:11" s="1" customFormat="1" ht="15" customHeight="1">
      <c r="B96" s="239"/>
      <c r="C96" s="216" t="s">
        <v>38</v>
      </c>
      <c r="D96" s="216"/>
      <c r="E96" s="216"/>
      <c r="F96" s="237" t="s">
        <v>1975</v>
      </c>
      <c r="G96" s="238"/>
      <c r="H96" s="216" t="s">
        <v>2012</v>
      </c>
      <c r="I96" s="216" t="s">
        <v>2010</v>
      </c>
      <c r="J96" s="216"/>
      <c r="K96" s="228"/>
    </row>
    <row r="97" spans="2:11" s="1" customFormat="1" ht="15" customHeight="1">
      <c r="B97" s="239"/>
      <c r="C97" s="216" t="s">
        <v>48</v>
      </c>
      <c r="D97" s="216"/>
      <c r="E97" s="216"/>
      <c r="F97" s="237" t="s">
        <v>1975</v>
      </c>
      <c r="G97" s="238"/>
      <c r="H97" s="216" t="s">
        <v>2013</v>
      </c>
      <c r="I97" s="216" t="s">
        <v>2010</v>
      </c>
      <c r="J97" s="216"/>
      <c r="K97" s="228"/>
    </row>
    <row r="98" spans="2:11" s="1" customFormat="1" ht="15" customHeight="1">
      <c r="B98" s="242"/>
      <c r="C98" s="243"/>
      <c r="D98" s="243"/>
      <c r="E98" s="243"/>
      <c r="F98" s="243"/>
      <c r="G98" s="243"/>
      <c r="H98" s="243"/>
      <c r="I98" s="243"/>
      <c r="J98" s="243"/>
      <c r="K98" s="244"/>
    </row>
    <row r="99" spans="2:11" s="1" customFormat="1" ht="18.7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5"/>
    </row>
    <row r="100" spans="2:11" s="1" customFormat="1" ht="18.75" customHeight="1"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</row>
    <row r="101" spans="2:11" s="1" customFormat="1" ht="7.5" customHeight="1">
      <c r="B101" s="224"/>
      <c r="C101" s="225"/>
      <c r="D101" s="225"/>
      <c r="E101" s="225"/>
      <c r="F101" s="225"/>
      <c r="G101" s="225"/>
      <c r="H101" s="225"/>
      <c r="I101" s="225"/>
      <c r="J101" s="225"/>
      <c r="K101" s="226"/>
    </row>
    <row r="102" spans="2:11" s="1" customFormat="1" ht="45" customHeight="1">
      <c r="B102" s="227"/>
      <c r="C102" s="337" t="s">
        <v>2014</v>
      </c>
      <c r="D102" s="337"/>
      <c r="E102" s="337"/>
      <c r="F102" s="337"/>
      <c r="G102" s="337"/>
      <c r="H102" s="337"/>
      <c r="I102" s="337"/>
      <c r="J102" s="337"/>
      <c r="K102" s="228"/>
    </row>
    <row r="103" spans="2:11" s="1" customFormat="1" ht="17.25" customHeight="1">
      <c r="B103" s="227"/>
      <c r="C103" s="229" t="s">
        <v>1969</v>
      </c>
      <c r="D103" s="229"/>
      <c r="E103" s="229"/>
      <c r="F103" s="229" t="s">
        <v>1970</v>
      </c>
      <c r="G103" s="230"/>
      <c r="H103" s="229" t="s">
        <v>54</v>
      </c>
      <c r="I103" s="229" t="s">
        <v>57</v>
      </c>
      <c r="J103" s="229" t="s">
        <v>1971</v>
      </c>
      <c r="K103" s="228"/>
    </row>
    <row r="104" spans="2:11" s="1" customFormat="1" ht="17.25" customHeight="1">
      <c r="B104" s="227"/>
      <c r="C104" s="231" t="s">
        <v>1972</v>
      </c>
      <c r="D104" s="231"/>
      <c r="E104" s="231"/>
      <c r="F104" s="232" t="s">
        <v>1973</v>
      </c>
      <c r="G104" s="233"/>
      <c r="H104" s="231"/>
      <c r="I104" s="231"/>
      <c r="J104" s="231" t="s">
        <v>1974</v>
      </c>
      <c r="K104" s="228"/>
    </row>
    <row r="105" spans="2:11" s="1" customFormat="1" ht="5.25" customHeight="1">
      <c r="B105" s="227"/>
      <c r="C105" s="229"/>
      <c r="D105" s="229"/>
      <c r="E105" s="229"/>
      <c r="F105" s="229"/>
      <c r="G105" s="247"/>
      <c r="H105" s="229"/>
      <c r="I105" s="229"/>
      <c r="J105" s="229"/>
      <c r="K105" s="228"/>
    </row>
    <row r="106" spans="2:11" s="1" customFormat="1" ht="15" customHeight="1">
      <c r="B106" s="227"/>
      <c r="C106" s="216" t="s">
        <v>53</v>
      </c>
      <c r="D106" s="236"/>
      <c r="E106" s="236"/>
      <c r="F106" s="237" t="s">
        <v>1975</v>
      </c>
      <c r="G106" s="216"/>
      <c r="H106" s="216" t="s">
        <v>2015</v>
      </c>
      <c r="I106" s="216" t="s">
        <v>1977</v>
      </c>
      <c r="J106" s="216">
        <v>20</v>
      </c>
      <c r="K106" s="228"/>
    </row>
    <row r="107" spans="2:11" s="1" customFormat="1" ht="15" customHeight="1">
      <c r="B107" s="227"/>
      <c r="C107" s="216" t="s">
        <v>1978</v>
      </c>
      <c r="D107" s="216"/>
      <c r="E107" s="216"/>
      <c r="F107" s="237" t="s">
        <v>1975</v>
      </c>
      <c r="G107" s="216"/>
      <c r="H107" s="216" t="s">
        <v>2015</v>
      </c>
      <c r="I107" s="216" t="s">
        <v>1977</v>
      </c>
      <c r="J107" s="216">
        <v>120</v>
      </c>
      <c r="K107" s="228"/>
    </row>
    <row r="108" spans="2:11" s="1" customFormat="1" ht="15" customHeight="1">
      <c r="B108" s="239"/>
      <c r="C108" s="216" t="s">
        <v>1980</v>
      </c>
      <c r="D108" s="216"/>
      <c r="E108" s="216"/>
      <c r="F108" s="237" t="s">
        <v>1981</v>
      </c>
      <c r="G108" s="216"/>
      <c r="H108" s="216" t="s">
        <v>2015</v>
      </c>
      <c r="I108" s="216" t="s">
        <v>1977</v>
      </c>
      <c r="J108" s="216">
        <v>50</v>
      </c>
      <c r="K108" s="228"/>
    </row>
    <row r="109" spans="2:11" s="1" customFormat="1" ht="15" customHeight="1">
      <c r="B109" s="239"/>
      <c r="C109" s="216" t="s">
        <v>1983</v>
      </c>
      <c r="D109" s="216"/>
      <c r="E109" s="216"/>
      <c r="F109" s="237" t="s">
        <v>1975</v>
      </c>
      <c r="G109" s="216"/>
      <c r="H109" s="216" t="s">
        <v>2015</v>
      </c>
      <c r="I109" s="216" t="s">
        <v>1985</v>
      </c>
      <c r="J109" s="216"/>
      <c r="K109" s="228"/>
    </row>
    <row r="110" spans="2:11" s="1" customFormat="1" ht="15" customHeight="1">
      <c r="B110" s="239"/>
      <c r="C110" s="216" t="s">
        <v>1994</v>
      </c>
      <c r="D110" s="216"/>
      <c r="E110" s="216"/>
      <c r="F110" s="237" t="s">
        <v>1981</v>
      </c>
      <c r="G110" s="216"/>
      <c r="H110" s="216" t="s">
        <v>2015</v>
      </c>
      <c r="I110" s="216" t="s">
        <v>1977</v>
      </c>
      <c r="J110" s="216">
        <v>50</v>
      </c>
      <c r="K110" s="228"/>
    </row>
    <row r="111" spans="2:11" s="1" customFormat="1" ht="15" customHeight="1">
      <c r="B111" s="239"/>
      <c r="C111" s="216" t="s">
        <v>2002</v>
      </c>
      <c r="D111" s="216"/>
      <c r="E111" s="216"/>
      <c r="F111" s="237" t="s">
        <v>1981</v>
      </c>
      <c r="G111" s="216"/>
      <c r="H111" s="216" t="s">
        <v>2015</v>
      </c>
      <c r="I111" s="216" t="s">
        <v>1977</v>
      </c>
      <c r="J111" s="216">
        <v>50</v>
      </c>
      <c r="K111" s="228"/>
    </row>
    <row r="112" spans="2:11" s="1" customFormat="1" ht="15" customHeight="1">
      <c r="B112" s="239"/>
      <c r="C112" s="216" t="s">
        <v>2000</v>
      </c>
      <c r="D112" s="216"/>
      <c r="E112" s="216"/>
      <c r="F112" s="237" t="s">
        <v>1981</v>
      </c>
      <c r="G112" s="216"/>
      <c r="H112" s="216" t="s">
        <v>2015</v>
      </c>
      <c r="I112" s="216" t="s">
        <v>1977</v>
      </c>
      <c r="J112" s="216">
        <v>50</v>
      </c>
      <c r="K112" s="228"/>
    </row>
    <row r="113" spans="2:11" s="1" customFormat="1" ht="15" customHeight="1">
      <c r="B113" s="239"/>
      <c r="C113" s="216" t="s">
        <v>53</v>
      </c>
      <c r="D113" s="216"/>
      <c r="E113" s="216"/>
      <c r="F113" s="237" t="s">
        <v>1975</v>
      </c>
      <c r="G113" s="216"/>
      <c r="H113" s="216" t="s">
        <v>2016</v>
      </c>
      <c r="I113" s="216" t="s">
        <v>1977</v>
      </c>
      <c r="J113" s="216">
        <v>20</v>
      </c>
      <c r="K113" s="228"/>
    </row>
    <row r="114" spans="2:11" s="1" customFormat="1" ht="15" customHeight="1">
      <c r="B114" s="239"/>
      <c r="C114" s="216" t="s">
        <v>2017</v>
      </c>
      <c r="D114" s="216"/>
      <c r="E114" s="216"/>
      <c r="F114" s="237" t="s">
        <v>1975</v>
      </c>
      <c r="G114" s="216"/>
      <c r="H114" s="216" t="s">
        <v>2018</v>
      </c>
      <c r="I114" s="216" t="s">
        <v>1977</v>
      </c>
      <c r="J114" s="216">
        <v>120</v>
      </c>
      <c r="K114" s="228"/>
    </row>
    <row r="115" spans="2:11" s="1" customFormat="1" ht="15" customHeight="1">
      <c r="B115" s="239"/>
      <c r="C115" s="216" t="s">
        <v>38</v>
      </c>
      <c r="D115" s="216"/>
      <c r="E115" s="216"/>
      <c r="F115" s="237" t="s">
        <v>1975</v>
      </c>
      <c r="G115" s="216"/>
      <c r="H115" s="216" t="s">
        <v>2019</v>
      </c>
      <c r="I115" s="216" t="s">
        <v>2010</v>
      </c>
      <c r="J115" s="216"/>
      <c r="K115" s="228"/>
    </row>
    <row r="116" spans="2:11" s="1" customFormat="1" ht="15" customHeight="1">
      <c r="B116" s="239"/>
      <c r="C116" s="216" t="s">
        <v>48</v>
      </c>
      <c r="D116" s="216"/>
      <c r="E116" s="216"/>
      <c r="F116" s="237" t="s">
        <v>1975</v>
      </c>
      <c r="G116" s="216"/>
      <c r="H116" s="216" t="s">
        <v>2020</v>
      </c>
      <c r="I116" s="216" t="s">
        <v>2010</v>
      </c>
      <c r="J116" s="216"/>
      <c r="K116" s="228"/>
    </row>
    <row r="117" spans="2:11" s="1" customFormat="1" ht="15" customHeight="1">
      <c r="B117" s="239"/>
      <c r="C117" s="216" t="s">
        <v>57</v>
      </c>
      <c r="D117" s="216"/>
      <c r="E117" s="216"/>
      <c r="F117" s="237" t="s">
        <v>1975</v>
      </c>
      <c r="G117" s="216"/>
      <c r="H117" s="216" t="s">
        <v>2021</v>
      </c>
      <c r="I117" s="216" t="s">
        <v>2022</v>
      </c>
      <c r="J117" s="216"/>
      <c r="K117" s="228"/>
    </row>
    <row r="118" spans="2:11" s="1" customFormat="1" ht="15" customHeight="1">
      <c r="B118" s="242"/>
      <c r="C118" s="248"/>
      <c r="D118" s="248"/>
      <c r="E118" s="248"/>
      <c r="F118" s="248"/>
      <c r="G118" s="248"/>
      <c r="H118" s="248"/>
      <c r="I118" s="248"/>
      <c r="J118" s="248"/>
      <c r="K118" s="244"/>
    </row>
    <row r="119" spans="2:11" s="1" customFormat="1" ht="18.75" customHeight="1">
      <c r="B119" s="249"/>
      <c r="C119" s="250"/>
      <c r="D119" s="250"/>
      <c r="E119" s="250"/>
      <c r="F119" s="251"/>
      <c r="G119" s="250"/>
      <c r="H119" s="250"/>
      <c r="I119" s="250"/>
      <c r="J119" s="250"/>
      <c r="K119" s="249"/>
    </row>
    <row r="120" spans="2:11" s="1" customFormat="1" ht="18.75" customHeight="1"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2:11" s="1" customFormat="1" ht="7.5" customHeight="1">
      <c r="B121" s="252"/>
      <c r="C121" s="253"/>
      <c r="D121" s="253"/>
      <c r="E121" s="253"/>
      <c r="F121" s="253"/>
      <c r="G121" s="253"/>
      <c r="H121" s="253"/>
      <c r="I121" s="253"/>
      <c r="J121" s="253"/>
      <c r="K121" s="254"/>
    </row>
    <row r="122" spans="2:11" s="1" customFormat="1" ht="45" customHeight="1">
      <c r="B122" s="255"/>
      <c r="C122" s="335" t="s">
        <v>2023</v>
      </c>
      <c r="D122" s="335"/>
      <c r="E122" s="335"/>
      <c r="F122" s="335"/>
      <c r="G122" s="335"/>
      <c r="H122" s="335"/>
      <c r="I122" s="335"/>
      <c r="J122" s="335"/>
      <c r="K122" s="256"/>
    </row>
    <row r="123" spans="2:11" s="1" customFormat="1" ht="17.25" customHeight="1">
      <c r="B123" s="257"/>
      <c r="C123" s="229" t="s">
        <v>1969</v>
      </c>
      <c r="D123" s="229"/>
      <c r="E123" s="229"/>
      <c r="F123" s="229" t="s">
        <v>1970</v>
      </c>
      <c r="G123" s="230"/>
      <c r="H123" s="229" t="s">
        <v>54</v>
      </c>
      <c r="I123" s="229" t="s">
        <v>57</v>
      </c>
      <c r="J123" s="229" t="s">
        <v>1971</v>
      </c>
      <c r="K123" s="258"/>
    </row>
    <row r="124" spans="2:11" s="1" customFormat="1" ht="17.25" customHeight="1">
      <c r="B124" s="257"/>
      <c r="C124" s="231" t="s">
        <v>1972</v>
      </c>
      <c r="D124" s="231"/>
      <c r="E124" s="231"/>
      <c r="F124" s="232" t="s">
        <v>1973</v>
      </c>
      <c r="G124" s="233"/>
      <c r="H124" s="231"/>
      <c r="I124" s="231"/>
      <c r="J124" s="231" t="s">
        <v>1974</v>
      </c>
      <c r="K124" s="258"/>
    </row>
    <row r="125" spans="2:11" s="1" customFormat="1" ht="5.25" customHeight="1">
      <c r="B125" s="259"/>
      <c r="C125" s="234"/>
      <c r="D125" s="234"/>
      <c r="E125" s="234"/>
      <c r="F125" s="234"/>
      <c r="G125" s="260"/>
      <c r="H125" s="234"/>
      <c r="I125" s="234"/>
      <c r="J125" s="234"/>
      <c r="K125" s="261"/>
    </row>
    <row r="126" spans="2:11" s="1" customFormat="1" ht="15" customHeight="1">
      <c r="B126" s="259"/>
      <c r="C126" s="216" t="s">
        <v>1978</v>
      </c>
      <c r="D126" s="236"/>
      <c r="E126" s="236"/>
      <c r="F126" s="237" t="s">
        <v>1975</v>
      </c>
      <c r="G126" s="216"/>
      <c r="H126" s="216" t="s">
        <v>2015</v>
      </c>
      <c r="I126" s="216" t="s">
        <v>1977</v>
      </c>
      <c r="J126" s="216">
        <v>120</v>
      </c>
      <c r="K126" s="262"/>
    </row>
    <row r="127" spans="2:11" s="1" customFormat="1" ht="15" customHeight="1">
      <c r="B127" s="259"/>
      <c r="C127" s="216" t="s">
        <v>2024</v>
      </c>
      <c r="D127" s="216"/>
      <c r="E127" s="216"/>
      <c r="F127" s="237" t="s">
        <v>1975</v>
      </c>
      <c r="G127" s="216"/>
      <c r="H127" s="216" t="s">
        <v>2025</v>
      </c>
      <c r="I127" s="216" t="s">
        <v>1977</v>
      </c>
      <c r="J127" s="216" t="s">
        <v>2026</v>
      </c>
      <c r="K127" s="262"/>
    </row>
    <row r="128" spans="2:11" s="1" customFormat="1" ht="15" customHeight="1">
      <c r="B128" s="259"/>
      <c r="C128" s="216" t="s">
        <v>1923</v>
      </c>
      <c r="D128" s="216"/>
      <c r="E128" s="216"/>
      <c r="F128" s="237" t="s">
        <v>1975</v>
      </c>
      <c r="G128" s="216"/>
      <c r="H128" s="216" t="s">
        <v>2027</v>
      </c>
      <c r="I128" s="216" t="s">
        <v>1977</v>
      </c>
      <c r="J128" s="216" t="s">
        <v>2026</v>
      </c>
      <c r="K128" s="262"/>
    </row>
    <row r="129" spans="2:11" s="1" customFormat="1" ht="15" customHeight="1">
      <c r="B129" s="259"/>
      <c r="C129" s="216" t="s">
        <v>1986</v>
      </c>
      <c r="D129" s="216"/>
      <c r="E129" s="216"/>
      <c r="F129" s="237" t="s">
        <v>1981</v>
      </c>
      <c r="G129" s="216"/>
      <c r="H129" s="216" t="s">
        <v>1987</v>
      </c>
      <c r="I129" s="216" t="s">
        <v>1977</v>
      </c>
      <c r="J129" s="216">
        <v>15</v>
      </c>
      <c r="K129" s="262"/>
    </row>
    <row r="130" spans="2:11" s="1" customFormat="1" ht="15" customHeight="1">
      <c r="B130" s="259"/>
      <c r="C130" s="240" t="s">
        <v>1988</v>
      </c>
      <c r="D130" s="240"/>
      <c r="E130" s="240"/>
      <c r="F130" s="241" t="s">
        <v>1981</v>
      </c>
      <c r="G130" s="240"/>
      <c r="H130" s="240" t="s">
        <v>1989</v>
      </c>
      <c r="I130" s="240" t="s">
        <v>1977</v>
      </c>
      <c r="J130" s="240">
        <v>15</v>
      </c>
      <c r="K130" s="262"/>
    </row>
    <row r="131" spans="2:11" s="1" customFormat="1" ht="15" customHeight="1">
      <c r="B131" s="259"/>
      <c r="C131" s="240" t="s">
        <v>1990</v>
      </c>
      <c r="D131" s="240"/>
      <c r="E131" s="240"/>
      <c r="F131" s="241" t="s">
        <v>1981</v>
      </c>
      <c r="G131" s="240"/>
      <c r="H131" s="240" t="s">
        <v>1991</v>
      </c>
      <c r="I131" s="240" t="s">
        <v>1977</v>
      </c>
      <c r="J131" s="240">
        <v>20</v>
      </c>
      <c r="K131" s="262"/>
    </row>
    <row r="132" spans="2:11" s="1" customFormat="1" ht="15" customHeight="1">
      <c r="B132" s="259"/>
      <c r="C132" s="240" t="s">
        <v>1992</v>
      </c>
      <c r="D132" s="240"/>
      <c r="E132" s="240"/>
      <c r="F132" s="241" t="s">
        <v>1981</v>
      </c>
      <c r="G132" s="240"/>
      <c r="H132" s="240" t="s">
        <v>1993</v>
      </c>
      <c r="I132" s="240" t="s">
        <v>1977</v>
      </c>
      <c r="J132" s="240">
        <v>20</v>
      </c>
      <c r="K132" s="262"/>
    </row>
    <row r="133" spans="2:11" s="1" customFormat="1" ht="15" customHeight="1">
      <c r="B133" s="259"/>
      <c r="C133" s="216" t="s">
        <v>1980</v>
      </c>
      <c r="D133" s="216"/>
      <c r="E133" s="216"/>
      <c r="F133" s="237" t="s">
        <v>1981</v>
      </c>
      <c r="G133" s="216"/>
      <c r="H133" s="216" t="s">
        <v>2015</v>
      </c>
      <c r="I133" s="216" t="s">
        <v>1977</v>
      </c>
      <c r="J133" s="216">
        <v>50</v>
      </c>
      <c r="K133" s="262"/>
    </row>
    <row r="134" spans="2:11" s="1" customFormat="1" ht="15" customHeight="1">
      <c r="B134" s="259"/>
      <c r="C134" s="216" t="s">
        <v>1994</v>
      </c>
      <c r="D134" s="216"/>
      <c r="E134" s="216"/>
      <c r="F134" s="237" t="s">
        <v>1981</v>
      </c>
      <c r="G134" s="216"/>
      <c r="H134" s="216" t="s">
        <v>2015</v>
      </c>
      <c r="I134" s="216" t="s">
        <v>1977</v>
      </c>
      <c r="J134" s="216">
        <v>50</v>
      </c>
      <c r="K134" s="262"/>
    </row>
    <row r="135" spans="2:11" s="1" customFormat="1" ht="15" customHeight="1">
      <c r="B135" s="259"/>
      <c r="C135" s="216" t="s">
        <v>2000</v>
      </c>
      <c r="D135" s="216"/>
      <c r="E135" s="216"/>
      <c r="F135" s="237" t="s">
        <v>1981</v>
      </c>
      <c r="G135" s="216"/>
      <c r="H135" s="216" t="s">
        <v>2015</v>
      </c>
      <c r="I135" s="216" t="s">
        <v>1977</v>
      </c>
      <c r="J135" s="216">
        <v>50</v>
      </c>
      <c r="K135" s="262"/>
    </row>
    <row r="136" spans="2:11" s="1" customFormat="1" ht="15" customHeight="1">
      <c r="B136" s="259"/>
      <c r="C136" s="216" t="s">
        <v>2002</v>
      </c>
      <c r="D136" s="216"/>
      <c r="E136" s="216"/>
      <c r="F136" s="237" t="s">
        <v>1981</v>
      </c>
      <c r="G136" s="216"/>
      <c r="H136" s="216" t="s">
        <v>2015</v>
      </c>
      <c r="I136" s="216" t="s">
        <v>1977</v>
      </c>
      <c r="J136" s="216">
        <v>50</v>
      </c>
      <c r="K136" s="262"/>
    </row>
    <row r="137" spans="2:11" s="1" customFormat="1" ht="15" customHeight="1">
      <c r="B137" s="259"/>
      <c r="C137" s="216" t="s">
        <v>2003</v>
      </c>
      <c r="D137" s="216"/>
      <c r="E137" s="216"/>
      <c r="F137" s="237" t="s">
        <v>1981</v>
      </c>
      <c r="G137" s="216"/>
      <c r="H137" s="216" t="s">
        <v>2028</v>
      </c>
      <c r="I137" s="216" t="s">
        <v>1977</v>
      </c>
      <c r="J137" s="216">
        <v>255</v>
      </c>
      <c r="K137" s="262"/>
    </row>
    <row r="138" spans="2:11" s="1" customFormat="1" ht="15" customHeight="1">
      <c r="B138" s="259"/>
      <c r="C138" s="216" t="s">
        <v>2005</v>
      </c>
      <c r="D138" s="216"/>
      <c r="E138" s="216"/>
      <c r="F138" s="237" t="s">
        <v>1975</v>
      </c>
      <c r="G138" s="216"/>
      <c r="H138" s="216" t="s">
        <v>2029</v>
      </c>
      <c r="I138" s="216" t="s">
        <v>2007</v>
      </c>
      <c r="J138" s="216"/>
      <c r="K138" s="262"/>
    </row>
    <row r="139" spans="2:11" s="1" customFormat="1" ht="15" customHeight="1">
      <c r="B139" s="259"/>
      <c r="C139" s="216" t="s">
        <v>2008</v>
      </c>
      <c r="D139" s="216"/>
      <c r="E139" s="216"/>
      <c r="F139" s="237" t="s">
        <v>1975</v>
      </c>
      <c r="G139" s="216"/>
      <c r="H139" s="216" t="s">
        <v>2030</v>
      </c>
      <c r="I139" s="216" t="s">
        <v>2010</v>
      </c>
      <c r="J139" s="216"/>
      <c r="K139" s="262"/>
    </row>
    <row r="140" spans="2:11" s="1" customFormat="1" ht="15" customHeight="1">
      <c r="B140" s="259"/>
      <c r="C140" s="216" t="s">
        <v>2011</v>
      </c>
      <c r="D140" s="216"/>
      <c r="E140" s="216"/>
      <c r="F140" s="237" t="s">
        <v>1975</v>
      </c>
      <c r="G140" s="216"/>
      <c r="H140" s="216" t="s">
        <v>2011</v>
      </c>
      <c r="I140" s="216" t="s">
        <v>2010</v>
      </c>
      <c r="J140" s="216"/>
      <c r="K140" s="262"/>
    </row>
    <row r="141" spans="2:11" s="1" customFormat="1" ht="15" customHeight="1">
      <c r="B141" s="259"/>
      <c r="C141" s="216" t="s">
        <v>38</v>
      </c>
      <c r="D141" s="216"/>
      <c r="E141" s="216"/>
      <c r="F141" s="237" t="s">
        <v>1975</v>
      </c>
      <c r="G141" s="216"/>
      <c r="H141" s="216" t="s">
        <v>2031</v>
      </c>
      <c r="I141" s="216" t="s">
        <v>2010</v>
      </c>
      <c r="J141" s="216"/>
      <c r="K141" s="262"/>
    </row>
    <row r="142" spans="2:11" s="1" customFormat="1" ht="15" customHeight="1">
      <c r="B142" s="259"/>
      <c r="C142" s="216" t="s">
        <v>2032</v>
      </c>
      <c r="D142" s="216"/>
      <c r="E142" s="216"/>
      <c r="F142" s="237" t="s">
        <v>1975</v>
      </c>
      <c r="G142" s="216"/>
      <c r="H142" s="216" t="s">
        <v>2033</v>
      </c>
      <c r="I142" s="216" t="s">
        <v>2010</v>
      </c>
      <c r="J142" s="216"/>
      <c r="K142" s="262"/>
    </row>
    <row r="143" spans="2:11" s="1" customFormat="1" ht="15" customHeight="1">
      <c r="B143" s="263"/>
      <c r="C143" s="264"/>
      <c r="D143" s="264"/>
      <c r="E143" s="264"/>
      <c r="F143" s="264"/>
      <c r="G143" s="264"/>
      <c r="H143" s="264"/>
      <c r="I143" s="264"/>
      <c r="J143" s="264"/>
      <c r="K143" s="265"/>
    </row>
    <row r="144" spans="2:11" s="1" customFormat="1" ht="18.75" customHeight="1">
      <c r="B144" s="250"/>
      <c r="C144" s="250"/>
      <c r="D144" s="250"/>
      <c r="E144" s="250"/>
      <c r="F144" s="251"/>
      <c r="G144" s="250"/>
      <c r="H144" s="250"/>
      <c r="I144" s="250"/>
      <c r="J144" s="250"/>
      <c r="K144" s="250"/>
    </row>
    <row r="145" spans="2:11" s="1" customFormat="1" ht="18.75" customHeight="1"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</row>
    <row r="146" spans="2:11" s="1" customFormat="1" ht="7.5" customHeight="1">
      <c r="B146" s="224"/>
      <c r="C146" s="225"/>
      <c r="D146" s="225"/>
      <c r="E146" s="225"/>
      <c r="F146" s="225"/>
      <c r="G146" s="225"/>
      <c r="H146" s="225"/>
      <c r="I146" s="225"/>
      <c r="J146" s="225"/>
      <c r="K146" s="226"/>
    </row>
    <row r="147" spans="2:11" s="1" customFormat="1" ht="45" customHeight="1">
      <c r="B147" s="227"/>
      <c r="C147" s="337" t="s">
        <v>2034</v>
      </c>
      <c r="D147" s="337"/>
      <c r="E147" s="337"/>
      <c r="F147" s="337"/>
      <c r="G147" s="337"/>
      <c r="H147" s="337"/>
      <c r="I147" s="337"/>
      <c r="J147" s="337"/>
      <c r="K147" s="228"/>
    </row>
    <row r="148" spans="2:11" s="1" customFormat="1" ht="17.25" customHeight="1">
      <c r="B148" s="227"/>
      <c r="C148" s="229" t="s">
        <v>1969</v>
      </c>
      <c r="D148" s="229"/>
      <c r="E148" s="229"/>
      <c r="F148" s="229" t="s">
        <v>1970</v>
      </c>
      <c r="G148" s="230"/>
      <c r="H148" s="229" t="s">
        <v>54</v>
      </c>
      <c r="I148" s="229" t="s">
        <v>57</v>
      </c>
      <c r="J148" s="229" t="s">
        <v>1971</v>
      </c>
      <c r="K148" s="228"/>
    </row>
    <row r="149" spans="2:11" s="1" customFormat="1" ht="17.25" customHeight="1">
      <c r="B149" s="227"/>
      <c r="C149" s="231" t="s">
        <v>1972</v>
      </c>
      <c r="D149" s="231"/>
      <c r="E149" s="231"/>
      <c r="F149" s="232" t="s">
        <v>1973</v>
      </c>
      <c r="G149" s="233"/>
      <c r="H149" s="231"/>
      <c r="I149" s="231"/>
      <c r="J149" s="231" t="s">
        <v>1974</v>
      </c>
      <c r="K149" s="228"/>
    </row>
    <row r="150" spans="2:11" s="1" customFormat="1" ht="5.25" customHeight="1">
      <c r="B150" s="239"/>
      <c r="C150" s="234"/>
      <c r="D150" s="234"/>
      <c r="E150" s="234"/>
      <c r="F150" s="234"/>
      <c r="G150" s="235"/>
      <c r="H150" s="234"/>
      <c r="I150" s="234"/>
      <c r="J150" s="234"/>
      <c r="K150" s="262"/>
    </row>
    <row r="151" spans="2:11" s="1" customFormat="1" ht="15" customHeight="1">
      <c r="B151" s="239"/>
      <c r="C151" s="266" t="s">
        <v>1978</v>
      </c>
      <c r="D151" s="216"/>
      <c r="E151" s="216"/>
      <c r="F151" s="267" t="s">
        <v>1975</v>
      </c>
      <c r="G151" s="216"/>
      <c r="H151" s="266" t="s">
        <v>2015</v>
      </c>
      <c r="I151" s="266" t="s">
        <v>1977</v>
      </c>
      <c r="J151" s="266">
        <v>120</v>
      </c>
      <c r="K151" s="262"/>
    </row>
    <row r="152" spans="2:11" s="1" customFormat="1" ht="15" customHeight="1">
      <c r="B152" s="239"/>
      <c r="C152" s="266" t="s">
        <v>2024</v>
      </c>
      <c r="D152" s="216"/>
      <c r="E152" s="216"/>
      <c r="F152" s="267" t="s">
        <v>1975</v>
      </c>
      <c r="G152" s="216"/>
      <c r="H152" s="266" t="s">
        <v>2035</v>
      </c>
      <c r="I152" s="266" t="s">
        <v>1977</v>
      </c>
      <c r="J152" s="266" t="s">
        <v>2026</v>
      </c>
      <c r="K152" s="262"/>
    </row>
    <row r="153" spans="2:11" s="1" customFormat="1" ht="15" customHeight="1">
      <c r="B153" s="239"/>
      <c r="C153" s="266" t="s">
        <v>1923</v>
      </c>
      <c r="D153" s="216"/>
      <c r="E153" s="216"/>
      <c r="F153" s="267" t="s">
        <v>1975</v>
      </c>
      <c r="G153" s="216"/>
      <c r="H153" s="266" t="s">
        <v>2036</v>
      </c>
      <c r="I153" s="266" t="s">
        <v>1977</v>
      </c>
      <c r="J153" s="266" t="s">
        <v>2026</v>
      </c>
      <c r="K153" s="262"/>
    </row>
    <row r="154" spans="2:11" s="1" customFormat="1" ht="15" customHeight="1">
      <c r="B154" s="239"/>
      <c r="C154" s="266" t="s">
        <v>1980</v>
      </c>
      <c r="D154" s="216"/>
      <c r="E154" s="216"/>
      <c r="F154" s="267" t="s">
        <v>1981</v>
      </c>
      <c r="G154" s="216"/>
      <c r="H154" s="266" t="s">
        <v>2015</v>
      </c>
      <c r="I154" s="266" t="s">
        <v>1977</v>
      </c>
      <c r="J154" s="266">
        <v>50</v>
      </c>
      <c r="K154" s="262"/>
    </row>
    <row r="155" spans="2:11" s="1" customFormat="1" ht="15" customHeight="1">
      <c r="B155" s="239"/>
      <c r="C155" s="266" t="s">
        <v>1983</v>
      </c>
      <c r="D155" s="216"/>
      <c r="E155" s="216"/>
      <c r="F155" s="267" t="s">
        <v>1975</v>
      </c>
      <c r="G155" s="216"/>
      <c r="H155" s="266" t="s">
        <v>2015</v>
      </c>
      <c r="I155" s="266" t="s">
        <v>1985</v>
      </c>
      <c r="J155" s="266"/>
      <c r="K155" s="262"/>
    </row>
    <row r="156" spans="2:11" s="1" customFormat="1" ht="15" customHeight="1">
      <c r="B156" s="239"/>
      <c r="C156" s="266" t="s">
        <v>1994</v>
      </c>
      <c r="D156" s="216"/>
      <c r="E156" s="216"/>
      <c r="F156" s="267" t="s">
        <v>1981</v>
      </c>
      <c r="G156" s="216"/>
      <c r="H156" s="266" t="s">
        <v>2015</v>
      </c>
      <c r="I156" s="266" t="s">
        <v>1977</v>
      </c>
      <c r="J156" s="266">
        <v>50</v>
      </c>
      <c r="K156" s="262"/>
    </row>
    <row r="157" spans="2:11" s="1" customFormat="1" ht="15" customHeight="1">
      <c r="B157" s="239"/>
      <c r="C157" s="266" t="s">
        <v>2002</v>
      </c>
      <c r="D157" s="216"/>
      <c r="E157" s="216"/>
      <c r="F157" s="267" t="s">
        <v>1981</v>
      </c>
      <c r="G157" s="216"/>
      <c r="H157" s="266" t="s">
        <v>2015</v>
      </c>
      <c r="I157" s="266" t="s">
        <v>1977</v>
      </c>
      <c r="J157" s="266">
        <v>50</v>
      </c>
      <c r="K157" s="262"/>
    </row>
    <row r="158" spans="2:11" s="1" customFormat="1" ht="15" customHeight="1">
      <c r="B158" s="239"/>
      <c r="C158" s="266" t="s">
        <v>2000</v>
      </c>
      <c r="D158" s="216"/>
      <c r="E158" s="216"/>
      <c r="F158" s="267" t="s">
        <v>1981</v>
      </c>
      <c r="G158" s="216"/>
      <c r="H158" s="266" t="s">
        <v>2015</v>
      </c>
      <c r="I158" s="266" t="s">
        <v>1977</v>
      </c>
      <c r="J158" s="266">
        <v>50</v>
      </c>
      <c r="K158" s="262"/>
    </row>
    <row r="159" spans="2:11" s="1" customFormat="1" ht="15" customHeight="1">
      <c r="B159" s="239"/>
      <c r="C159" s="266" t="s">
        <v>103</v>
      </c>
      <c r="D159" s="216"/>
      <c r="E159" s="216"/>
      <c r="F159" s="267" t="s">
        <v>1975</v>
      </c>
      <c r="G159" s="216"/>
      <c r="H159" s="266" t="s">
        <v>2037</v>
      </c>
      <c r="I159" s="266" t="s">
        <v>1977</v>
      </c>
      <c r="J159" s="266" t="s">
        <v>2038</v>
      </c>
      <c r="K159" s="262"/>
    </row>
    <row r="160" spans="2:11" s="1" customFormat="1" ht="15" customHeight="1">
      <c r="B160" s="239"/>
      <c r="C160" s="266" t="s">
        <v>2039</v>
      </c>
      <c r="D160" s="216"/>
      <c r="E160" s="216"/>
      <c r="F160" s="267" t="s">
        <v>1975</v>
      </c>
      <c r="G160" s="216"/>
      <c r="H160" s="266" t="s">
        <v>2040</v>
      </c>
      <c r="I160" s="266" t="s">
        <v>2010</v>
      </c>
      <c r="J160" s="266"/>
      <c r="K160" s="262"/>
    </row>
    <row r="161" spans="2:11" s="1" customFormat="1" ht="15" customHeight="1">
      <c r="B161" s="268"/>
      <c r="C161" s="248"/>
      <c r="D161" s="248"/>
      <c r="E161" s="248"/>
      <c r="F161" s="248"/>
      <c r="G161" s="248"/>
      <c r="H161" s="248"/>
      <c r="I161" s="248"/>
      <c r="J161" s="248"/>
      <c r="K161" s="269"/>
    </row>
    <row r="162" spans="2:11" s="1" customFormat="1" ht="18.75" customHeight="1">
      <c r="B162" s="250"/>
      <c r="C162" s="260"/>
      <c r="D162" s="260"/>
      <c r="E162" s="260"/>
      <c r="F162" s="270"/>
      <c r="G162" s="260"/>
      <c r="H162" s="260"/>
      <c r="I162" s="260"/>
      <c r="J162" s="260"/>
      <c r="K162" s="250"/>
    </row>
    <row r="163" spans="2:11" s="1" customFormat="1" ht="18.75" customHeight="1"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</row>
    <row r="164" spans="2:11" s="1" customFormat="1" ht="7.5" customHeight="1">
      <c r="B164" s="205"/>
      <c r="C164" s="206"/>
      <c r="D164" s="206"/>
      <c r="E164" s="206"/>
      <c r="F164" s="206"/>
      <c r="G164" s="206"/>
      <c r="H164" s="206"/>
      <c r="I164" s="206"/>
      <c r="J164" s="206"/>
      <c r="K164" s="207"/>
    </row>
    <row r="165" spans="2:11" s="1" customFormat="1" ht="45" customHeight="1">
      <c r="B165" s="208"/>
      <c r="C165" s="335" t="s">
        <v>2041</v>
      </c>
      <c r="D165" s="335"/>
      <c r="E165" s="335"/>
      <c r="F165" s="335"/>
      <c r="G165" s="335"/>
      <c r="H165" s="335"/>
      <c r="I165" s="335"/>
      <c r="J165" s="335"/>
      <c r="K165" s="209"/>
    </row>
    <row r="166" spans="2:11" s="1" customFormat="1" ht="17.25" customHeight="1">
      <c r="B166" s="208"/>
      <c r="C166" s="229" t="s">
        <v>1969</v>
      </c>
      <c r="D166" s="229"/>
      <c r="E166" s="229"/>
      <c r="F166" s="229" t="s">
        <v>1970</v>
      </c>
      <c r="G166" s="271"/>
      <c r="H166" s="272" t="s">
        <v>54</v>
      </c>
      <c r="I166" s="272" t="s">
        <v>57</v>
      </c>
      <c r="J166" s="229" t="s">
        <v>1971</v>
      </c>
      <c r="K166" s="209"/>
    </row>
    <row r="167" spans="2:11" s="1" customFormat="1" ht="17.25" customHeight="1">
      <c r="B167" s="210"/>
      <c r="C167" s="231" t="s">
        <v>1972</v>
      </c>
      <c r="D167" s="231"/>
      <c r="E167" s="231"/>
      <c r="F167" s="232" t="s">
        <v>1973</v>
      </c>
      <c r="G167" s="273"/>
      <c r="H167" s="274"/>
      <c r="I167" s="274"/>
      <c r="J167" s="231" t="s">
        <v>1974</v>
      </c>
      <c r="K167" s="211"/>
    </row>
    <row r="168" spans="2:11" s="1" customFormat="1" ht="5.25" customHeight="1">
      <c r="B168" s="239"/>
      <c r="C168" s="234"/>
      <c r="D168" s="234"/>
      <c r="E168" s="234"/>
      <c r="F168" s="234"/>
      <c r="G168" s="235"/>
      <c r="H168" s="234"/>
      <c r="I168" s="234"/>
      <c r="J168" s="234"/>
      <c r="K168" s="262"/>
    </row>
    <row r="169" spans="2:11" s="1" customFormat="1" ht="15" customHeight="1">
      <c r="B169" s="239"/>
      <c r="C169" s="216" t="s">
        <v>1978</v>
      </c>
      <c r="D169" s="216"/>
      <c r="E169" s="216"/>
      <c r="F169" s="237" t="s">
        <v>1975</v>
      </c>
      <c r="G169" s="216"/>
      <c r="H169" s="216" t="s">
        <v>2015</v>
      </c>
      <c r="I169" s="216" t="s">
        <v>1977</v>
      </c>
      <c r="J169" s="216">
        <v>120</v>
      </c>
      <c r="K169" s="262"/>
    </row>
    <row r="170" spans="2:11" s="1" customFormat="1" ht="15" customHeight="1">
      <c r="B170" s="239"/>
      <c r="C170" s="216" t="s">
        <v>2024</v>
      </c>
      <c r="D170" s="216"/>
      <c r="E170" s="216"/>
      <c r="F170" s="237" t="s">
        <v>1975</v>
      </c>
      <c r="G170" s="216"/>
      <c r="H170" s="216" t="s">
        <v>2025</v>
      </c>
      <c r="I170" s="216" t="s">
        <v>1977</v>
      </c>
      <c r="J170" s="216" t="s">
        <v>2026</v>
      </c>
      <c r="K170" s="262"/>
    </row>
    <row r="171" spans="2:11" s="1" customFormat="1" ht="15" customHeight="1">
      <c r="B171" s="239"/>
      <c r="C171" s="216" t="s">
        <v>1923</v>
      </c>
      <c r="D171" s="216"/>
      <c r="E171" s="216"/>
      <c r="F171" s="237" t="s">
        <v>1975</v>
      </c>
      <c r="G171" s="216"/>
      <c r="H171" s="216" t="s">
        <v>2042</v>
      </c>
      <c r="I171" s="216" t="s">
        <v>1977</v>
      </c>
      <c r="J171" s="216" t="s">
        <v>2026</v>
      </c>
      <c r="K171" s="262"/>
    </row>
    <row r="172" spans="2:11" s="1" customFormat="1" ht="15" customHeight="1">
      <c r="B172" s="239"/>
      <c r="C172" s="216" t="s">
        <v>1980</v>
      </c>
      <c r="D172" s="216"/>
      <c r="E172" s="216"/>
      <c r="F172" s="237" t="s">
        <v>1981</v>
      </c>
      <c r="G172" s="216"/>
      <c r="H172" s="216" t="s">
        <v>2042</v>
      </c>
      <c r="I172" s="216" t="s">
        <v>1977</v>
      </c>
      <c r="J172" s="216">
        <v>50</v>
      </c>
      <c r="K172" s="262"/>
    </row>
    <row r="173" spans="2:11" s="1" customFormat="1" ht="15" customHeight="1">
      <c r="B173" s="239"/>
      <c r="C173" s="216" t="s">
        <v>1983</v>
      </c>
      <c r="D173" s="216"/>
      <c r="E173" s="216"/>
      <c r="F173" s="237" t="s">
        <v>1975</v>
      </c>
      <c r="G173" s="216"/>
      <c r="H173" s="216" t="s">
        <v>2042</v>
      </c>
      <c r="I173" s="216" t="s">
        <v>1985</v>
      </c>
      <c r="J173" s="216"/>
      <c r="K173" s="262"/>
    </row>
    <row r="174" spans="2:11" s="1" customFormat="1" ht="15" customHeight="1">
      <c r="B174" s="239"/>
      <c r="C174" s="216" t="s">
        <v>1994</v>
      </c>
      <c r="D174" s="216"/>
      <c r="E174" s="216"/>
      <c r="F174" s="237" t="s">
        <v>1981</v>
      </c>
      <c r="G174" s="216"/>
      <c r="H174" s="216" t="s">
        <v>2042</v>
      </c>
      <c r="I174" s="216" t="s">
        <v>1977</v>
      </c>
      <c r="J174" s="216">
        <v>50</v>
      </c>
      <c r="K174" s="262"/>
    </row>
    <row r="175" spans="2:11" s="1" customFormat="1" ht="15" customHeight="1">
      <c r="B175" s="239"/>
      <c r="C175" s="216" t="s">
        <v>2002</v>
      </c>
      <c r="D175" s="216"/>
      <c r="E175" s="216"/>
      <c r="F175" s="237" t="s">
        <v>1981</v>
      </c>
      <c r="G175" s="216"/>
      <c r="H175" s="216" t="s">
        <v>2042</v>
      </c>
      <c r="I175" s="216" t="s">
        <v>1977</v>
      </c>
      <c r="J175" s="216">
        <v>50</v>
      </c>
      <c r="K175" s="262"/>
    </row>
    <row r="176" spans="2:11" s="1" customFormat="1" ht="15" customHeight="1">
      <c r="B176" s="239"/>
      <c r="C176" s="216" t="s">
        <v>2000</v>
      </c>
      <c r="D176" s="216"/>
      <c r="E176" s="216"/>
      <c r="F176" s="237" t="s">
        <v>1981</v>
      </c>
      <c r="G176" s="216"/>
      <c r="H176" s="216" t="s">
        <v>2042</v>
      </c>
      <c r="I176" s="216" t="s">
        <v>1977</v>
      </c>
      <c r="J176" s="216">
        <v>50</v>
      </c>
      <c r="K176" s="262"/>
    </row>
    <row r="177" spans="2:11" s="1" customFormat="1" ht="15" customHeight="1">
      <c r="B177" s="239"/>
      <c r="C177" s="216" t="s">
        <v>123</v>
      </c>
      <c r="D177" s="216"/>
      <c r="E177" s="216"/>
      <c r="F177" s="237" t="s">
        <v>1975</v>
      </c>
      <c r="G177" s="216"/>
      <c r="H177" s="216" t="s">
        <v>2043</v>
      </c>
      <c r="I177" s="216" t="s">
        <v>2044</v>
      </c>
      <c r="J177" s="216"/>
      <c r="K177" s="262"/>
    </row>
    <row r="178" spans="2:11" s="1" customFormat="1" ht="15" customHeight="1">
      <c r="B178" s="239"/>
      <c r="C178" s="216" t="s">
        <v>57</v>
      </c>
      <c r="D178" s="216"/>
      <c r="E178" s="216"/>
      <c r="F178" s="237" t="s">
        <v>1975</v>
      </c>
      <c r="G178" s="216"/>
      <c r="H178" s="216" t="s">
        <v>2045</v>
      </c>
      <c r="I178" s="216" t="s">
        <v>2046</v>
      </c>
      <c r="J178" s="216">
        <v>1</v>
      </c>
      <c r="K178" s="262"/>
    </row>
    <row r="179" spans="2:11" s="1" customFormat="1" ht="15" customHeight="1">
      <c r="B179" s="239"/>
      <c r="C179" s="216" t="s">
        <v>53</v>
      </c>
      <c r="D179" s="216"/>
      <c r="E179" s="216"/>
      <c r="F179" s="237" t="s">
        <v>1975</v>
      </c>
      <c r="G179" s="216"/>
      <c r="H179" s="216" t="s">
        <v>2047</v>
      </c>
      <c r="I179" s="216" t="s">
        <v>1977</v>
      </c>
      <c r="J179" s="216">
        <v>20</v>
      </c>
      <c r="K179" s="262"/>
    </row>
    <row r="180" spans="2:11" s="1" customFormat="1" ht="15" customHeight="1">
      <c r="B180" s="239"/>
      <c r="C180" s="216" t="s">
        <v>54</v>
      </c>
      <c r="D180" s="216"/>
      <c r="E180" s="216"/>
      <c r="F180" s="237" t="s">
        <v>1975</v>
      </c>
      <c r="G180" s="216"/>
      <c r="H180" s="216" t="s">
        <v>2048</v>
      </c>
      <c r="I180" s="216" t="s">
        <v>1977</v>
      </c>
      <c r="J180" s="216">
        <v>255</v>
      </c>
      <c r="K180" s="262"/>
    </row>
    <row r="181" spans="2:11" s="1" customFormat="1" ht="15" customHeight="1">
      <c r="B181" s="239"/>
      <c r="C181" s="216" t="s">
        <v>124</v>
      </c>
      <c r="D181" s="216"/>
      <c r="E181" s="216"/>
      <c r="F181" s="237" t="s">
        <v>1975</v>
      </c>
      <c r="G181" s="216"/>
      <c r="H181" s="216" t="s">
        <v>1939</v>
      </c>
      <c r="I181" s="216" t="s">
        <v>1977</v>
      </c>
      <c r="J181" s="216">
        <v>10</v>
      </c>
      <c r="K181" s="262"/>
    </row>
    <row r="182" spans="2:11" s="1" customFormat="1" ht="15" customHeight="1">
      <c r="B182" s="239"/>
      <c r="C182" s="216" t="s">
        <v>125</v>
      </c>
      <c r="D182" s="216"/>
      <c r="E182" s="216"/>
      <c r="F182" s="237" t="s">
        <v>1975</v>
      </c>
      <c r="G182" s="216"/>
      <c r="H182" s="216" t="s">
        <v>2049</v>
      </c>
      <c r="I182" s="216" t="s">
        <v>2010</v>
      </c>
      <c r="J182" s="216"/>
      <c r="K182" s="262"/>
    </row>
    <row r="183" spans="2:11" s="1" customFormat="1" ht="15" customHeight="1">
      <c r="B183" s="239"/>
      <c r="C183" s="216" t="s">
        <v>2050</v>
      </c>
      <c r="D183" s="216"/>
      <c r="E183" s="216"/>
      <c r="F183" s="237" t="s">
        <v>1975</v>
      </c>
      <c r="G183" s="216"/>
      <c r="H183" s="216" t="s">
        <v>2051</v>
      </c>
      <c r="I183" s="216" t="s">
        <v>2010</v>
      </c>
      <c r="J183" s="216"/>
      <c r="K183" s="262"/>
    </row>
    <row r="184" spans="2:11" s="1" customFormat="1" ht="15" customHeight="1">
      <c r="B184" s="239"/>
      <c r="C184" s="216" t="s">
        <v>2039</v>
      </c>
      <c r="D184" s="216"/>
      <c r="E184" s="216"/>
      <c r="F184" s="237" t="s">
        <v>1975</v>
      </c>
      <c r="G184" s="216"/>
      <c r="H184" s="216" t="s">
        <v>2052</v>
      </c>
      <c r="I184" s="216" t="s">
        <v>2010</v>
      </c>
      <c r="J184" s="216"/>
      <c r="K184" s="262"/>
    </row>
    <row r="185" spans="2:11" s="1" customFormat="1" ht="15" customHeight="1">
      <c r="B185" s="239"/>
      <c r="C185" s="216" t="s">
        <v>127</v>
      </c>
      <c r="D185" s="216"/>
      <c r="E185" s="216"/>
      <c r="F185" s="237" t="s">
        <v>1981</v>
      </c>
      <c r="G185" s="216"/>
      <c r="H185" s="216" t="s">
        <v>2053</v>
      </c>
      <c r="I185" s="216" t="s">
        <v>1977</v>
      </c>
      <c r="J185" s="216">
        <v>50</v>
      </c>
      <c r="K185" s="262"/>
    </row>
    <row r="186" spans="2:11" s="1" customFormat="1" ht="15" customHeight="1">
      <c r="B186" s="239"/>
      <c r="C186" s="216" t="s">
        <v>2054</v>
      </c>
      <c r="D186" s="216"/>
      <c r="E186" s="216"/>
      <c r="F186" s="237" t="s">
        <v>1981</v>
      </c>
      <c r="G186" s="216"/>
      <c r="H186" s="216" t="s">
        <v>2055</v>
      </c>
      <c r="I186" s="216" t="s">
        <v>2056</v>
      </c>
      <c r="J186" s="216"/>
      <c r="K186" s="262"/>
    </row>
    <row r="187" spans="2:11" s="1" customFormat="1" ht="15" customHeight="1">
      <c r="B187" s="239"/>
      <c r="C187" s="216" t="s">
        <v>2057</v>
      </c>
      <c r="D187" s="216"/>
      <c r="E187" s="216"/>
      <c r="F187" s="237" t="s">
        <v>1981</v>
      </c>
      <c r="G187" s="216"/>
      <c r="H187" s="216" t="s">
        <v>2058</v>
      </c>
      <c r="I187" s="216" t="s">
        <v>2056</v>
      </c>
      <c r="J187" s="216"/>
      <c r="K187" s="262"/>
    </row>
    <row r="188" spans="2:11" s="1" customFormat="1" ht="15" customHeight="1">
      <c r="B188" s="239"/>
      <c r="C188" s="216" t="s">
        <v>2059</v>
      </c>
      <c r="D188" s="216"/>
      <c r="E188" s="216"/>
      <c r="F188" s="237" t="s">
        <v>1981</v>
      </c>
      <c r="G188" s="216"/>
      <c r="H188" s="216" t="s">
        <v>2060</v>
      </c>
      <c r="I188" s="216" t="s">
        <v>2056</v>
      </c>
      <c r="J188" s="216"/>
      <c r="K188" s="262"/>
    </row>
    <row r="189" spans="2:11" s="1" customFormat="1" ht="15" customHeight="1">
      <c r="B189" s="239"/>
      <c r="C189" s="275" t="s">
        <v>2061</v>
      </c>
      <c r="D189" s="216"/>
      <c r="E189" s="216"/>
      <c r="F189" s="237" t="s">
        <v>1981</v>
      </c>
      <c r="G189" s="216"/>
      <c r="H189" s="216" t="s">
        <v>2062</v>
      </c>
      <c r="I189" s="216" t="s">
        <v>2063</v>
      </c>
      <c r="J189" s="276" t="s">
        <v>2064</v>
      </c>
      <c r="K189" s="262"/>
    </row>
    <row r="190" spans="2:11" s="17" customFormat="1" ht="15" customHeight="1">
      <c r="B190" s="277"/>
      <c r="C190" s="278" t="s">
        <v>2065</v>
      </c>
      <c r="D190" s="279"/>
      <c r="E190" s="279"/>
      <c r="F190" s="280" t="s">
        <v>1981</v>
      </c>
      <c r="G190" s="279"/>
      <c r="H190" s="279" t="s">
        <v>2066</v>
      </c>
      <c r="I190" s="279" t="s">
        <v>2063</v>
      </c>
      <c r="J190" s="281" t="s">
        <v>2064</v>
      </c>
      <c r="K190" s="282"/>
    </row>
    <row r="191" spans="2:11" s="1" customFormat="1" ht="15" customHeight="1">
      <c r="B191" s="239"/>
      <c r="C191" s="275" t="s">
        <v>42</v>
      </c>
      <c r="D191" s="216"/>
      <c r="E191" s="216"/>
      <c r="F191" s="237" t="s">
        <v>1975</v>
      </c>
      <c r="G191" s="216"/>
      <c r="H191" s="213" t="s">
        <v>2067</v>
      </c>
      <c r="I191" s="216" t="s">
        <v>2068</v>
      </c>
      <c r="J191" s="216"/>
      <c r="K191" s="262"/>
    </row>
    <row r="192" spans="2:11" s="1" customFormat="1" ht="15" customHeight="1">
      <c r="B192" s="239"/>
      <c r="C192" s="275" t="s">
        <v>2069</v>
      </c>
      <c r="D192" s="216"/>
      <c r="E192" s="216"/>
      <c r="F192" s="237" t="s">
        <v>1975</v>
      </c>
      <c r="G192" s="216"/>
      <c r="H192" s="216" t="s">
        <v>2070</v>
      </c>
      <c r="I192" s="216" t="s">
        <v>2010</v>
      </c>
      <c r="J192" s="216"/>
      <c r="K192" s="262"/>
    </row>
    <row r="193" spans="2:11" s="1" customFormat="1" ht="15" customHeight="1">
      <c r="B193" s="239"/>
      <c r="C193" s="275" t="s">
        <v>2071</v>
      </c>
      <c r="D193" s="216"/>
      <c r="E193" s="216"/>
      <c r="F193" s="237" t="s">
        <v>1975</v>
      </c>
      <c r="G193" s="216"/>
      <c r="H193" s="216" t="s">
        <v>2072</v>
      </c>
      <c r="I193" s="216" t="s">
        <v>2010</v>
      </c>
      <c r="J193" s="216"/>
      <c r="K193" s="262"/>
    </row>
    <row r="194" spans="2:11" s="1" customFormat="1" ht="15" customHeight="1">
      <c r="B194" s="239"/>
      <c r="C194" s="275" t="s">
        <v>2073</v>
      </c>
      <c r="D194" s="216"/>
      <c r="E194" s="216"/>
      <c r="F194" s="237" t="s">
        <v>1981</v>
      </c>
      <c r="G194" s="216"/>
      <c r="H194" s="216" t="s">
        <v>2074</v>
      </c>
      <c r="I194" s="216" t="s">
        <v>2010</v>
      </c>
      <c r="J194" s="216"/>
      <c r="K194" s="262"/>
    </row>
    <row r="195" spans="2:11" s="1" customFormat="1" ht="15" customHeight="1">
      <c r="B195" s="268"/>
      <c r="C195" s="283"/>
      <c r="D195" s="248"/>
      <c r="E195" s="248"/>
      <c r="F195" s="248"/>
      <c r="G195" s="248"/>
      <c r="H195" s="248"/>
      <c r="I195" s="248"/>
      <c r="J195" s="248"/>
      <c r="K195" s="269"/>
    </row>
    <row r="196" spans="2:11" s="1" customFormat="1" ht="18.75" customHeight="1">
      <c r="B196" s="250"/>
      <c r="C196" s="260"/>
      <c r="D196" s="260"/>
      <c r="E196" s="260"/>
      <c r="F196" s="270"/>
      <c r="G196" s="260"/>
      <c r="H196" s="260"/>
      <c r="I196" s="260"/>
      <c r="J196" s="260"/>
      <c r="K196" s="250"/>
    </row>
    <row r="197" spans="2:11" s="1" customFormat="1" ht="18.75" customHeight="1">
      <c r="B197" s="250"/>
      <c r="C197" s="260"/>
      <c r="D197" s="260"/>
      <c r="E197" s="260"/>
      <c r="F197" s="270"/>
      <c r="G197" s="260"/>
      <c r="H197" s="260"/>
      <c r="I197" s="260"/>
      <c r="J197" s="260"/>
      <c r="K197" s="250"/>
    </row>
    <row r="198" spans="2:11" s="1" customFormat="1" ht="18.75" customHeight="1"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</row>
    <row r="199" spans="2:11" s="1" customFormat="1" ht="12">
      <c r="B199" s="205"/>
      <c r="C199" s="206"/>
      <c r="D199" s="206"/>
      <c r="E199" s="206"/>
      <c r="F199" s="206"/>
      <c r="G199" s="206"/>
      <c r="H199" s="206"/>
      <c r="I199" s="206"/>
      <c r="J199" s="206"/>
      <c r="K199" s="207"/>
    </row>
    <row r="200" spans="2:11" s="1" customFormat="1" ht="22.2">
      <c r="B200" s="208"/>
      <c r="C200" s="335" t="s">
        <v>2075</v>
      </c>
      <c r="D200" s="335"/>
      <c r="E200" s="335"/>
      <c r="F200" s="335"/>
      <c r="G200" s="335"/>
      <c r="H200" s="335"/>
      <c r="I200" s="335"/>
      <c r="J200" s="335"/>
      <c r="K200" s="209"/>
    </row>
    <row r="201" spans="2:11" s="1" customFormat="1" ht="25.5" customHeight="1">
      <c r="B201" s="208"/>
      <c r="C201" s="284" t="s">
        <v>2076</v>
      </c>
      <c r="D201" s="284"/>
      <c r="E201" s="284"/>
      <c r="F201" s="284" t="s">
        <v>2077</v>
      </c>
      <c r="G201" s="285"/>
      <c r="H201" s="338" t="s">
        <v>2078</v>
      </c>
      <c r="I201" s="338"/>
      <c r="J201" s="338"/>
      <c r="K201" s="209"/>
    </row>
    <row r="202" spans="2:11" s="1" customFormat="1" ht="5.25" customHeight="1">
      <c r="B202" s="239"/>
      <c r="C202" s="234"/>
      <c r="D202" s="234"/>
      <c r="E202" s="234"/>
      <c r="F202" s="234"/>
      <c r="G202" s="260"/>
      <c r="H202" s="234"/>
      <c r="I202" s="234"/>
      <c r="J202" s="234"/>
      <c r="K202" s="262"/>
    </row>
    <row r="203" spans="2:11" s="1" customFormat="1" ht="15" customHeight="1">
      <c r="B203" s="239"/>
      <c r="C203" s="216" t="s">
        <v>2068</v>
      </c>
      <c r="D203" s="216"/>
      <c r="E203" s="216"/>
      <c r="F203" s="237" t="s">
        <v>43</v>
      </c>
      <c r="G203" s="216"/>
      <c r="H203" s="339" t="s">
        <v>2079</v>
      </c>
      <c r="I203" s="339"/>
      <c r="J203" s="339"/>
      <c r="K203" s="262"/>
    </row>
    <row r="204" spans="2:11" s="1" customFormat="1" ht="15" customHeight="1">
      <c r="B204" s="239"/>
      <c r="C204" s="216"/>
      <c r="D204" s="216"/>
      <c r="E204" s="216"/>
      <c r="F204" s="237" t="s">
        <v>44</v>
      </c>
      <c r="G204" s="216"/>
      <c r="H204" s="339" t="s">
        <v>2080</v>
      </c>
      <c r="I204" s="339"/>
      <c r="J204" s="339"/>
      <c r="K204" s="262"/>
    </row>
    <row r="205" spans="2:11" s="1" customFormat="1" ht="15" customHeight="1">
      <c r="B205" s="239"/>
      <c r="C205" s="216"/>
      <c r="D205" s="216"/>
      <c r="E205" s="216"/>
      <c r="F205" s="237" t="s">
        <v>47</v>
      </c>
      <c r="G205" s="216"/>
      <c r="H205" s="339" t="s">
        <v>2081</v>
      </c>
      <c r="I205" s="339"/>
      <c r="J205" s="339"/>
      <c r="K205" s="262"/>
    </row>
    <row r="206" spans="2:11" s="1" customFormat="1" ht="15" customHeight="1">
      <c r="B206" s="239"/>
      <c r="C206" s="216"/>
      <c r="D206" s="216"/>
      <c r="E206" s="216"/>
      <c r="F206" s="237" t="s">
        <v>45</v>
      </c>
      <c r="G206" s="216"/>
      <c r="H206" s="339" t="s">
        <v>2082</v>
      </c>
      <c r="I206" s="339"/>
      <c r="J206" s="339"/>
      <c r="K206" s="262"/>
    </row>
    <row r="207" spans="2:11" s="1" customFormat="1" ht="15" customHeight="1">
      <c r="B207" s="239"/>
      <c r="C207" s="216"/>
      <c r="D207" s="216"/>
      <c r="E207" s="216"/>
      <c r="F207" s="237" t="s">
        <v>46</v>
      </c>
      <c r="G207" s="216"/>
      <c r="H207" s="339" t="s">
        <v>2083</v>
      </c>
      <c r="I207" s="339"/>
      <c r="J207" s="339"/>
      <c r="K207" s="262"/>
    </row>
    <row r="208" spans="2:11" s="1" customFormat="1" ht="15" customHeight="1">
      <c r="B208" s="239"/>
      <c r="C208" s="216"/>
      <c r="D208" s="216"/>
      <c r="E208" s="216"/>
      <c r="F208" s="237"/>
      <c r="G208" s="216"/>
      <c r="H208" s="216"/>
      <c r="I208" s="216"/>
      <c r="J208" s="216"/>
      <c r="K208" s="262"/>
    </row>
    <row r="209" spans="2:11" s="1" customFormat="1" ht="15" customHeight="1">
      <c r="B209" s="239"/>
      <c r="C209" s="216" t="s">
        <v>2022</v>
      </c>
      <c r="D209" s="216"/>
      <c r="E209" s="216"/>
      <c r="F209" s="237" t="s">
        <v>79</v>
      </c>
      <c r="G209" s="216"/>
      <c r="H209" s="339" t="s">
        <v>2084</v>
      </c>
      <c r="I209" s="339"/>
      <c r="J209" s="339"/>
      <c r="K209" s="262"/>
    </row>
    <row r="210" spans="2:11" s="1" customFormat="1" ht="15" customHeight="1">
      <c r="B210" s="239"/>
      <c r="C210" s="216"/>
      <c r="D210" s="216"/>
      <c r="E210" s="216"/>
      <c r="F210" s="237" t="s">
        <v>1917</v>
      </c>
      <c r="G210" s="216"/>
      <c r="H210" s="339" t="s">
        <v>1918</v>
      </c>
      <c r="I210" s="339"/>
      <c r="J210" s="339"/>
      <c r="K210" s="262"/>
    </row>
    <row r="211" spans="2:11" s="1" customFormat="1" ht="15" customHeight="1">
      <c r="B211" s="239"/>
      <c r="C211" s="216"/>
      <c r="D211" s="216"/>
      <c r="E211" s="216"/>
      <c r="F211" s="237" t="s">
        <v>1915</v>
      </c>
      <c r="G211" s="216"/>
      <c r="H211" s="339" t="s">
        <v>2085</v>
      </c>
      <c r="I211" s="339"/>
      <c r="J211" s="339"/>
      <c r="K211" s="262"/>
    </row>
    <row r="212" spans="2:11" s="1" customFormat="1" ht="15" customHeight="1">
      <c r="B212" s="286"/>
      <c r="C212" s="216"/>
      <c r="D212" s="216"/>
      <c r="E212" s="216"/>
      <c r="F212" s="237" t="s">
        <v>1919</v>
      </c>
      <c r="G212" s="275"/>
      <c r="H212" s="340" t="s">
        <v>1920</v>
      </c>
      <c r="I212" s="340"/>
      <c r="J212" s="340"/>
      <c r="K212" s="287"/>
    </row>
    <row r="213" spans="2:11" s="1" customFormat="1" ht="15" customHeight="1">
      <c r="B213" s="286"/>
      <c r="C213" s="216"/>
      <c r="D213" s="216"/>
      <c r="E213" s="216"/>
      <c r="F213" s="237" t="s">
        <v>1921</v>
      </c>
      <c r="G213" s="275"/>
      <c r="H213" s="340" t="s">
        <v>1898</v>
      </c>
      <c r="I213" s="340"/>
      <c r="J213" s="340"/>
      <c r="K213" s="287"/>
    </row>
    <row r="214" spans="2:11" s="1" customFormat="1" ht="15" customHeight="1">
      <c r="B214" s="286"/>
      <c r="C214" s="216"/>
      <c r="D214" s="216"/>
      <c r="E214" s="216"/>
      <c r="F214" s="237"/>
      <c r="G214" s="275"/>
      <c r="H214" s="266"/>
      <c r="I214" s="266"/>
      <c r="J214" s="266"/>
      <c r="K214" s="287"/>
    </row>
    <row r="215" spans="2:11" s="1" customFormat="1" ht="15" customHeight="1">
      <c r="B215" s="286"/>
      <c r="C215" s="216" t="s">
        <v>2046</v>
      </c>
      <c r="D215" s="216"/>
      <c r="E215" s="216"/>
      <c r="F215" s="237">
        <v>1</v>
      </c>
      <c r="G215" s="275"/>
      <c r="H215" s="340" t="s">
        <v>2086</v>
      </c>
      <c r="I215" s="340"/>
      <c r="J215" s="340"/>
      <c r="K215" s="287"/>
    </row>
    <row r="216" spans="2:11" s="1" customFormat="1" ht="15" customHeight="1">
      <c r="B216" s="286"/>
      <c r="C216" s="216"/>
      <c r="D216" s="216"/>
      <c r="E216" s="216"/>
      <c r="F216" s="237">
        <v>2</v>
      </c>
      <c r="G216" s="275"/>
      <c r="H216" s="340" t="s">
        <v>2087</v>
      </c>
      <c r="I216" s="340"/>
      <c r="J216" s="340"/>
      <c r="K216" s="287"/>
    </row>
    <row r="217" spans="2:11" s="1" customFormat="1" ht="15" customHeight="1">
      <c r="B217" s="286"/>
      <c r="C217" s="216"/>
      <c r="D217" s="216"/>
      <c r="E217" s="216"/>
      <c r="F217" s="237">
        <v>3</v>
      </c>
      <c r="G217" s="275"/>
      <c r="H217" s="340" t="s">
        <v>2088</v>
      </c>
      <c r="I217" s="340"/>
      <c r="J217" s="340"/>
      <c r="K217" s="287"/>
    </row>
    <row r="218" spans="2:11" s="1" customFormat="1" ht="15" customHeight="1">
      <c r="B218" s="286"/>
      <c r="C218" s="216"/>
      <c r="D218" s="216"/>
      <c r="E218" s="216"/>
      <c r="F218" s="237">
        <v>4</v>
      </c>
      <c r="G218" s="275"/>
      <c r="H218" s="340" t="s">
        <v>2089</v>
      </c>
      <c r="I218" s="340"/>
      <c r="J218" s="340"/>
      <c r="K218" s="287"/>
    </row>
    <row r="219" spans="2:11" s="1" customFormat="1" ht="12.75" customHeight="1">
      <c r="B219" s="288"/>
      <c r="C219" s="289"/>
      <c r="D219" s="289"/>
      <c r="E219" s="289"/>
      <c r="F219" s="289"/>
      <c r="G219" s="289"/>
      <c r="H219" s="289"/>
      <c r="I219" s="289"/>
      <c r="J219" s="289"/>
      <c r="K219" s="29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</cp:lastModifiedBy>
  <dcterms:created xsi:type="dcterms:W3CDTF">2024-03-15T14:04:46Z</dcterms:created>
  <dcterms:modified xsi:type="dcterms:W3CDTF">2024-03-15T14:09:27Z</dcterms:modified>
  <cp:category/>
  <cp:version/>
  <cp:contentType/>
  <cp:contentStatus/>
</cp:coreProperties>
</file>