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D.1.1.02 - Rekonstrukce k..." sheetId="2" r:id="rId2"/>
    <sheet name="D.1.4.01 - Hromosvod" sheetId="3" r:id="rId3"/>
    <sheet name="VON - Vedlejší a ostatní ..." sheetId="4" r:id="rId4"/>
    <sheet name="Pokyny pro vyplnění" sheetId="5" r:id="rId5"/>
  </sheets>
  <definedNames>
    <definedName name="_xlnm.Print_Area" localSheetId="0">'Rekapitulace stavby'!$D$4:$AO$36,'Rekapitulace stavby'!$C$42:$AQ$58</definedName>
    <definedName name="_xlnm._FilterDatabase" localSheetId="1" hidden="1">'D.1.1.02 - Rekonstrukce k...'!$C$97:$K$825</definedName>
    <definedName name="_xlnm.Print_Area" localSheetId="1">'D.1.1.02 - Rekonstrukce k...'!$C$4:$J$39,'D.1.1.02 - Rekonstrukce k...'!$C$45:$J$79,'D.1.1.02 - Rekonstrukce k...'!$C$85:$K$825</definedName>
    <definedName name="_xlnm._FilterDatabase" localSheetId="2" hidden="1">'D.1.4.01 - Hromosvod'!$C$82:$K$232</definedName>
    <definedName name="_xlnm.Print_Area" localSheetId="2">'D.1.4.01 - Hromosvod'!$C$4:$J$39,'D.1.4.01 - Hromosvod'!$C$45:$J$64,'D.1.4.01 - Hromosvod'!$C$70:$K$232</definedName>
    <definedName name="_xlnm._FilterDatabase" localSheetId="3" hidden="1">'VON - Vedlejší a ostatní ...'!$C$84:$K$121</definedName>
    <definedName name="_xlnm.Print_Area" localSheetId="3">'VON - Vedlejší a ostatní ...'!$C$4:$J$39,'VON - Vedlejší a ostatní ...'!$C$45:$J$66,'VON - Vedlejší a ostatní ...'!$C$72:$K$121</definedName>
    <definedName name="_xlnm.Print_Area" localSheetId="4">'Pokyny pro vyplnění'!$B$2:$K$71,'Pokyny pro vyplnění'!$B$74:$K$118,'Pokyny pro vyplnění'!$B$121:$K$161,'Pokyny pro vyplnění'!$B$164:$K$219</definedName>
    <definedName name="_xlnm.Print_Titles" localSheetId="0">'Rekapitulace stavby'!$52:$52</definedName>
    <definedName name="_xlnm.Print_Titles" localSheetId="1">'D.1.1.02 - Rekonstrukce k...'!$97:$97</definedName>
    <definedName name="_xlnm.Print_Titles" localSheetId="2">'D.1.4.01 - Hromosvod'!$82:$82</definedName>
    <definedName name="_xlnm.Print_Titles" localSheetId="3">'VON - Vedlejší a ostatní ...'!$84:$84</definedName>
  </definedNames>
  <calcPr fullCalcOnLoad="1"/>
</workbook>
</file>

<file path=xl/sharedStrings.xml><?xml version="1.0" encoding="utf-8"?>
<sst xmlns="http://schemas.openxmlformats.org/spreadsheetml/2006/main" count="8454" uniqueCount="1615">
  <si>
    <t>Export Komplet</t>
  </si>
  <si>
    <t>VZ</t>
  </si>
  <si>
    <t>2.0</t>
  </si>
  <si>
    <t>ZAMOK</t>
  </si>
  <si>
    <t>False</t>
  </si>
  <si>
    <t>{97c59af0-7920-488b-a906-0735006d2e95}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</si>
  <si>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</si>
  <si>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</si>
  <si>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</si>
  <si>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</si>
  <si>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</si>
  <si>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</si>
  <si>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</si>
  <si>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</si>
  <si>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2023J-118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</si>
  <si>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</si>
  <si>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</si>
  <si>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ZŠ a ZUŠ Šmeralova - Karlovy Vary, rekonstrukce krovu a střešního pláště</t>
  </si>
  <si>
    <t>KSO:</t>
  </si>
  <si>
    <t/>
  </si>
  <si>
    <t>CC-CZ:</t>
  </si>
  <si>
    <t>Místo:</t>
  </si>
  <si>
    <t xml:space="preserve">Karlovy Vary </t>
  </si>
  <si>
    <t>Datum:</t>
  </si>
  <si>
    <t>4. 12. 2023</t>
  </si>
  <si>
    <t>Zadavatel:</t>
  </si>
  <si>
    <t>IČ:</t>
  </si>
  <si>
    <t xml:space="preserve">ZŠ a ZUŠ Šmeralova 15 Karlovy Vary </t>
  </si>
  <si>
    <t>DIČ:</t>
  </si>
  <si>
    <t>Uchazeč:</t>
  </si>
  <si>
    <t>Vyplň údaj</t>
  </si>
  <si>
    <t>Projektant:</t>
  </si>
  <si>
    <t>Projektový kancelář NH s.r.o.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</si>
  <si>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</si>
  <si>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</si>
  <si>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</si>
  <si>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</si>
  <si>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</si>
  <si>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</si>
  <si>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</si>
  <si>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</si>
  <si>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</si>
  <si>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</si>
  <si>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</si>
  <si>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</si>
  <si>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</si>
  <si>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</si>
  <si>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</si>
  <si>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</si>
  <si>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</si>
  <si>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</si>
  <si>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</si>
  <si>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</si>
  <si>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</si>
  <si>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</si>
  <si>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</si>
  <si>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</si>
  <si>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</si>
  <si>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</si>
  <si>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</si>
  <si>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</si>
  <si>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</si>
  <si>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</si>
  <si>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</si>
  <si>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</si>
  <si>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</si>
  <si>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</si>
  <si>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</si>
  <si>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</si>
  <si>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</si>
  <si>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</si>
  <si>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</si>
  <si>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</si>
  <si>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</si>
  <si>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</si>
  <si>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</si>
  <si>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</si>
  <si>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D.1.1.02</t>
  </si>
  <si>
    <t xml:space="preserve">Rekonstrukce krovu a střešního pláště - s falcovanou krytinou </t>
  </si>
  <si>
    <t>STA</t>
  </si>
  <si>
    <t>1</t>
  </si>
  <si>
    <t>{39516377-85ab-44a5-97ca-0badbc1db33d}</t>
  </si>
  <si>
    <t>2</t>
  </si>
  <si>
    <t>D.1.4.01</t>
  </si>
  <si>
    <t>Hromosvod</t>
  </si>
  <si>
    <t>{c734ce3f-6703-48b0-8314-84f4bff5fddb}</t>
  </si>
  <si>
    <t>VON</t>
  </si>
  <si>
    <t>Vedlejší a ostatní náklady</t>
  </si>
  <si>
    <t>{a106d24e-4890-43be-8cbb-20192817cef8}</t>
  </si>
  <si>
    <t>KRYCÍ LIST SOUPISU PRACÍ</t>
  </si>
  <si>
    <t>Objekt:</t>
  </si>
  <si>
    <t xml:space="preserve">D.1.1.02 - Rekonstrukce krovu a střešního pláště - s falcovanou krytinou 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</si>
  <si>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</si>
  <si>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</si>
  <si>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</si>
  <si>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</si>
  <si>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</si>
  <si>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</si>
  <si>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</si>
  <si>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</si>
  <si>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  94 - Lešení a stavební výtahy</t>
  </si>
  <si>
    <t xml:space="preserve">      95 - Různé dokončovací konstrukce a práce pozemních staveb</t>
  </si>
  <si>
    <t xml:space="preserve">      96 - Bourání konstrukcí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</si>
  <si>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</si>
  <si>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</si>
  <si>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</si>
  <si>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</si>
  <si>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</si>
  <si>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751 - Vzduchotechnika</t>
  </si>
  <si>
    <t xml:space="preserve">    762 - Konstrukce tesařské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</si>
  <si>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</si>
  <si>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</si>
  <si>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</si>
  <si>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</si>
  <si>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783 - Dokončovací práce - nátěry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</si>
  <si>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</si>
  <si>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</si>
  <si>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</si>
  <si>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</si>
  <si>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</si>
  <si>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</si>
  <si>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</si>
  <si>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</si>
  <si>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</si>
  <si>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</si>
  <si>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</si>
  <si>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</si>
  <si>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</si>
  <si>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</si>
  <si>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</si>
  <si>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</si>
  <si>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4</t>
  </si>
  <si>
    <t>Vodorovné konstrukce</t>
  </si>
  <si>
    <t>K</t>
  </si>
  <si>
    <t>413231231</t>
  </si>
  <si>
    <t>Zazdívka zhlaví stropních trámů průřezu přes 0,04 m2</t>
  </si>
  <si>
    <t>kus</t>
  </si>
  <si>
    <t>CS ÚRS 2024 01</t>
  </si>
  <si>
    <t>-1755867275</t>
  </si>
  <si>
    <t>PP</t>
  </si>
  <si>
    <t>Zazdívka zhlaví stropních trámů nebo válcovaných nosníků pálenými cihlami trámů, průřezu přes 0,04 m2</t>
  </si>
  <si>
    <t>Online PSC</t>
  </si>
  <si>
    <t>https://podminky.urs.cz/item/CS_URS_2024_01/413231231</t>
  </si>
  <si>
    <t>VV</t>
  </si>
  <si>
    <t xml:space="preserve">* zazdívka kapes kolem krokví po osazení pozednice 30/20/30 cm   </t>
  </si>
  <si>
    <t>10+22+9+1+8+5+18+10+8</t>
  </si>
  <si>
    <t>6</t>
  </si>
  <si>
    <t>Úpravy povrchů, podlahy a osazování výplní</t>
  </si>
  <si>
    <t>621135001</t>
  </si>
  <si>
    <t>Vyrovnání podkladu vnějších podhledů maltou vápenocementovou tl do 10 mm</t>
  </si>
  <si>
    <t>m2</t>
  </si>
  <si>
    <t>105421786</t>
  </si>
  <si>
    <t>Vyrovnání nerovností podkladu vnějších omítaných ploch maltou, tloušťky do 10 mm vápenocementovou podhledů</t>
  </si>
  <si>
    <t>https://podminky.urs.cz/item/CS_URS_2024_01/621135001</t>
  </si>
  <si>
    <t>"oprava římsy pod okapem " (18,0+51,0*2+22,8+4,755+0,665*2)*0,2</t>
  </si>
  <si>
    <t>3</t>
  </si>
  <si>
    <t>633991111</t>
  </si>
  <si>
    <t>Nástřik betonových podlah proti odpařování vody</t>
  </si>
  <si>
    <t>-103294922</t>
  </si>
  <si>
    <t>Povrchová úprava betonových podlah nástřik proti odpařování vody</t>
  </si>
  <si>
    <t>https://podminky.urs.cz/item/CS_URS_2024_01/633991111</t>
  </si>
  <si>
    <t>* požadavek KHS K. Vary</t>
  </si>
  <si>
    <t xml:space="preserve">* nástřik enkapsulačním postřikem pytlů s eternitem a kompletná plochy střešní krytiny z AC šablon    </t>
  </si>
  <si>
    <t>" střecha " 855,547</t>
  </si>
  <si>
    <t>" pytle " 70,0</t>
  </si>
  <si>
    <t>M</t>
  </si>
  <si>
    <t>960001R</t>
  </si>
  <si>
    <t xml:space="preserve">Enkapsulační postřik balení 25 kg  </t>
  </si>
  <si>
    <t>8</t>
  </si>
  <si>
    <t>-1036725996</t>
  </si>
  <si>
    <t>P</t>
  </si>
  <si>
    <t xml:space="preserve">Poznámka k položce:
spotřeba cca 200 g/m2
tloušťka vrstvy po vyschnutí je cca 25-30 um </t>
  </si>
  <si>
    <t>925,547*0,2 'Přepočtené koeficientem množství</t>
  </si>
  <si>
    <t>9</t>
  </si>
  <si>
    <t>Ostatní konstrukce a práce, bourání</t>
  </si>
  <si>
    <t>94</t>
  </si>
  <si>
    <t>Lešení a stavební výtahy</t>
  </si>
  <si>
    <t>5</t>
  </si>
  <si>
    <t>941111121</t>
  </si>
  <si>
    <t>Montáž lešení řadového trubkového lehkého s podlahami zatížení do 200 kg/m2 š od 0,9 do 1,2 m v do 10 m</t>
  </si>
  <si>
    <t>37425264</t>
  </si>
  <si>
    <t>Lešení řadové trubkové lehké pracovní s podlahami s provozním zatížením tř. 3 do 200 kg/m2 šířky tř. W09 od 0,9 do 1,2 m, výšky výšky do 10 m montáž</t>
  </si>
  <si>
    <t>https://podminky.urs.cz/item/CS_URS_2024_01/941111121</t>
  </si>
  <si>
    <t xml:space="preserve">* částečné lešení z ulice - 2 pole pro zaklopení montážního otvoru a dokončení střechy </t>
  </si>
  <si>
    <t>6,0*16,5</t>
  </si>
  <si>
    <t xml:space="preserve">* lešení kolem celé budovy do výšky okapu   </t>
  </si>
  <si>
    <t>" pohled severní " (51,0+2*1,5)*(16,0+15,0/2)</t>
  </si>
  <si>
    <t>" pohled západní " (19,4+3,5+3*1,5)*19,0</t>
  </si>
  <si>
    <t>" pohled východní " (12,5+2*1,5)*(19,0+21,5)/2+(6,9+2*1,5)*21,5</t>
  </si>
  <si>
    <t>" pohled jižní " (51,0+8*1,5)*(19,0+21,5)/2</t>
  </si>
  <si>
    <t>941111221</t>
  </si>
  <si>
    <t>Příplatek k lešení řadovému trubkovému lehkému s podlahami do 200 kg/m2 š od 0,9 do 1,2 m v 10 m za každý den použití</t>
  </si>
  <si>
    <t>1340019280</t>
  </si>
  <si>
    <t>Lešení řadové trubkové lehké pracovní s podlahami s provozním zatížením tř. 3 do 200 kg/m2 šířky tř. W09 od 0,9 do 1,2 m, výšky výšky do 10 m příplatek k ceně za každý den použití</t>
  </si>
  <si>
    <t>https://podminky.urs.cz/item/CS_URS_2024_01/941111221</t>
  </si>
  <si>
    <t>99*14 'Přepočtené koeficientem množství</t>
  </si>
  <si>
    <t>7</t>
  </si>
  <si>
    <t>-1554253911</t>
  </si>
  <si>
    <t>3592,075*60 'Přepočtené koeficientem množství</t>
  </si>
  <si>
    <t>941111821</t>
  </si>
  <si>
    <t>Demontáž lešení řadového trubkového lehkého s podlahami zatížení do 200 kg/m2 š od 0,9 do 1,2 m v do 10 m</t>
  </si>
  <si>
    <t>-858543909</t>
  </si>
  <si>
    <t>Lešení řadové trubkové lehké pracovní s podlahami s provozním zatížením tř. 3 do 200 kg/m2 šířky tř. W09 od 0,9 do 1,2 m, výšky výšky do 10 m demontáž</t>
  </si>
  <si>
    <t>https://podminky.urs.cz/item/CS_URS_2024_01/941111821</t>
  </si>
  <si>
    <t>945411111R</t>
  </si>
  <si>
    <t>Stavební výtah pro dopravu do 20m - součást fasádního lešení</t>
  </si>
  <si>
    <t>den</t>
  </si>
  <si>
    <t>-511942945</t>
  </si>
  <si>
    <t>10</t>
  </si>
  <si>
    <t>993111111</t>
  </si>
  <si>
    <t>Dovoz a odvoz lešení řadového do 10 km včetně naložení a složení</t>
  </si>
  <si>
    <t>-825026414</t>
  </si>
  <si>
    <t>Dovoz a odvoz lešení včetně naložení a složení řadového, na vzdálenost do 10 km</t>
  </si>
  <si>
    <t>https://podminky.urs.cz/item/CS_URS_2024_01/993111111</t>
  </si>
  <si>
    <t>95</t>
  </si>
  <si>
    <t>Různé dokončovací konstrukce a práce pozemních staveb</t>
  </si>
  <si>
    <t>11</t>
  </si>
  <si>
    <t>953945143R</t>
  </si>
  <si>
    <t>Kotvy mechanické M 16 dl 220 mm pro střední zatížení do zdiva s vyvrtáním otvoru vč.dodávky kotvy</t>
  </si>
  <si>
    <t>1651610812</t>
  </si>
  <si>
    <t>" kotvení pozednice do zdiva římsy z boku z půdy " 140*2</t>
  </si>
  <si>
    <t>953961214R</t>
  </si>
  <si>
    <t>Kotvy chemickou patronou M 16 hl 200 mm do zdiva s vyvrtáním otvoru</t>
  </si>
  <si>
    <t>1343892657</t>
  </si>
  <si>
    <t>" kotvení pozednice do zdiva římsy shora " 140</t>
  </si>
  <si>
    <t>13</t>
  </si>
  <si>
    <t>953965134R</t>
  </si>
  <si>
    <t>Kotevní šroub pro chemické kotvy M 16 dl 400 mm</t>
  </si>
  <si>
    <t>-800012053</t>
  </si>
  <si>
    <t>Kotvy chemické s vyvrtáním otvoru kotevní šrouby pro chemické kotvy, velikost M 16, délka 400 mm</t>
  </si>
  <si>
    <t>14</t>
  </si>
  <si>
    <t>975073121</t>
  </si>
  <si>
    <t>Jednostranné podchycení střešních vazníků v do 3,5 m pro zatížení přes 1000 do 1500 kg/m</t>
  </si>
  <si>
    <t>m</t>
  </si>
  <si>
    <t>-782547700</t>
  </si>
  <si>
    <t>Jednostranné podchycení střešních vazníků dřevěnou výztuhou v. podchycení do 3,5 m a při zatížení hmotností přes 1000 do 1500 kg/m</t>
  </si>
  <si>
    <t>https://podminky.urs.cz/item/CS_URS_2024_01/975073121</t>
  </si>
  <si>
    <t>" podepření krovu při výměně pozednice " 138,5</t>
  </si>
  <si>
    <t>96</t>
  </si>
  <si>
    <t>Bourání konstrukcí</t>
  </si>
  <si>
    <t>15</t>
  </si>
  <si>
    <t>973031325</t>
  </si>
  <si>
    <t>Vysekání kapes ve zdivu cihelném na MV nebo MVC pl do 0,10 m2 hl do 300 mm</t>
  </si>
  <si>
    <t>-685166545</t>
  </si>
  <si>
    <t>Vysekání výklenků nebo kapes ve zdivu z cihel na maltu vápennou nebo vápenocementovou kapes, plochy do 0,10 m2, hl. do 300 mm</t>
  </si>
  <si>
    <t>https://podminky.urs.cz/item/CS_URS_2024_01/973031325</t>
  </si>
  <si>
    <t xml:space="preserve">* vysekání kapes kolem krokví pro vyjmutí pozednice 30/20/30 cm   </t>
  </si>
  <si>
    <t>997</t>
  </si>
  <si>
    <t>Přesun sutě</t>
  </si>
  <si>
    <t>16</t>
  </si>
  <si>
    <t>997006012</t>
  </si>
  <si>
    <t>Ruční třídění stavebního odpadu</t>
  </si>
  <si>
    <t>t</t>
  </si>
  <si>
    <t>-1817030720</t>
  </si>
  <si>
    <t>Úprava stavebního odpadu třídění ruční</t>
  </si>
  <si>
    <t>https://podminky.urs.cz/item/CS_URS_2024_01/997006012</t>
  </si>
  <si>
    <t>17</t>
  </si>
  <si>
    <t>997013156</t>
  </si>
  <si>
    <t>Vnitrostaveništní doprava suti a vybouraných hmot pro budovy v přes 18 do 21 m s omezením mechanizace</t>
  </si>
  <si>
    <t>2084262907</t>
  </si>
  <si>
    <t>Vnitrostaveništní doprava suti a vybouraných hmot vodorovně do 50 m s naložením s omezením mechanizace pro budovy a haly výšky přes 18 do 21 m</t>
  </si>
  <si>
    <t>https://podminky.urs.cz/item/CS_URS_2024_01/997013156</t>
  </si>
  <si>
    <t>18</t>
  </si>
  <si>
    <t>997013501</t>
  </si>
  <si>
    <t>Odvoz suti a vybouraných hmot na skládku nebo meziskládku do 1 km se složením</t>
  </si>
  <si>
    <t>-587740958</t>
  </si>
  <si>
    <t>Odvoz suti a vybouraných hmot na skládku nebo meziskládku se složením, na vzdálenost do 1 km</t>
  </si>
  <si>
    <t>https://podminky.urs.cz/item/CS_URS_2024_01/997013501</t>
  </si>
  <si>
    <t>19</t>
  </si>
  <si>
    <t>997013509</t>
  </si>
  <si>
    <t>Příplatek k odvozu suti a vybouraných hmot na skládku ZKD 1 km přes 1 km</t>
  </si>
  <si>
    <t>-317038035</t>
  </si>
  <si>
    <t>Odvoz suti a vybouraných hmot na skládku nebo meziskládku se složením, na vzdálenost Příplatek k ceně za každý další započatý 1 km přes 1 km</t>
  </si>
  <si>
    <t>https://podminky.urs.cz/item/CS_URS_2024_01/997013509</t>
  </si>
  <si>
    <t>" bourané na skládku  " (38,686-3,142)*17</t>
  </si>
  <si>
    <t>"  plechů do sběru " 3,142*2</t>
  </si>
  <si>
    <t>20</t>
  </si>
  <si>
    <t>997013631</t>
  </si>
  <si>
    <t>Poplatek za uložení na skládce (skládkovné) stavebního odpadu směsného kód odpadu 17 09 04</t>
  </si>
  <si>
    <t>1419360348</t>
  </si>
  <si>
    <t>Poplatek za uložení stavebního odpadu na skládce (skládkovné) směsného stavebního a demoličního zatříděného do Katalogu odpadů pod kódem 17 09 04</t>
  </si>
  <si>
    <t>https://podminky.urs.cz/item/CS_URS_2024_01/997013631</t>
  </si>
  <si>
    <t>" všechno bourané " 38,686</t>
  </si>
  <si>
    <t>" odpočet krytiny  s azbestem " -15,212</t>
  </si>
  <si>
    <t>" odpočet plechů do sběru " -3,142</t>
  </si>
  <si>
    <t>997013821</t>
  </si>
  <si>
    <t>Poplatek za uložení na skládce (skládkovné) stavebního odpadu s obsahem azbestu kód odpadu 17 06 05</t>
  </si>
  <si>
    <t>1648593395</t>
  </si>
  <si>
    <t>Poplatek za uložení stavebního odpadu na skládce (skládkovné) ze stavebních materiálů obsahujících azbest zatříděných do Katalogu odpadů pod kódem 17 06 05</t>
  </si>
  <si>
    <t>https://podminky.urs.cz/item/CS_URS_2024_01/997013821</t>
  </si>
  <si>
    <t>" krytiny  s azbestem " 15,212</t>
  </si>
  <si>
    <t>22</t>
  </si>
  <si>
    <t>997960001</t>
  </si>
  <si>
    <t>-900744591</t>
  </si>
  <si>
    <t xml:space="preserve">Plechy a kovové do sběru </t>
  </si>
  <si>
    <t>23</t>
  </si>
  <si>
    <t>997006004</t>
  </si>
  <si>
    <t>Pytlování nebezpečného odpadu ze střešních šablon s obsahem azbestu</t>
  </si>
  <si>
    <t>-9410627</t>
  </si>
  <si>
    <t>Úprava stavebního odpadu pytlování nebezpečného odpadu s obsahem azbestu ze šablon</t>
  </si>
  <si>
    <t>https://podminky.urs.cz/item/CS_URS_2024_01/997006004</t>
  </si>
  <si>
    <t>Poznámka k položce:
položka obsahuje dodávku pytlů</t>
  </si>
  <si>
    <t>24</t>
  </si>
  <si>
    <t>997960002</t>
  </si>
  <si>
    <t>ks</t>
  </si>
  <si>
    <t>-1843058701</t>
  </si>
  <si>
    <t xml:space="preserve">Ochranné overaly tyvekové odolné pro práci s výrobky obsahujícími azbest </t>
  </si>
  <si>
    <t>25</t>
  </si>
  <si>
    <t>997960003</t>
  </si>
  <si>
    <t>Ochranné masky / polomasky s HEPA filtry PP3</t>
  </si>
  <si>
    <t>1555348110</t>
  </si>
  <si>
    <t>998</t>
  </si>
  <si>
    <t>Přesun hmot</t>
  </si>
  <si>
    <t>26</t>
  </si>
  <si>
    <t>998011010</t>
  </si>
  <si>
    <t>Přesun hmot pro budovy zděné s omezením mechanizace pro budovy v přes 12 do 24 m</t>
  </si>
  <si>
    <t>1263887285</t>
  </si>
  <si>
    <t>Přesun hmot pro budovy občanské výstavby, bydlení, výrobu a služby s nosnou svislou konstrukcí zděnou z cihel, tvárnic nebo kamene vodorovná dopravní vzdálenost do 100 m s omezením mechanizace pro budovy výšky přes 12 do 24 m</t>
  </si>
  <si>
    <t>https://podminky.urs.cz/item/CS_URS_2024_01/998011010</t>
  </si>
  <si>
    <t>PSV</t>
  </si>
  <si>
    <t>Práce a dodávky PSV</t>
  </si>
  <si>
    <t>711</t>
  </si>
  <si>
    <t>Izolace proti vodě, vlhkosti a plynům</t>
  </si>
  <si>
    <t>27</t>
  </si>
  <si>
    <t>711131111</t>
  </si>
  <si>
    <t>Provedení izolace proti zemní vlhkosti pásy na sucho samolepící vodorovné</t>
  </si>
  <si>
    <t>846969695</t>
  </si>
  <si>
    <t>Provedení izolace proti zemní vlhkosti pásy na sucho samolepícího asfaltového pásu na ploše vodorovné V</t>
  </si>
  <si>
    <t>https://podminky.urs.cz/item/CS_URS_2024_01/711131111</t>
  </si>
  <si>
    <t>" asfaltový pás pod pozednici " 138,5*0,35</t>
  </si>
  <si>
    <t>28</t>
  </si>
  <si>
    <t>62853001</t>
  </si>
  <si>
    <t>pás asfaltový samolepicí modifikovaný SBS s vložkou ze skleněné tkaniny se spalitelnou fólií nebo jemnozrnným minerálním posypem nebo textilií na horním povrchu tl 4,0mm</t>
  </si>
  <si>
    <t>32</t>
  </si>
  <si>
    <t>1741285690</t>
  </si>
  <si>
    <t>48,475*1,1655 'Přepočtené koeficientem množství</t>
  </si>
  <si>
    <t>29</t>
  </si>
  <si>
    <t>998711103</t>
  </si>
  <si>
    <t>Přesun hmot tonážní pro izolace proti vodě, vlhkosti a plynům v objektech v přes 12 do 60 m</t>
  </si>
  <si>
    <t>-670281352</t>
  </si>
  <si>
    <t>Přesun hmot pro izolace proti vodě, vlhkosti a plynům stanovený z hmotnosti přesunovaného materiálu vodorovná dopravní vzdálenost do 50 m základní v objektech výšky přes 12 do 60 m</t>
  </si>
  <si>
    <t>https://podminky.urs.cz/item/CS_URS_2024_01/998711103</t>
  </si>
  <si>
    <t>712</t>
  </si>
  <si>
    <t>Povlakové krytiny</t>
  </si>
  <si>
    <t>30</t>
  </si>
  <si>
    <t>712631111</t>
  </si>
  <si>
    <t>Provedení povlakové krytiny střech přes 30° podkladní vrstvy pásy na sucho samolepící</t>
  </si>
  <si>
    <t>2065959282</t>
  </si>
  <si>
    <t>Provedení povlakové krytiny střech šikmých přes 30° pásy na sucho na dřevěném podkladě s lištami podkladní samolepící asfaltový pás</t>
  </si>
  <si>
    <t>https://podminky.urs.cz/item/CS_URS_2024_01/712631111</t>
  </si>
  <si>
    <t>" plocha střechy bez věží " 855,547</t>
  </si>
  <si>
    <t>" krytiny věží " (16,2+12,5+12,5+8,0)*2</t>
  </si>
  <si>
    <t>" horní stříšky věží " 2,0*1,0/2*4*2</t>
  </si>
  <si>
    <t>31</t>
  </si>
  <si>
    <t>62866282</t>
  </si>
  <si>
    <t>pás asfaltový samolepicí modifikovaný SBS s vložkou ze skleněné tkaniny se spalitelnou fólií nebo jemnozrnným minerálním posypem nebo textilií na horním povrchu tl 1,7mm</t>
  </si>
  <si>
    <t>-373823233</t>
  </si>
  <si>
    <t>961,947*1,25 'Přepočtené koeficientem množství</t>
  </si>
  <si>
    <t>998712103</t>
  </si>
  <si>
    <t>Přesun hmot tonážní pro krytiny povlakové v objektech v přes 12 do 24 m</t>
  </si>
  <si>
    <t>-330116907</t>
  </si>
  <si>
    <t>Přesun hmot pro povlakové krytiny stanovený z hmotnosti přesunovaného materiálu vodorovná dopravní vzdálenost do 50 m základní v objektech výšky přes 12 do 24 m</t>
  </si>
  <si>
    <t>https://podminky.urs.cz/item/CS_URS_2024_01/998712103</t>
  </si>
  <si>
    <t>751</t>
  </si>
  <si>
    <t>Vzduchotechnika</t>
  </si>
  <si>
    <t>33</t>
  </si>
  <si>
    <t>751398056</t>
  </si>
  <si>
    <t>Montáž protidešťové žaluzie nebo žaluziové klapky na čtyřhranné potrubí přes 0,750 m2</t>
  </si>
  <si>
    <t>143356802</t>
  </si>
  <si>
    <t>Montáž ostatních zařízení protidešťové žaluzie nebo žaluziové klapky na čtyřhranné potrubí, průřezu přes 0,750 m2</t>
  </si>
  <si>
    <t>https://podminky.urs.cz/item/CS_URS_2024_01/751398056</t>
  </si>
  <si>
    <t>" žaluzie do nastavku VZT " 2</t>
  </si>
  <si>
    <t>34</t>
  </si>
  <si>
    <t>42972963R</t>
  </si>
  <si>
    <t>žaluzie protidešťová s pevnými lamelami, stěnová 1000x1250 mm s vnitřní sítí  proti hmyzu</t>
  </si>
  <si>
    <t>-1277653195</t>
  </si>
  <si>
    <t>35</t>
  </si>
  <si>
    <t>998751102</t>
  </si>
  <si>
    <t>Přesun hmot tonážní pro vzduchotechniku v objektech v přes 12 do 24 m</t>
  </si>
  <si>
    <t>-301617309</t>
  </si>
  <si>
    <t>Přesun hmot pro vzduchotechniku stanovený z hmotnosti přesunovaného materiálu vodorovná dopravní vzdálenost do 100 m základní v objektech výšky přes 12 do 24 m</t>
  </si>
  <si>
    <t>https://podminky.urs.cz/item/CS_URS_2024_01/998751102</t>
  </si>
  <si>
    <t>762</t>
  </si>
  <si>
    <t>Konstrukce tesařské</t>
  </si>
  <si>
    <t>36</t>
  </si>
  <si>
    <t>762083121</t>
  </si>
  <si>
    <t>Impregnace řeziva proti dřevokaznému hmyzu, houbám a plísním máčením třída ohrožení 1 a 2</t>
  </si>
  <si>
    <t>m3</t>
  </si>
  <si>
    <t>419553985</t>
  </si>
  <si>
    <t>Impregnace řeziva máčením proti dřevokaznému hmyzu, houbám a plísním, třída ohrožení 1 a 2 (dřevo v interiéru)</t>
  </si>
  <si>
    <t>https://podminky.urs.cz/item/CS_URS_2024_01/762083121</t>
  </si>
  <si>
    <t>* nástavba VZT</t>
  </si>
  <si>
    <t>" krokve 100/120 " 3*3,3*0,1*0,12</t>
  </si>
  <si>
    <t>" vaznice 100/120 " 1*2,6*0,1*0,12</t>
  </si>
  <si>
    <t>" sloupky 100/100 " 3*(1,6+1,2+0,7)*0,1*0,1</t>
  </si>
  <si>
    <t>" vložka 100/100 " 1*2,4*0,1*0,1</t>
  </si>
  <si>
    <t>" doplnění výměn příložkami 50/150 " 29*2*2,0*0,05*0,15</t>
  </si>
  <si>
    <t>" doplnění výměn příložkami 80/150 " 6*2*2,0*0,08*0,15</t>
  </si>
  <si>
    <t>" doplnění části krokví 120/150 " (4*2,0*2+2*1,5+1*2,0+2*1,5+2*1,2+2*1,0+3*2,0*2+2*2,0+6*2,0*2+4*1,5)*0,12*0,15</t>
  </si>
  <si>
    <t>" doplnění části vaznic 160/180 " 1*2,0*4*0,16*0,18</t>
  </si>
  <si>
    <t>" doplnění části vaznic z věží 160/200 " 2,5*4*2*0,16*0,2</t>
  </si>
  <si>
    <t>" doplnění části krokví z věží 160/160 " (3,0*6+2,0*4+1,5*4+1,0*2)*2*0,16*0,16</t>
  </si>
  <si>
    <t>" doplnění části sloupků z věží 160/160 " 3,0*4*2*0,16*0,16</t>
  </si>
  <si>
    <t>" bednění po výměně pozednice " 137,0*2,0*0,024</t>
  </si>
  <si>
    <t>" doplnění částí bednění " 9,0*0,024</t>
  </si>
  <si>
    <t>" výměna 30% bednění celé střechy " (855,547-(137,0*2,0+9,0))*0,3*0,024</t>
  </si>
  <si>
    <t>" výměna 30% bednění věží " (16,2+12,5+12,5+8,0)*2*0,3*0,024</t>
  </si>
  <si>
    <t>" doplnění částí bednění do 1m2 " 1,0*0,024</t>
  </si>
  <si>
    <t>" doplnění částí bednění do 4m2 " (2,0+2,3*2+2,4+2,5*4+4,0)*0,024</t>
  </si>
  <si>
    <t>" doplnění částí bednění přes 4 do 8m2 " (5,5+6,0+8,0)*0,024</t>
  </si>
  <si>
    <t xml:space="preserve">* nové vyrovnávací bednění </t>
  </si>
  <si>
    <t>" plocha střechy bez věží " 855,5479*0,024</t>
  </si>
  <si>
    <t>37</t>
  </si>
  <si>
    <t>762085112</t>
  </si>
  <si>
    <t>Montáž svorníků nebo šroubů dl přes 150 do 300 mm</t>
  </si>
  <si>
    <t>-1719571017</t>
  </si>
  <si>
    <t>Montáž ocelových spojovacích prostředků (materiál ve specifikaci) svorníků nebo šroubů délky přes 150 do 300 mm</t>
  </si>
  <si>
    <t>https://podminky.urs.cz/item/CS_URS_2024_01/762085112</t>
  </si>
  <si>
    <t>" svorníky SV 3 - na každou krokev dl.180 mm " 125</t>
  </si>
  <si>
    <t>" svorníky SV 4 na každou vaznici dl.280mm " 13</t>
  </si>
  <si>
    <t>38</t>
  </si>
  <si>
    <t>31197003</t>
  </si>
  <si>
    <t>tyč závitová Pz 4.6 M10</t>
  </si>
  <si>
    <t>-2025210433</t>
  </si>
  <si>
    <t>" svorníky SV 3 - na každou krokev dl.180 mm " 125*0,18</t>
  </si>
  <si>
    <t>" svorníky SV 4 na každou vaznici dl.280mm " 13*0,28</t>
  </si>
  <si>
    <t>39</t>
  </si>
  <si>
    <t>31120005</t>
  </si>
  <si>
    <t>podložka DIN 125-A ZB D 10mm</t>
  </si>
  <si>
    <t>100 kus</t>
  </si>
  <si>
    <t>-1129023622</t>
  </si>
  <si>
    <t>" na svorníky SV 3 - na každou krokev dl.180 mm " 125*2/100</t>
  </si>
  <si>
    <t>" na svorníky SV 4 na každou vaznici dl.280mm " 13*2/100</t>
  </si>
  <si>
    <t>40</t>
  </si>
  <si>
    <t>31111005</t>
  </si>
  <si>
    <t>matice přesná šestihranná Pz DIN 934-8 M10</t>
  </si>
  <si>
    <t>-2065518146</t>
  </si>
  <si>
    <t>41</t>
  </si>
  <si>
    <t>762085113</t>
  </si>
  <si>
    <t>Montáž svorníků nebo šroubů dl přes 300 do 450 mm</t>
  </si>
  <si>
    <t>982974177</t>
  </si>
  <si>
    <t>Montáž ocelových spojovacích prostředků (materiál ve specifikaci) svorníků nebo šroubů délky přes 300 do 450 mm</t>
  </si>
  <si>
    <t>https://podminky.urs.cz/item/CS_URS_2024_01/762085113</t>
  </si>
  <si>
    <t>" svorníky SV 1 a SV 2 " 164+24</t>
  </si>
  <si>
    <t>42</t>
  </si>
  <si>
    <t>31197006</t>
  </si>
  <si>
    <t>tyč závitová Pz 4.6 M16</t>
  </si>
  <si>
    <t>-589083387</t>
  </si>
  <si>
    <t>" svorníky SV 1 a SV 2 " 164*0,35+24*0,42</t>
  </si>
  <si>
    <t>67,48*1,08 'Přepočtené koeficientem množství</t>
  </si>
  <si>
    <t>43</t>
  </si>
  <si>
    <t>31111008</t>
  </si>
  <si>
    <t>matice přesná šestihranná Pz DIN 934-8 M16</t>
  </si>
  <si>
    <t>881948888</t>
  </si>
  <si>
    <t>" na svorníky SV 1 a SV 2 " (164*2+24*2)/100</t>
  </si>
  <si>
    <t>44</t>
  </si>
  <si>
    <t>762085121</t>
  </si>
  <si>
    <t>Montáž styčníkových desek půdorysné plochy do 100 cm2</t>
  </si>
  <si>
    <t>622091969</t>
  </si>
  <si>
    <t>Montáž ocelových spojovacích prostředků (materiál ve specifikaci) styčníkových desek půdorysné plochy do 100 cm2</t>
  </si>
  <si>
    <t>https://podminky.urs.cz/item/CS_URS_2024_01/762085121</t>
  </si>
  <si>
    <t>" ozubená podložka buldog 2 ks/ svorník " (164+24)*2</t>
  </si>
  <si>
    <t>45</t>
  </si>
  <si>
    <t>54825509</t>
  </si>
  <si>
    <t>buldok 75x23x1,30mm oboustr.</t>
  </si>
  <si>
    <t>872623230</t>
  </si>
  <si>
    <t>46</t>
  </si>
  <si>
    <t>762085123</t>
  </si>
  <si>
    <t>Montáž styčníkových desek půdorysné plochy přes 200 do 300 cm2</t>
  </si>
  <si>
    <t>-1086406915</t>
  </si>
  <si>
    <t>Montáž ocelových spojovacích prostředků (materiál ve specifikaci) styčníkových desek půdorysné plochy přes 200 do 300 cm2</t>
  </si>
  <si>
    <t>https://podminky.urs.cz/item/CS_URS_2024_01/762085123</t>
  </si>
  <si>
    <t>" výztuha PA P5/60 " 48</t>
  </si>
  <si>
    <t>47</t>
  </si>
  <si>
    <t>553960001</t>
  </si>
  <si>
    <t xml:space="preserve">Výztuha příložek P5/60 dl.1,2m žárově zinkovaná s otvory pro svorníky </t>
  </si>
  <si>
    <t>kg</t>
  </si>
  <si>
    <t>1667753450</t>
  </si>
  <si>
    <t>" výztuha PA P5/60 35 ks " 48*0,06*1,2*5*8</t>
  </si>
  <si>
    <t>48</t>
  </si>
  <si>
    <t>762331813</t>
  </si>
  <si>
    <t>Demontáž vázaných kcí krovů z hranolů průřezové pl přes 224 do 288 cm2</t>
  </si>
  <si>
    <t>-1023367360</t>
  </si>
  <si>
    <t>Demontáž vázaných konstrukcí krovů sklonu do 60° z hranolů, hranolků, fošen, průřezové plochy přes 224 do 288 cm2</t>
  </si>
  <si>
    <t>https://podminky.urs.cz/item/CS_URS_2024_01/762331813</t>
  </si>
  <si>
    <t>" odstranění celé pozednice 160/160 " 138,5</t>
  </si>
  <si>
    <t>49</t>
  </si>
  <si>
    <t>762331921</t>
  </si>
  <si>
    <t>Vyřezání části střešní vazby průřezové pl řeziva přes 120 do 224 cm2 dl do 3 m</t>
  </si>
  <si>
    <t>1572595457</t>
  </si>
  <si>
    <t>Vyřezání části střešní vazby vázané konstrukce krovů průřezové plochy řeziva přes 120 do 224 cm2, délky vyřezané části krovového prvku do 3 m</t>
  </si>
  <si>
    <t>https://podminky.urs.cz/item/CS_URS_2024_01/762331921</t>
  </si>
  <si>
    <t>" odstranění části krokví 120/150 " 4*2,0*2+2*1,5+1*2,0+2*1,5+2*1,2+2*1,0+3*2,0*2+2*2,0+6*2,0*2+4*1,5</t>
  </si>
  <si>
    <t>50</t>
  </si>
  <si>
    <t>762331931</t>
  </si>
  <si>
    <t>Vyřezání části střešní vazby průřezové pl řeziva přes 224 do 288 cm2 dl do 3 m</t>
  </si>
  <si>
    <t>-1353535321</t>
  </si>
  <si>
    <t>Vyřezání části střešní vazby vázané konstrukce krovů průřezové plochy řeziva přes 224 do 288 cm2, délky vyřezané části krovového prvku do 3 m</t>
  </si>
  <si>
    <t>https://podminky.urs.cz/item/CS_URS_2024_01/762331931</t>
  </si>
  <si>
    <t>" odstranění části vaznic 160/180 " 1*2,0*4</t>
  </si>
  <si>
    <t>51</t>
  </si>
  <si>
    <t>762331941</t>
  </si>
  <si>
    <t>Vyřezání části střešní vazby průřezové pl řeziva přes 288 do 450 cm2 dl do 3 m</t>
  </si>
  <si>
    <t>-466415794</t>
  </si>
  <si>
    <t>Vyřezání části střešní vazby vázané konstrukce krovů průřezové plochy řeziva přes 288 do 450 cm2, délky vyřezané části krovového prvku do 3 m</t>
  </si>
  <si>
    <t>https://podminky.urs.cz/item/CS_URS_2024_01/762331941</t>
  </si>
  <si>
    <t>" odstranění části vaznic z věží 160/200 " 2,5*4*2</t>
  </si>
  <si>
    <t>" odstranění části krokví z věží 160/160 " (3,0*6+2,0*4+1,5*4+1,0*2)*2</t>
  </si>
  <si>
    <t>" odstranění části sloupků z věží 160/160 " 3,0*4*2</t>
  </si>
  <si>
    <t>52</t>
  </si>
  <si>
    <t>762332921</t>
  </si>
  <si>
    <t>Doplnění části střešní vazby hranoly průřezové pl do 120 cm2 včetně materiálu</t>
  </si>
  <si>
    <t>1794408464</t>
  </si>
  <si>
    <t>Doplnění střešní vazby řezivem (materiál v ceně) průřezové plochy do 120 cm2</t>
  </si>
  <si>
    <t>https://podminky.urs.cz/item/CS_URS_2024_01/762332921</t>
  </si>
  <si>
    <t>" doplnění výměn příložkami 50/150 " 29*2*2,0</t>
  </si>
  <si>
    <t>" doplnění výměn příložkami 80/150 " 6*2*2,0</t>
  </si>
  <si>
    <t>53</t>
  </si>
  <si>
    <t>762332922</t>
  </si>
  <si>
    <t>Doplnění části střešní vazby hranoly průřezové pl přes 120 do 224 cm2 včetně materiálu</t>
  </si>
  <si>
    <t>-1104262030</t>
  </si>
  <si>
    <t>Doplnění střešní vazby řezivem (materiál v ceně) průřezové plochy přes 120 do 224 cm2</t>
  </si>
  <si>
    <t>https://podminky.urs.cz/item/CS_URS_2024_01/762332922</t>
  </si>
  <si>
    <t>" doplnění části krokví 120/150 " 4*2,0*2+2*1,5+1*2,0+2*1,5+2*1,2+2*1,0+3*2,0*2+2*2,0+6*2,0*2+4*1,5</t>
  </si>
  <si>
    <t>54</t>
  </si>
  <si>
    <t>762332923</t>
  </si>
  <si>
    <t>Doplnění části střešní vazby hranoly průřezové pl přes 224 do 288 cm2 včetně materiálu</t>
  </si>
  <si>
    <t>1222813032</t>
  </si>
  <si>
    <t>Doplnění střešní vazby řezivem (materiál v ceně) průřezové plochy přes 224 do 288 cm2</t>
  </si>
  <si>
    <t>https://podminky.urs.cz/item/CS_URS_2024_01/762332923</t>
  </si>
  <si>
    <t>" doplnění části vaznic 160/180 " 1*2,0*4</t>
  </si>
  <si>
    <t>55</t>
  </si>
  <si>
    <t>762332924</t>
  </si>
  <si>
    <t>Doplnění části střešní vazby hranoly průřezové pl přes 288 do 450 cm2 včetně materiálu</t>
  </si>
  <si>
    <t>1617485141</t>
  </si>
  <si>
    <t>Doplnění střešní vazby řezivem (materiál v ceně) průřezové plochy přes 288 do 450 cm2</t>
  </si>
  <si>
    <t>https://podminky.urs.cz/item/CS_URS_2024_01/762332924</t>
  </si>
  <si>
    <t>" doplnění části vaznic z věží 160/200 " 2,5*4*2</t>
  </si>
  <si>
    <t>" doplnění části krokví z věží 160/160 " (3,0*6+2,0*4+1,5*4+1,0*2)*2</t>
  </si>
  <si>
    <t>" doplnění části sloupků z věží 160/160 " 3,0*4*2</t>
  </si>
  <si>
    <t>56</t>
  </si>
  <si>
    <t>762332131</t>
  </si>
  <si>
    <t>Montáž vázaných kcí krovů pravidelných z hraněného řeziva průřezové pl přes 50 do 120 cm2</t>
  </si>
  <si>
    <t>1550967436</t>
  </si>
  <si>
    <t>Montáž vázaných konstrukcí krovů střech pultových, sedlových, valbových, stanových čtvercového nebo obdélníkového půdorysu z řeziva hraněného průřezové plochy přes 50 do 120 cm2</t>
  </si>
  <si>
    <t>https://podminky.urs.cz/item/CS_URS_2024_01/762332131</t>
  </si>
  <si>
    <t>" krokve 100/120 " 3*3,3</t>
  </si>
  <si>
    <t>" vaznice 100/120 " 1*2,6</t>
  </si>
  <si>
    <t>" sloupky 100/100 " 3*(1,6+1,2+0,7)</t>
  </si>
  <si>
    <t>" vložka 100/100 " 1*2,4</t>
  </si>
  <si>
    <t>57</t>
  </si>
  <si>
    <t>60512125</t>
  </si>
  <si>
    <t>hranol stavební řezivo průřezu do 120cm2 do dl 6m</t>
  </si>
  <si>
    <t>-1505262797</t>
  </si>
  <si>
    <t>0,279*1,1 'Přepočtené koeficientem množství</t>
  </si>
  <si>
    <t>58</t>
  </si>
  <si>
    <t>762341027</t>
  </si>
  <si>
    <t>Bednění střech rovných sklon do 60° z desek OSB tl 25 mm na pero a drážku šroubovaných na krokve</t>
  </si>
  <si>
    <t>-1466586602</t>
  </si>
  <si>
    <t>Bednění střech střech rovných sklonu do 60° s vyřezáním otvorů z dřevoštěpkových desek OSB šroubovaných na krokve na pero a drážku, tloušťky desky 25 mm</t>
  </si>
  <si>
    <t>https://podminky.urs.cz/item/CS_URS_2024_01/762341027</t>
  </si>
  <si>
    <t>" střecha " 2,75*2,85</t>
  </si>
  <si>
    <t>59</t>
  </si>
  <si>
    <t>762341811</t>
  </si>
  <si>
    <t>Demontáž bednění střech z prken</t>
  </si>
  <si>
    <t>1254286574</t>
  </si>
  <si>
    <t>Demontáž bednění a laťování bednění střech rovných, obloukových, sklonu do 60° se všemi nadstřešními konstrukcemi z prken hrubých, hoblovaných tl. do 32 mm</t>
  </si>
  <si>
    <t>https://podminky.urs.cz/item/CS_URS_2024_01/762341811</t>
  </si>
  <si>
    <t>" odstranění bednění k výměně pozednice " 137,0*2,0</t>
  </si>
  <si>
    <t>" vyřezání částí bednění " 9,0</t>
  </si>
  <si>
    <t>" výměna 30% bednění celé střechy " 855,547*0,3-(137,0+9,0)</t>
  </si>
  <si>
    <t>" výměna 30% bednění věží " (16,2+12,5+12,5+8,0)*2*0,3</t>
  </si>
  <si>
    <t>60</t>
  </si>
  <si>
    <t>762341210</t>
  </si>
  <si>
    <t>Montáž bednění střech rovných a šikmých sklonu do 60° z hrubých prken na sraz tl do 32 mm</t>
  </si>
  <si>
    <t>883897646</t>
  </si>
  <si>
    <t>Montáž bednění střech rovných a šikmých sklonu do 60° s vyřezáním otvorů z prken hrubých na sraz tl. do 32 mm</t>
  </si>
  <si>
    <t>https://podminky.urs.cz/item/CS_URS_2024_01/762341210</t>
  </si>
  <si>
    <t>" bednění po výměně pozednice " 137,0*2,0</t>
  </si>
  <si>
    <t>" doplnění částí bednění " 9,0</t>
  </si>
  <si>
    <t>" výměna 30% bednění celé střechy " (855,547-(137,0*2,0+9,0))*0,3</t>
  </si>
  <si>
    <t xml:space="preserve">* vyrovnávaci bednění </t>
  </si>
  <si>
    <t>61</t>
  </si>
  <si>
    <t>60515111</t>
  </si>
  <si>
    <t>řezivo jehličnaté boční prkno 20-30mm</t>
  </si>
  <si>
    <t>660023448</t>
  </si>
  <si>
    <t>32,155*1,1 'Přepočtené koeficientem množství</t>
  </si>
  <si>
    <t>62</t>
  </si>
  <si>
    <t>762342511</t>
  </si>
  <si>
    <t>Montáž kontralatí na podklad bez tepelné izolace</t>
  </si>
  <si>
    <t>43004969</t>
  </si>
  <si>
    <t>Montáž laťování montáž kontralatí na podklad bez tepelné izolace</t>
  </si>
  <si>
    <t>https://podminky.urs.cz/item/CS_URS_2024_01/762342511</t>
  </si>
  <si>
    <t>* kontralatě 5/5  1,2m/m2</t>
  </si>
  <si>
    <t>" plocha střechy bez věží " 855,547*1,2</t>
  </si>
  <si>
    <t>63</t>
  </si>
  <si>
    <t>60514114</t>
  </si>
  <si>
    <t>řezivo jehličnaté lať impregnovaná dl 4 m</t>
  </si>
  <si>
    <t>-1051663108</t>
  </si>
  <si>
    <t>* kontralatě 5/7  1,2m/m2</t>
  </si>
  <si>
    <t>" plocha střechy bez věží " 855,547*1,2*0,05*0,05</t>
  </si>
  <si>
    <t>2,567*1,1 'Přepočtené koeficientem množství</t>
  </si>
  <si>
    <t>64</t>
  </si>
  <si>
    <t>762395000</t>
  </si>
  <si>
    <t>Spojovací prostředky krovů, bednění, laťování, nadstřešních konstrukcí</t>
  </si>
  <si>
    <t>328689469</t>
  </si>
  <si>
    <t>Spojovací prostředky krovů, bednění a laťování, nadstřešních konstrukcí svorníky, prkna, hřebíky, pásová ocel, vruty</t>
  </si>
  <si>
    <t>https://podminky.urs.cz/item/CS_URS_2024_01/762395000</t>
  </si>
  <si>
    <t>" plocha střechy bez věží " 855,547*1,2*0,05*0,07</t>
  </si>
  <si>
    <t>65</t>
  </si>
  <si>
    <t>762341931</t>
  </si>
  <si>
    <t>Vyřezání části bednění střech z prken tl do 32 mm pl jednotlivě do 1 m2</t>
  </si>
  <si>
    <t>-1646507855</t>
  </si>
  <si>
    <t>Vyřezání otvorů v bednění střech bez rozebrání krytiny z prken tl. do 32 mm, otvoru plochy jednotlivě do 1 m2</t>
  </si>
  <si>
    <t>https://podminky.urs.cz/item/CS_URS_2024_01/762341931</t>
  </si>
  <si>
    <t>" vyřezání částí bednění " 1,0*4</t>
  </si>
  <si>
    <t>66</t>
  </si>
  <si>
    <t>762341932</t>
  </si>
  <si>
    <t>Vyřezání části bednění střech z prken tl do 32 mm pl jednotlivě přes 1 do 4 m2</t>
  </si>
  <si>
    <t>1290096612</t>
  </si>
  <si>
    <t>Vyřezání otvorů v bednění střech bez rozebrání krytiny z prken tl. do 32 mm, otvoru plochy jednotlivě přes 1 do 4 m2</t>
  </si>
  <si>
    <t>https://podminky.urs.cz/item/CS_URS_2024_01/762341932</t>
  </si>
  <si>
    <t>" vyřezání částí bednění " (2,0+1,0)*2+(2,3+1,0)*2*2+(2,4+1,0)*2+(2,5+1,0)*2*4+2,0*4</t>
  </si>
  <si>
    <t>67</t>
  </si>
  <si>
    <t>762341933</t>
  </si>
  <si>
    <t>Vyřezání části bednění střech z prken tl do 32 mm pl jednotlivě přes 4 m2</t>
  </si>
  <si>
    <t>-1332364004</t>
  </si>
  <si>
    <t>Vyřezání otvorů v bednění střech bez rozebrání krytiny z prken tl. do 32 mm, otvoru plochy jednotlivě přes 4 m2</t>
  </si>
  <si>
    <t>https://podminky.urs.cz/item/CS_URS_2024_01/762341933</t>
  </si>
  <si>
    <t>" vyřezání částí bednění " (5,5+1,0)*2+(2,0+3,0)*2+(2,0+4,0)*2</t>
  </si>
  <si>
    <t>68</t>
  </si>
  <si>
    <t>762343911</t>
  </si>
  <si>
    <t>Zabednění otvorů ve střeše prkny tl do 32 mm pl jednotlivě do 1 m2</t>
  </si>
  <si>
    <t>-1406688719</t>
  </si>
  <si>
    <t>Zabednění otvorů ve střeše prkny (materiál v ceně) tl. do 32 mm, otvoru plochy jednotlivě do 1 m2</t>
  </si>
  <si>
    <t>https://podminky.urs.cz/item/CS_URS_2024_01/762343911</t>
  </si>
  <si>
    <t>" doplnění částí bednění " 1,0</t>
  </si>
  <si>
    <t>69</t>
  </si>
  <si>
    <t>762343912</t>
  </si>
  <si>
    <t>Zabednění otvorů ve střeše prkny tl do 32 mm pl jednotlivě přes 1 do 4 m2</t>
  </si>
  <si>
    <t>-750136927</t>
  </si>
  <si>
    <t>Zabednění otvorů ve střeše prkny (materiál v ceně) tl. do 32 mm, otvoru plochy jednotlivě přes 1 do 4 m2</t>
  </si>
  <si>
    <t>https://podminky.urs.cz/item/CS_URS_2024_01/762343912</t>
  </si>
  <si>
    <t>" doplnění částí bednění " 2,0+2,3*2+2,4+2,5*4+4,0</t>
  </si>
  <si>
    <t>70</t>
  </si>
  <si>
    <t>762343913</t>
  </si>
  <si>
    <t>Zabednění otvorů ve střeše prkny tl do 32 mm pl jednotlivě přes 4 do 8 m2</t>
  </si>
  <si>
    <t>560451773</t>
  </si>
  <si>
    <t>Zabednění otvorů ve střeše prkny (materiál v ceně) tl. do 32 mm, otvoru plochy jednotlivě přes 4 do 8 m2</t>
  </si>
  <si>
    <t>https://podminky.urs.cz/item/CS_URS_2024_01/762343913</t>
  </si>
  <si>
    <t>" doplnění částí bednění " 5,5+6,0+8,0+9,0</t>
  </si>
  <si>
    <t>71</t>
  </si>
  <si>
    <t>762431026</t>
  </si>
  <si>
    <t>Obložení stěn z desek OSB tl 22 mm nebroušených na pero a drážku přibíjených</t>
  </si>
  <si>
    <t>-991315781</t>
  </si>
  <si>
    <t>Obložení stěn z dřevoštěpkových desek OSB přibíjených na pero a drážku nebroušených, tloušťky desky 22 mm</t>
  </si>
  <si>
    <t>https://podminky.urs.cz/item/CS_URS_2024_01/762431026</t>
  </si>
  <si>
    <t>" stěny " 3,0*1,65/2*2+1,65*2,6-1,25*1,0*2</t>
  </si>
  <si>
    <t>72</t>
  </si>
  <si>
    <t>998762103</t>
  </si>
  <si>
    <t>Přesun hmot tonážní pro kce tesařské v objektech v přes 12 do 24 m</t>
  </si>
  <si>
    <t>57275592</t>
  </si>
  <si>
    <t>Přesun hmot pro konstrukce tesařské stanovený z hmotnosti přesunovaného materiálu vodorovná dopravní vzdálenost do 50 m základní v objektech výšky přes 12 do 24 m</t>
  </si>
  <si>
    <t>https://podminky.urs.cz/item/CS_URS_2024_01/998762103</t>
  </si>
  <si>
    <t>764</t>
  </si>
  <si>
    <t>Konstrukce klempířské</t>
  </si>
  <si>
    <t>73</t>
  </si>
  <si>
    <t>764001801</t>
  </si>
  <si>
    <t>Demontáž podkladního plechu do suti</t>
  </si>
  <si>
    <t>-1170757071</t>
  </si>
  <si>
    <t>Demontáž klempířských konstrukcí podkladního plechu do suti</t>
  </si>
  <si>
    <t>https://podminky.urs.cz/item/CS_URS_2024_01/764001801</t>
  </si>
  <si>
    <t>" K/1 podkladní plech u okapu rš. 350mm " 149,0</t>
  </si>
  <si>
    <t>74</t>
  </si>
  <si>
    <t>764001821</t>
  </si>
  <si>
    <t>Demontáž krytiny ze svitků nebo tabulí do suti</t>
  </si>
  <si>
    <t>-540344243</t>
  </si>
  <si>
    <t>Demontáž klempířských konstrukcí krytiny ze svitků nebo tabulí do suti</t>
  </si>
  <si>
    <t>https://podminky.urs.cz/item/CS_URS_2024_01/764001821</t>
  </si>
  <si>
    <t>75</t>
  </si>
  <si>
    <t>764001851</t>
  </si>
  <si>
    <t>Demontáž hřebene s větrací mřížkou nebo hřebenovým plechem do suti</t>
  </si>
  <si>
    <t>-1929029662</t>
  </si>
  <si>
    <t>Demontáž klempířských konstrukcí oplechování hřebene s větrací mřížkou nebo podkladním plechem do suti</t>
  </si>
  <si>
    <t>https://podminky.urs.cz/item/CS_URS_2024_01/764001851</t>
  </si>
  <si>
    <t>" K/10 hřeben rš.650 mm " 36,85</t>
  </si>
  <si>
    <t>76</t>
  </si>
  <si>
    <t>764001871</t>
  </si>
  <si>
    <t>Demontáž nároží s větrací mřížkou nebo nárožním plechem do suti</t>
  </si>
  <si>
    <t>-954772135</t>
  </si>
  <si>
    <t>Demontáž klempířských konstrukcí oplechování nároží s větrací mřížkou nebo podkladním plechem do suti</t>
  </si>
  <si>
    <t>https://podminky.urs.cz/item/CS_URS_2024_01/764001871</t>
  </si>
  <si>
    <t>" K/11 oplechování nároží " 80,2</t>
  </si>
  <si>
    <t>" K/18 oplechování nároží věží " 2*(5,5+3,2)*2</t>
  </si>
  <si>
    <t>77</t>
  </si>
  <si>
    <t>764001891</t>
  </si>
  <si>
    <t>Demontáž úžlabí do suti</t>
  </si>
  <si>
    <t>-1060865533</t>
  </si>
  <si>
    <t>Demontáž klempířských konstrukcí oplechování úžlabí do suti</t>
  </si>
  <si>
    <t>https://podminky.urs.cz/item/CS_URS_2024_01/764001891</t>
  </si>
  <si>
    <t>" K/12 - vyplechování úžlabí " 27,0+28,6</t>
  </si>
  <si>
    <t>78</t>
  </si>
  <si>
    <t>764002812</t>
  </si>
  <si>
    <t>Demontáž okapového plechu do suti v krytině skládané</t>
  </si>
  <si>
    <t>-455687313</t>
  </si>
  <si>
    <t>Demontáž klempířských konstrukcí okapového plechu do suti, v krytině skládané</t>
  </si>
  <si>
    <t>https://podminky.urs.cz/item/CS_URS_2024_01/764002812</t>
  </si>
  <si>
    <t>" K/02 oplechování okapu vrchní pod nástřešní žlab " 149,0</t>
  </si>
  <si>
    <t>79</t>
  </si>
  <si>
    <t>764002821</t>
  </si>
  <si>
    <t>Demontáž střešního výlezu do suti</t>
  </si>
  <si>
    <t>-1493841512</t>
  </si>
  <si>
    <t>Demontáž klempířských konstrukcí střešního výlezu do suti</t>
  </si>
  <si>
    <t>https://podminky.urs.cz/item/CS_URS_2024_01/764002821</t>
  </si>
  <si>
    <t>80</t>
  </si>
  <si>
    <t>764002835</t>
  </si>
  <si>
    <t>Demontáž sněhového zachytávače kusového do suti</t>
  </si>
  <si>
    <t>518778091</t>
  </si>
  <si>
    <t>Demontáž klempířských konstrukcí sněhového zachytávače kusového do suti</t>
  </si>
  <si>
    <t>https://podminky.urs.cz/item/CS_URS_2024_01/764002835</t>
  </si>
  <si>
    <t>81</t>
  </si>
  <si>
    <t>764002841</t>
  </si>
  <si>
    <t>Demontáž oplechování horních ploch zdí a nadezdívek do suti</t>
  </si>
  <si>
    <t>1491241864</t>
  </si>
  <si>
    <t>Demontáž klempířských konstrukcí oplechování horních ploch zdí a nadezdívek do suti</t>
  </si>
  <si>
    <t>https://podminky.urs.cz/item/CS_URS_2024_01/764002841</t>
  </si>
  <si>
    <t xml:space="preserve">" K/07 oplechování atik zídky věží " 11,5+4,0 </t>
  </si>
  <si>
    <t>82</t>
  </si>
  <si>
    <t>764002871</t>
  </si>
  <si>
    <t>Demontáž lemování zdí do suti</t>
  </si>
  <si>
    <t>1193198016</t>
  </si>
  <si>
    <t>Demontáž klempířských konstrukcí lemování zdí do suti</t>
  </si>
  <si>
    <t>https://podminky.urs.cz/item/CS_URS_2024_01/764002871</t>
  </si>
  <si>
    <t>" K17 lemování kolem věří " (5,5+2*1,0+2*5,6+3,5)*2</t>
  </si>
  <si>
    <t>83</t>
  </si>
  <si>
    <t>764002881</t>
  </si>
  <si>
    <t>Demontáž lemování střešních prostupů do suti</t>
  </si>
  <si>
    <t>803550477</t>
  </si>
  <si>
    <t>Demontáž klempířských konstrukcí lemování střešních prostupů do suti</t>
  </si>
  <si>
    <t>https://podminky.urs.cz/item/CS_URS_2024_01/764002881</t>
  </si>
  <si>
    <t xml:space="preserve">" K/08 komína " 7,0*0,45 </t>
  </si>
  <si>
    <t>84</t>
  </si>
  <si>
    <t>764003801</t>
  </si>
  <si>
    <t>Demontáž lemování trub, konzol, držáků, ventilačních nástavců a jiných kusových prvků do suti</t>
  </si>
  <si>
    <t>-2125772666</t>
  </si>
  <si>
    <t>Demontáž klempířských konstrukcí lemování trub, konzol, držáků, ventilačních nástavců a ostatních kusových prvků do suti</t>
  </si>
  <si>
    <t>https://podminky.urs.cz/item/CS_URS_2024_01/764003801</t>
  </si>
  <si>
    <t>" kanalizace " 10</t>
  </si>
  <si>
    <t>" odvětrání výtahové šachty " 1</t>
  </si>
  <si>
    <t>85</t>
  </si>
  <si>
    <t>764004821</t>
  </si>
  <si>
    <t>Demontáž nástřešního žlabu do suti</t>
  </si>
  <si>
    <t>-1740718985</t>
  </si>
  <si>
    <t>Demontáž klempířských konstrukcí žlabu nástřešního do suti</t>
  </si>
  <si>
    <t>https://podminky.urs.cz/item/CS_URS_2024_01/764004821</t>
  </si>
  <si>
    <t>" K/03, K/04 nástřešní žlab vč. háků rš 700 mm " 134,0</t>
  </si>
  <si>
    <t>86</t>
  </si>
  <si>
    <t>764004861</t>
  </si>
  <si>
    <t>Demontáž svodu do suti</t>
  </si>
  <si>
    <t>1675308114</t>
  </si>
  <si>
    <t>Demontáž klempířských konstrukcí svodu do suti</t>
  </si>
  <si>
    <t>https://podminky.urs.cz/item/CS_URS_2024_01/764004861</t>
  </si>
  <si>
    <t xml:space="preserve">* K/06 svod </t>
  </si>
  <si>
    <t>" pohled severní " 2*(17,0+16,5)</t>
  </si>
  <si>
    <t>" pohled západní " 19,0</t>
  </si>
  <si>
    <t>" pohled východní " 20,0</t>
  </si>
  <si>
    <t>" pohled jižní " 22,5*2+22,0*2+20,5</t>
  </si>
  <si>
    <t>87</t>
  </si>
  <si>
    <t>764011615</t>
  </si>
  <si>
    <t>Podkladní plech z Pz s upraveným povrchem rš 400 mm</t>
  </si>
  <si>
    <t>625425966</t>
  </si>
  <si>
    <t>Podkladní plech z pozinkovaného plechu s povrchovou úpravou rš 400 mm</t>
  </si>
  <si>
    <t>https://podminky.urs.cz/item/CS_URS_2024_01/764011615</t>
  </si>
  <si>
    <t xml:space="preserve">Poznámka k položce:
plech oboustranně upravený polyesterovou folií s povrchem HB Polyester tl.36 mikronů
tl. plechu min.0,6mm
podkladová vrstva je tvořena zinkem350g/m2 </t>
  </si>
  <si>
    <t>88</t>
  </si>
  <si>
    <t>764111645</t>
  </si>
  <si>
    <t>Krytina střechy rovné drážkováním ze svitků z Pz plechu s povrch úpravou do rš 670 mm sklonu přes 60°</t>
  </si>
  <si>
    <t>-818649320</t>
  </si>
  <si>
    <t>Krytina ze svitků, ze šablon nebo taškových tabulí z pozinkovaného plechu s povrchovou úpravou s úpravou u okapů, prostupů a výčnělků střechy rovné drážkováním ze svitků do rš 670 mm, sklon střechy přes 60°</t>
  </si>
  <si>
    <t>https://podminky.urs.cz/item/CS_URS_2024_01/764111645</t>
  </si>
  <si>
    <t>" nová krytina věží " (16,2+12,5+12,5+8,0)*2</t>
  </si>
  <si>
    <t xml:space="preserve">* plocha hlavní střechy </t>
  </si>
  <si>
    <t>" plocha A " 11,0*7,8/2</t>
  </si>
  <si>
    <t>" odpočet plochy oken " -0,67*1,4*6</t>
  </si>
  <si>
    <t>" plocha B " (6,9+11,8)/2*7,8+2,5*(7,8+9,2)/2+(26,54+34,65)/2*9,2-(3,0+5,5)/2*5,2*2</t>
  </si>
  <si>
    <t>" odpočet plochy oken " -0,95*5</t>
  </si>
  <si>
    <t>" odpočet plochy oken " -0,95*20</t>
  </si>
  <si>
    <t>" plocha C " 15,5*9,2/2+2,0*7,8</t>
  </si>
  <si>
    <t>" odpočet plochy oken " -0,95*6</t>
  </si>
  <si>
    <t>" plocha D " 0,6*8,0</t>
  </si>
  <si>
    <t>" plocha E " 3,0*8,0</t>
  </si>
  <si>
    <t>" plocha F " 9,6*6,8/2</t>
  </si>
  <si>
    <t>" odpočet plochy oken " -0,95*1</t>
  </si>
  <si>
    <t>" plocha G " 4,2*6,8+1,0*1,0</t>
  </si>
  <si>
    <t>" plocha H " (5,5+16,5)/2*9,55+6,4*3,2/2</t>
  </si>
  <si>
    <t>" odpočet odvětrání žaluzie VZT " -3,0*2,6</t>
  </si>
  <si>
    <t>" odpočet plochy oken " -0,95*4</t>
  </si>
  <si>
    <t>" plocha J " 16,8*9,55/2</t>
  </si>
  <si>
    <t>" plocha L " 8,1*9,55</t>
  </si>
  <si>
    <t>" odpočet plochy oken " -0,94*6</t>
  </si>
  <si>
    <t>" plocha M " 4,0*8,9+4,0*2,7/2</t>
  </si>
  <si>
    <t>" odpočet plochy oken " -0,95*2</t>
  </si>
  <si>
    <t>" plocha N " 6,2*7,8</t>
  </si>
  <si>
    <t>" odpočet plochy oken " -0,67*1,4*3</t>
  </si>
  <si>
    <t>89</t>
  </si>
  <si>
    <t>55350119R</t>
  </si>
  <si>
    <t>Dodávka a osazení větrací hlavice univerzální pro profilované krytiny 100cm2</t>
  </si>
  <si>
    <t>650690900</t>
  </si>
  <si>
    <t>" odvětrací taška falcované krytiny do každého pole mezi krokve " 7+33+14+2+4+3+24+13++9+6</t>
  </si>
  <si>
    <t>90</t>
  </si>
  <si>
    <t>764002414</t>
  </si>
  <si>
    <t>Montáž strukturované oddělovací rohože jakkékoliv rš</t>
  </si>
  <si>
    <t>-284225485</t>
  </si>
  <si>
    <t>Montáž strukturované oddělovací rohože jakékoli rš</t>
  </si>
  <si>
    <t>https://podminky.urs.cz/item/CS_URS_2024_01/764002414</t>
  </si>
  <si>
    <t>91</t>
  </si>
  <si>
    <t>28329223</t>
  </si>
  <si>
    <t>fólie difuzně propustné s nakašírovanou strukturovanou rohoží pod hladkou plechovou krytinu</t>
  </si>
  <si>
    <t>1940568379</t>
  </si>
  <si>
    <t>969,785*1,15 'Přepočtené koeficientem množství</t>
  </si>
  <si>
    <t>92</t>
  </si>
  <si>
    <t>764203152</t>
  </si>
  <si>
    <t>Montáž střešního výlezu pro krytinu skládanou nebo plechovou</t>
  </si>
  <si>
    <t>623514049</t>
  </si>
  <si>
    <t>Montáž oplechování střešních prvků střešního výlezu střechy s krytinou skládanou nebo plechovou</t>
  </si>
  <si>
    <t>https://podminky.urs.cz/item/CS_URS_2024_01/764203152</t>
  </si>
  <si>
    <t>93</t>
  </si>
  <si>
    <t>55350421R</t>
  </si>
  <si>
    <t>vikýř univerzální pro profilované krytiny Pz s polyesterovou úpravou 60x90cm</t>
  </si>
  <si>
    <t>322459303</t>
  </si>
  <si>
    <t>Poznámka k položce:
okno střešní výklopné zasklené bezpečnostním sklem
vč. lemování</t>
  </si>
  <si>
    <t>764211626R</t>
  </si>
  <si>
    <t>Oplechování větraného hřebene s větracím pásem z Pz s povrchovou úpravou rš 650 mm</t>
  </si>
  <si>
    <t>-330023810</t>
  </si>
  <si>
    <t>Oplechování střešních prvků z pozinkovaného plechu s povrchovou úpravou hřebene větraného s použitím hřebenového plechu s větracím pásem rš 650 mm</t>
  </si>
  <si>
    <t>" K/10 větraný hřeben rš.650 mm " 36,85</t>
  </si>
  <si>
    <t>764211675</t>
  </si>
  <si>
    <t>Oplechování nevětraného nároží s nárožním plechem z Pz s povrchovou úpravou rš 400 mm</t>
  </si>
  <si>
    <t>-1970584792</t>
  </si>
  <si>
    <t>Oplechování střešních prvků z pozinkovaného plechu s povrchovou úpravou nároží nevětraného s použitím nárožního plechu rš 400 mm</t>
  </si>
  <si>
    <t>https://podminky.urs.cz/item/CS_URS_2024_01/764211675</t>
  </si>
  <si>
    <t>" K/11 oplechování nároží hlavní střechy " 80,2</t>
  </si>
  <si>
    <t>764212607</t>
  </si>
  <si>
    <t>Oplechování úžlabí z Pz s povrchovou úpravou rš 670 mm</t>
  </si>
  <si>
    <t>-2105581268</t>
  </si>
  <si>
    <t>Oplechování střešních prvků z pozinkovaného plechu s povrchovou úpravou úžlabí rš 670 mm</t>
  </si>
  <si>
    <t>https://podminky.urs.cz/item/CS_URS_2024_01/764212607</t>
  </si>
  <si>
    <t>" K/12 - vyplechování úžlabí rš 600 mm " 27,0</t>
  </si>
  <si>
    <t>97</t>
  </si>
  <si>
    <t>764212612</t>
  </si>
  <si>
    <t>Oplechování úžlabí z Pz s povrchovou úpravou rš 1000 mm</t>
  </si>
  <si>
    <t>-686396004</t>
  </si>
  <si>
    <t>Oplechování střešních prvků z pozinkovaného plechu s povrchovou úpravou úžlabí rš 1000 mm</t>
  </si>
  <si>
    <t>https://podminky.urs.cz/item/CS_URS_2024_01/764212612</t>
  </si>
  <si>
    <t>" K/13 - vyplechování úžlabí rš 900 mm - spoj.střech " 28,6</t>
  </si>
  <si>
    <t>98</t>
  </si>
  <si>
    <t>764212667</t>
  </si>
  <si>
    <t>Oplechování rovné okapové hrany z Pz s povrchovou úpravou rš 670 mm</t>
  </si>
  <si>
    <t>-9221483</t>
  </si>
  <si>
    <t>Oplechování střešních prvků z pozinkovaného plechu s povrchovou úpravou okapu střechy rovné okapovým plechem rš 670 mm</t>
  </si>
  <si>
    <t>https://podminky.urs.cz/item/CS_URS_2024_01/764212667</t>
  </si>
  <si>
    <t>99</t>
  </si>
  <si>
    <t>764213652</t>
  </si>
  <si>
    <t>Střešní výlez pro krytinu skládanou nebo plechovou z Pz s povrchovou úpravou</t>
  </si>
  <si>
    <t>819432812</t>
  </si>
  <si>
    <t>Oplechování střešních prvků z pozinkovaného plechu s povrchovou úpravou střešní výlez rozměru 600 x 600 mm, střechy s krytinou skládanou nebo plechovou</t>
  </si>
  <si>
    <t>https://podminky.urs.cz/item/CS_URS_2024_01/764213652</t>
  </si>
  <si>
    <t>100</t>
  </si>
  <si>
    <t>764213657</t>
  </si>
  <si>
    <t>Sněhový rozražeč krytiny z Pz s povrchovou úpravou</t>
  </si>
  <si>
    <t>-360680776</t>
  </si>
  <si>
    <t>Oplechování střešních prvků z pozinkovaného plechu s povrchovou úpravou sněhový rozražeč</t>
  </si>
  <si>
    <t>https://podminky.urs.cz/item/CS_URS_2024_01/764213657</t>
  </si>
  <si>
    <t>101</t>
  </si>
  <si>
    <t>764214608</t>
  </si>
  <si>
    <t>Oplechování horních ploch a atik bez rohů z Pz s povrch úpravou mechanicky kotvené rš 750 mm</t>
  </si>
  <si>
    <t>-571221313</t>
  </si>
  <si>
    <t>Oplechování horních ploch zdí a nadezdívek (atik) z pozinkovaného plechu s povrchovou úpravou mechanicky kotvené rš 750 mm</t>
  </si>
  <si>
    <t>https://podminky.urs.cz/item/CS_URS_2024_01/764214608</t>
  </si>
  <si>
    <t>102</t>
  </si>
  <si>
    <t>764311605</t>
  </si>
  <si>
    <t>Lemování rovných zdí střech s krytinou prejzovou nebo vlnitou z Pz s povrchovou úpravou rš 400 mm</t>
  </si>
  <si>
    <t>-1039720927</t>
  </si>
  <si>
    <t>Lemování zdí z pozinkovaného plechu s povrchovou úpravou boční nebo horní rovné, střech s krytinou prejzovou nebo vlnitou rš 400 mm</t>
  </si>
  <si>
    <t>https://podminky.urs.cz/item/CS_URS_2024_01/764311605</t>
  </si>
  <si>
    <t>103</t>
  </si>
  <si>
    <t>764314612</t>
  </si>
  <si>
    <t>Lemování prostupů střech s krytinou skládanou nebo plechovou bez lišty z Pz s povrchovou úpravou</t>
  </si>
  <si>
    <t>-389908038</t>
  </si>
  <si>
    <t>Lemování prostupů z pozinkovaného plechu s povrchovou úpravou bez lišty, střech s krytinou skládanou nebo z plechu</t>
  </si>
  <si>
    <t>https://podminky.urs.cz/item/CS_URS_2024_01/764314612</t>
  </si>
  <si>
    <t xml:space="preserve">" K/14 oplechování VZT nástavby boční " 6,4*0,45 </t>
  </si>
  <si>
    <t xml:space="preserve">" K/15 oplechování VZT nástavby spodní " 2,7*0,3 </t>
  </si>
  <si>
    <t xml:space="preserve">* K/16 </t>
  </si>
  <si>
    <t xml:space="preserve">* lemování střešních oken </t>
  </si>
  <si>
    <t>(48+2)*(0,78+1,4)*2*0,4</t>
  </si>
  <si>
    <t>" oken v sestavě " 2*(0,78+2*1,4)*2*0,4</t>
  </si>
  <si>
    <t>104</t>
  </si>
  <si>
    <t>764315632</t>
  </si>
  <si>
    <t>Lemování trub prostupovou manžetou z Pz s povrch úpravou střech s krytinou skládanou D přes 75 do 100 mm</t>
  </si>
  <si>
    <t>-1769744138</t>
  </si>
  <si>
    <t>Lemování trub, konzol, držáků a ostatních kusových prvků z pozinkovaného plechu s povrchovou úpravou střech s krytinou prostupovou manžetou přes 75 do 100 mm</t>
  </si>
  <si>
    <t>https://podminky.urs.cz/item/CS_URS_2024_01/764315632</t>
  </si>
  <si>
    <t>105</t>
  </si>
  <si>
    <t>764315633</t>
  </si>
  <si>
    <t>Lemování trub prostupovou manžetou z Pz s povrch úpravou střech s krytinou skládanou D přes 100 do 150 mm</t>
  </si>
  <si>
    <t>671644714</t>
  </si>
  <si>
    <t>Lemování trub, konzol, držáků a ostatních kusových prvků z pozinkovaného plechu s povrchovou úpravou střech s krytinou prostupovou manžetou přes 100 do 150 mm</t>
  </si>
  <si>
    <t>https://podminky.urs.cz/item/CS_URS_2024_01/764315633</t>
  </si>
  <si>
    <t>" lemování větracích hlavic věží " 2</t>
  </si>
  <si>
    <t>106</t>
  </si>
  <si>
    <t>764315635</t>
  </si>
  <si>
    <t>Lemování trub prostupovou manžetou z Pz s povrch úpravou střech s krytinou skládanou D přes 200 do 300 mm</t>
  </si>
  <si>
    <t>1257993341</t>
  </si>
  <si>
    <t>Lemování trub, konzol, držáků a ostatních kusových prvků z pozinkovaného plechu s povrchovou úpravou střech s krytinou prostupovou manžetou přes 200 do 300 mm</t>
  </si>
  <si>
    <t>https://podminky.urs.cz/item/CS_URS_2024_01/764315635</t>
  </si>
  <si>
    <t>107</t>
  </si>
  <si>
    <t>764203156</t>
  </si>
  <si>
    <t>Montáž sněhového zachytávače pro krytiny průběžného dvoutrubkového</t>
  </si>
  <si>
    <t>-4873690</t>
  </si>
  <si>
    <t>Montáž oplechování střešních prvků sněhového zachytávače průbežného dvoutrubkového</t>
  </si>
  <si>
    <t>https://podminky.urs.cz/item/CS_URS_2024_01/764203156</t>
  </si>
  <si>
    <t>" sněhové zachytávače dvoutrubkové " 130,0</t>
  </si>
  <si>
    <t>108</t>
  </si>
  <si>
    <t>55344662</t>
  </si>
  <si>
    <t>trubka sněhové zábrany dl 6m</t>
  </si>
  <si>
    <t>320454687</t>
  </si>
  <si>
    <t>" sněhové zachytávače dvoutrubkové " 130,0*2</t>
  </si>
  <si>
    <t>109</t>
  </si>
  <si>
    <t>59660886</t>
  </si>
  <si>
    <t>protisněhová zábrana držák kulatiny do D 120mm</t>
  </si>
  <si>
    <t>sada</t>
  </si>
  <si>
    <t>1396675313</t>
  </si>
  <si>
    <t>" sněhové zachytávače dvoutrubkové - uchycení po 2m " 130,0/2</t>
  </si>
  <si>
    <t>110</t>
  </si>
  <si>
    <t>764135002R</t>
  </si>
  <si>
    <t>Montáž střešních doplňků plechové krytiny pl přes 0,2 m2</t>
  </si>
  <si>
    <t>267102497</t>
  </si>
  <si>
    <t>" odvětrání věží " 2</t>
  </si>
  <si>
    <t>111</t>
  </si>
  <si>
    <t>HLE.HL810</t>
  </si>
  <si>
    <t>Souprava větrací hlavice DN110</t>
  </si>
  <si>
    <t>1601356048</t>
  </si>
  <si>
    <t>112</t>
  </si>
  <si>
    <t>764511643R</t>
  </si>
  <si>
    <t>Kotlík oválný (trychtýřový) pro podokapní žlaby z Pz s povrchovou úpravou 330/200 mm</t>
  </si>
  <si>
    <t>423288749</t>
  </si>
  <si>
    <t>Žlab podokapní z pozinkovaného plechu s povrchovou úpravou včetně háků a čel kotlík oválný (trychtýřový), rš žlabu/průměr svodu 330/200 mm</t>
  </si>
  <si>
    <t>" K/05 - kotlík " 11</t>
  </si>
  <si>
    <t>113</t>
  </si>
  <si>
    <t>764513409R</t>
  </si>
  <si>
    <t>Žlaby nadokapní (nástřešní ) oblého tvaru včetně háků, čel a hrdel z Pz plechu s povrchovou úpravou rš 800 mm</t>
  </si>
  <si>
    <t>-904672268</t>
  </si>
  <si>
    <t>114</t>
  </si>
  <si>
    <t>764513429</t>
  </si>
  <si>
    <t>Příplatek k cenám nadokapního žlabu za provedení rohu nebo koutu z Pz plechu rš 800 mm</t>
  </si>
  <si>
    <t>-135147037</t>
  </si>
  <si>
    <t>Žlab nadokapní (nástřešní) z pozinkovaného plechu Příplatek k cenám za zvýšenou pracnost při provedení rohu nebo koutu rš 800 mm</t>
  </si>
  <si>
    <t>https://podminky.urs.cz/item/CS_URS_2024_01/764513429</t>
  </si>
  <si>
    <t>" rohy " 14</t>
  </si>
  <si>
    <t>115</t>
  </si>
  <si>
    <t>764518623R</t>
  </si>
  <si>
    <t>Svody kruhové včetně objímek, kolen, odskoků z Pz s povrchovou úpravou průměru 150 mm</t>
  </si>
  <si>
    <t>799600971</t>
  </si>
  <si>
    <t>Svod z pozinkovaného plechu s upraveným povrchem včetně objímek, kolen a odskoků kruhový, průměru 150 mm</t>
  </si>
  <si>
    <t>116</t>
  </si>
  <si>
    <t>998764103</t>
  </si>
  <si>
    <t>Přesun hmot tonážní pro konstrukce klempířské v objektech v přes 12 do 24 m</t>
  </si>
  <si>
    <t>-705295517</t>
  </si>
  <si>
    <t>Přesun hmot pro konstrukce klempířské stanovený z hmotnosti přesunovaného materiálu vodorovná dopravní vzdálenost do 50 m základní v objektech výšky přes 12 do 24 m</t>
  </si>
  <si>
    <t>https://podminky.urs.cz/item/CS_URS_2024_01/998764103</t>
  </si>
  <si>
    <t>765</t>
  </si>
  <si>
    <t>Krytina skládaná</t>
  </si>
  <si>
    <t>117</t>
  </si>
  <si>
    <t>765161801</t>
  </si>
  <si>
    <t>Demontáž krytiny z přírodní břidlice do suti</t>
  </si>
  <si>
    <t>-526269781</t>
  </si>
  <si>
    <t>Demontáž krytiny z přírodní břidlice sklonu střechy do 30°, do suti</t>
  </si>
  <si>
    <t>https://podminky.urs.cz/item/CS_URS_2024_01/765161801</t>
  </si>
  <si>
    <t>" stávající krytina věží " (16,2+12,5+12,5+8,0)*2</t>
  </si>
  <si>
    <t>118</t>
  </si>
  <si>
    <t>765161821</t>
  </si>
  <si>
    <t>Příplatek k cenám demontáže břidličné krytiny za sklon přes 30°</t>
  </si>
  <si>
    <t>1040671806</t>
  </si>
  <si>
    <t>Demontáž krytiny z přírodní břidlice Příplatek za sklon přes 30°</t>
  </si>
  <si>
    <t>https://podminky.urs.cz/item/CS_URS_2024_01/765161821</t>
  </si>
  <si>
    <t>119</t>
  </si>
  <si>
    <t>765131803</t>
  </si>
  <si>
    <t>Demontáž azbestocementové skládané krytiny sklonu do 30° do suti</t>
  </si>
  <si>
    <t>308195816</t>
  </si>
  <si>
    <t>Demontáž azbestocementové krytiny skládané sklonu do 30° do suti</t>
  </si>
  <si>
    <t>https://podminky.urs.cz/item/CS_URS_2024_01/765131803</t>
  </si>
  <si>
    <t>120</t>
  </si>
  <si>
    <t>765131843</t>
  </si>
  <si>
    <t>Příplatek k cenám demontáže skládané azbestocementové krytiny za sklon přes 30°</t>
  </si>
  <si>
    <t>-665822224</t>
  </si>
  <si>
    <t>Demontáž azbestocementové krytiny skládané Příplatek k cenám za sklon přes 30° demontáže krytiny</t>
  </si>
  <si>
    <t>https://podminky.urs.cz/item/CS_URS_2024_01/765131843</t>
  </si>
  <si>
    <t>121</t>
  </si>
  <si>
    <t>765111203</t>
  </si>
  <si>
    <t>Montáž krytiny keramické okapní jednoduchá větrací mřížka</t>
  </si>
  <si>
    <t>1938686342</t>
  </si>
  <si>
    <t>Montáž krytiny keramické okapové hrany s jednoduchou větrací mřížkou</t>
  </si>
  <si>
    <t>https://podminky.urs.cz/item/CS_URS_2024_01/765111203</t>
  </si>
  <si>
    <t>"okapová větrací mřížka " (18,0+51,0*2+22,8+4,755+0,665*2)</t>
  </si>
  <si>
    <t>122</t>
  </si>
  <si>
    <t>59660202</t>
  </si>
  <si>
    <t>mřížka ochranná větrací jednoduchá š 55mm</t>
  </si>
  <si>
    <t>2118213282</t>
  </si>
  <si>
    <t>123</t>
  </si>
  <si>
    <t>765135023</t>
  </si>
  <si>
    <t>Montáž stoupací plošiny skládané vláknocementové krytiny d přes 1,0 m</t>
  </si>
  <si>
    <t>1806623879</t>
  </si>
  <si>
    <t>Montáž střešních doplňků vláknocementové krytiny skládané stoupací plošiny, délky přes 1 m</t>
  </si>
  <si>
    <t>https://podminky.urs.cz/item/CS_URS_2024_01/765135023</t>
  </si>
  <si>
    <t>" komínová lávka " 1</t>
  </si>
  <si>
    <t>124</t>
  </si>
  <si>
    <t>55342212R</t>
  </si>
  <si>
    <t>plošina stoupací 600x2200mm vč.systémových podpěr do krytiny cembrit</t>
  </si>
  <si>
    <t>-399656501</t>
  </si>
  <si>
    <t>125</t>
  </si>
  <si>
    <t>55342215R</t>
  </si>
  <si>
    <t>zábradlí ke stoupací plošině v. 1100mm, 600x2200mm</t>
  </si>
  <si>
    <t>1513743977</t>
  </si>
  <si>
    <t>126</t>
  </si>
  <si>
    <t>765191023</t>
  </si>
  <si>
    <t>Montáž pojistné hydroizolační nebo parotěsné kladené ve sklonu přes 20° s lepenými spoji na bednění</t>
  </si>
  <si>
    <t>387333589</t>
  </si>
  <si>
    <t>Montáž pojistné hydroizolační nebo parotěsné fólie kladené ve sklonu přes 20° s lepenými přesahy na bednění nebo tepelnou izolaci</t>
  </si>
  <si>
    <t>https://podminky.urs.cz/item/CS_URS_2024_01/765191023</t>
  </si>
  <si>
    <t xml:space="preserve">" provizorní ochrana po obvodu střešních oken " 52*(0,78+1,4)*2*0,5 </t>
  </si>
  <si>
    <t>127</t>
  </si>
  <si>
    <t>28329336</t>
  </si>
  <si>
    <t>fólie PE vyztužená Al vrstvou pro parotěsnou vrstvu 160g/m2</t>
  </si>
  <si>
    <t>1457203206</t>
  </si>
  <si>
    <t>113,36*1,1 'Přepočtené koeficientem množství</t>
  </si>
  <si>
    <t>128</t>
  </si>
  <si>
    <t>998765103</t>
  </si>
  <si>
    <t>Přesun hmot tonážní pro krytiny skládané v objektech v přes 12 do 24 m</t>
  </si>
  <si>
    <t>-1749306163</t>
  </si>
  <si>
    <t>Přesun hmot pro krytiny skládané stanovený z hmotnosti přesunovaného materiálu vodorovná dopravní vzdálenost do 50 m základní na objektech výšky přes 12 do 24 m</t>
  </si>
  <si>
    <t>https://podminky.urs.cz/item/CS_URS_2024_01/998765103</t>
  </si>
  <si>
    <t>766</t>
  </si>
  <si>
    <t>Konstrukce truhlářské</t>
  </si>
  <si>
    <t>129</t>
  </si>
  <si>
    <t>766671005</t>
  </si>
  <si>
    <t>Montáž střešního okna do krytiny ploché 78 x 140 cm</t>
  </si>
  <si>
    <t>-1132289305</t>
  </si>
  <si>
    <t>Montáž střešních oken dřevěných nebo plastových kyvných, výklopných/kyvných s okenním rámem a lemováním, s plisovaným límcem, s napojením na krytinu do krytiny ploché, rozměru 78 x 140 cm</t>
  </si>
  <si>
    <t>https://podminky.urs.cz/item/CS_URS_2024_01/766671005</t>
  </si>
  <si>
    <t>130</t>
  </si>
  <si>
    <t>1597676379</t>
  </si>
  <si>
    <t>131</t>
  </si>
  <si>
    <t>998766103</t>
  </si>
  <si>
    <t>Přesun hmot tonážní pro kce truhlářské v objektech v přes 12 do 24 m</t>
  </si>
  <si>
    <t>-1815788770</t>
  </si>
  <si>
    <t>Přesun hmot pro konstrukce truhlářské stanovený z hmotnosti přesunovaného materiálu vodorovná dopravní vzdálenost do 50 m základní v objektech výšky přes 12 do 24 m</t>
  </si>
  <si>
    <t>https://podminky.urs.cz/item/CS_URS_2024_01/998766103</t>
  </si>
  <si>
    <t>767</t>
  </si>
  <si>
    <t>Konstrukce zámečnické</t>
  </si>
  <si>
    <t>132</t>
  </si>
  <si>
    <t>767881132</t>
  </si>
  <si>
    <t>Montáž bodů záchytného systému do šikmé střechy se střešní krytinou falcovanou</t>
  </si>
  <si>
    <t>-1600993705</t>
  </si>
  <si>
    <t>Montáž záchytného systému proti pádu bodů samostatných nebo v systému s poddajným kotvícím vedením na šikmé střechy (přes 15 °) se střešní krytinou drážkovanou</t>
  </si>
  <si>
    <t>https://podminky.urs.cz/item/CS_URS_2024_01/767881132</t>
  </si>
  <si>
    <t>" záchytný kotvící bod " 40</t>
  </si>
  <si>
    <t>133</t>
  </si>
  <si>
    <t>70921378R</t>
  </si>
  <si>
    <t>kotvicí bod pro dřevěné nosníky pomocí dvou závitových tyčí do předvrtaných otvorů typ RX-SH-PL nerez</t>
  </si>
  <si>
    <t>1421861516</t>
  </si>
  <si>
    <t>134</t>
  </si>
  <si>
    <t>767995111</t>
  </si>
  <si>
    <t>Montáž atypických zámečnických konstrukcí hm do 5 kg</t>
  </si>
  <si>
    <t>-1731080174</t>
  </si>
  <si>
    <t>Montáž ostatních atypických zámečnických konstrukcí hmotnosti do 5 kg</t>
  </si>
  <si>
    <t>https://podminky.urs.cz/item/CS_URS_2024_01/767995111</t>
  </si>
  <si>
    <t>" KK kotva krokve L80/80/8 L=80mm " 125*2*0,08*7,34</t>
  </si>
  <si>
    <t>" KV kotva vaznice L80/80/8 L=80mm " 13*2*0,08*7,34</t>
  </si>
  <si>
    <t>135</t>
  </si>
  <si>
    <t>767995114</t>
  </si>
  <si>
    <t>Montáž atypických zámečnických konstrukcí hm přes 20 do 50 kg</t>
  </si>
  <si>
    <t>-1470379317</t>
  </si>
  <si>
    <t>Montáž ostatních atypických zámečnických konstrukcí hmotnosti přes 20 do 50 kg</t>
  </si>
  <si>
    <t>https://podminky.urs.cz/item/CS_URS_2024_01/767995114</t>
  </si>
  <si>
    <t>" stříška na komín 1100x2200mm - ocelová konstrukce "  40,0</t>
  </si>
  <si>
    <t>136</t>
  </si>
  <si>
    <t>767995116</t>
  </si>
  <si>
    <t>Montáž atypických zámečnických konstrukcí hm přes 100 do 250 kg</t>
  </si>
  <si>
    <t>1213535600</t>
  </si>
  <si>
    <t>Montáž ostatních atypických zámečnických konstrukcí hmotnosti přes 100 do 250 kg</t>
  </si>
  <si>
    <t>https://podminky.urs.cz/item/CS_URS_2024_01/767995116</t>
  </si>
  <si>
    <t>" PO nová ocelová pozednice profil Jakl 150/150/5 " 138,5*22,3</t>
  </si>
  <si>
    <t>" KP kotva pozednice P 50/5 L=1000 mm" 140*1,0*0,05*5*8</t>
  </si>
  <si>
    <t>137</t>
  </si>
  <si>
    <t>553960002</t>
  </si>
  <si>
    <t>Ocelové části výměny v krovu vč. pozinkování</t>
  </si>
  <si>
    <t>748064763</t>
  </si>
  <si>
    <t>138</t>
  </si>
  <si>
    <t>998767103</t>
  </si>
  <si>
    <t>Přesun hmot tonážní pro zámečnické konstrukce v objektech v přes 12 do 24 m</t>
  </si>
  <si>
    <t>-1129169669</t>
  </si>
  <si>
    <t>Přesun hmot pro zámečnické konstrukce stanovený z hmotnosti přesunovaného materiálu vodorovná dopravní vzdálenost do 50 m základní v objektech výšky přes 12 do 24 m</t>
  </si>
  <si>
    <t>https://podminky.urs.cz/item/CS_URS_2024_01/998767103</t>
  </si>
  <si>
    <t>783</t>
  </si>
  <si>
    <t>Dokončovací práce - nátěry</t>
  </si>
  <si>
    <t>139</t>
  </si>
  <si>
    <t>783201403</t>
  </si>
  <si>
    <t>Oprášení tesařských konstrukcí před provedením nátěru</t>
  </si>
  <si>
    <t>1091685802</t>
  </si>
  <si>
    <t>Příprava podkladu tesařských konstrukcí před provedením nátěru oprášení</t>
  </si>
  <si>
    <t>https://podminky.urs.cz/item/CS_URS_2024_01/783201403</t>
  </si>
  <si>
    <t>" impregnace zbylého bednění střechy jen shora " (855,547-(855,547-(137,0*2,0+9,0))*0,3-(137,0*2,0+9,0))</t>
  </si>
  <si>
    <t>140</t>
  </si>
  <si>
    <t>783214121</t>
  </si>
  <si>
    <t>Sanační biocidní ošetření stříkáním tesařských konstrukcí zabudovaných do konstrukce</t>
  </si>
  <si>
    <t>-113618490</t>
  </si>
  <si>
    <t>Sanační napouštěcí nátěr tesařských prvků proti dřevokazným houbám, hmyzu a plísním zabudovaných do konstrukce, aplikovaný stříkáním</t>
  </si>
  <si>
    <t>https://podminky.urs.cz/item/CS_URS_2024_01/783214121</t>
  </si>
  <si>
    <t>141</t>
  </si>
  <si>
    <t>783801403</t>
  </si>
  <si>
    <t>Oprášení omítek před provedením nátěru</t>
  </si>
  <si>
    <t>-282897653</t>
  </si>
  <si>
    <t>Příprava podkladu omítek před provedením nátěru oprášení</t>
  </si>
  <si>
    <t>https://podminky.urs.cz/item/CS_URS_2024_01/783801403</t>
  </si>
  <si>
    <t>"oprava římsy pod okapem " (18,0+51,0*2+22,8+4,755+0,665*2)*0,5</t>
  </si>
  <si>
    <t>142</t>
  </si>
  <si>
    <t>783823135</t>
  </si>
  <si>
    <t>Penetrační silikonový nátěr hladkých, tenkovrstvých zrnitých nebo štukových omítek</t>
  </si>
  <si>
    <t>-142166609</t>
  </si>
  <si>
    <t>Penetrační nátěr omítek hladkých omítek hladkých, zrnitých tenkovrstvých nebo štukových stupně členitosti 1 a 2 silikonový</t>
  </si>
  <si>
    <t>https://podminky.urs.cz/item/CS_URS_2024_01/783823135</t>
  </si>
  <si>
    <t>143</t>
  </si>
  <si>
    <t>783827425</t>
  </si>
  <si>
    <t>Krycí dvojnásobný silikonový nátěr omítek stupně členitosti 1 a 2</t>
  </si>
  <si>
    <t>829081547</t>
  </si>
  <si>
    <t>Krycí (ochranný ) nátěr omítek dvojnásobný hladkých omítek hladkých, zrnitých tenkovrstvých nebo štukových stupně členitosti 1 a 2 silikonový</t>
  </si>
  <si>
    <t>https://podminky.urs.cz/item/CS_URS_2024_01/783827425</t>
  </si>
  <si>
    <t>D.1.4.01 - Hromosvod</t>
  </si>
  <si>
    <t>72270179</t>
  </si>
  <si>
    <t>Klimešová Miroslava</t>
  </si>
  <si>
    <t xml:space="preserve">    741 - Elektroinstalace - silnoproud</t>
  </si>
  <si>
    <t>M - Práce a dodávky M</t>
  </si>
  <si>
    <t xml:space="preserve">    46-M - Zemní práce při extr.mont.pracích</t>
  </si>
  <si>
    <t>741</t>
  </si>
  <si>
    <t>Elektroinstalace - silnoproud</t>
  </si>
  <si>
    <t>741410021</t>
  </si>
  <si>
    <t>Montáž pásku uzemňovacího průřezu do 120 mm2 v městské zástavbě v zemi</t>
  </si>
  <si>
    <t>-634203729</t>
  </si>
  <si>
    <t>Montáž uzemňovacího vedení s upevněním, propojením a připojením pomocí svorek v zemi s izolací spojů pásku průřezu do 120 mm2 v městské zástavbě</t>
  </si>
  <si>
    <t>https://podminky.urs.cz/item/CS_URS_2024_01/741410021</t>
  </si>
  <si>
    <t>1160501</t>
  </si>
  <si>
    <t>PASEK FeZn 30x4MM /810304M/</t>
  </si>
  <si>
    <t>1385570396</t>
  </si>
  <si>
    <t>135*1,05 'Přepočtené koeficientem množství</t>
  </si>
  <si>
    <t>741420001</t>
  </si>
  <si>
    <t>Montáž drát nebo lano hromosvodné svodové D do 10 mm s podpěrou</t>
  </si>
  <si>
    <t>1826396410</t>
  </si>
  <si>
    <t>Montáž hromosvodného vedení svodových drátů nebo lan s podpěrami, Ø do 10 mm</t>
  </si>
  <si>
    <t>https://podminky.urs.cz/item/CS_URS_2024_01/741420001</t>
  </si>
  <si>
    <t>350*1,05 'Přepočtené koeficientem množství</t>
  </si>
  <si>
    <t>35441077</t>
  </si>
  <si>
    <t>drát D 8mm AlMgSi</t>
  </si>
  <si>
    <t>-361982356</t>
  </si>
  <si>
    <t>RMAT0001</t>
  </si>
  <si>
    <t>PV-A Držák vedení s nalepovací podložkou pro uchycení jímací soustavy</t>
  </si>
  <si>
    <t>-1966977446</t>
  </si>
  <si>
    <t>RMAT0002</t>
  </si>
  <si>
    <t>PV-B Střešní držák vedení na plechové střechy s držákem pro jímací vedení, (pro stojatý falc)</t>
  </si>
  <si>
    <t>1989657867</t>
  </si>
  <si>
    <t>RMAT0003</t>
  </si>
  <si>
    <t>PV-C Držák vedení, výška 16 mm s vrutem M8, šedý s volným uchycením vedení, UV odolné</t>
  </si>
  <si>
    <t>1240390037</t>
  </si>
  <si>
    <t>741420020</t>
  </si>
  <si>
    <t>Montáž svorka hromosvodná s jedním šroubem</t>
  </si>
  <si>
    <t>748582680</t>
  </si>
  <si>
    <t>Montáž hromosvodného vedení svorek s jedním šroubem</t>
  </si>
  <si>
    <t>https://podminky.urs.cz/item/CS_URS_2024_01/741420020</t>
  </si>
  <si>
    <t>RMAT0004</t>
  </si>
  <si>
    <t>MV - Svorka MV se šroubem s šestihrannou hlavou, FeZn, universální křížová</t>
  </si>
  <si>
    <t>1426731994</t>
  </si>
  <si>
    <t>RMAT0005</t>
  </si>
  <si>
    <t xml:space="preserve">MVJT - Svorka MV pro jímací tyče, FeZn, universální křížová </t>
  </si>
  <si>
    <t>1655047975</t>
  </si>
  <si>
    <t>741420021</t>
  </si>
  <si>
    <t>Montáž svorka hromosvodná se 2 šrouby</t>
  </si>
  <si>
    <t>1822150476</t>
  </si>
  <si>
    <t>Montáž hromosvodného vedení svorek se 2 šrouby</t>
  </si>
  <si>
    <t>https://podminky.urs.cz/item/CS_URS_2024_01/741420021</t>
  </si>
  <si>
    <t>RMAT0008</t>
  </si>
  <si>
    <t>Zkušební svorka/objímka, otevřené provedení, pro dráty, Al</t>
  </si>
  <si>
    <t>-1679489950</t>
  </si>
  <si>
    <t>741420022</t>
  </si>
  <si>
    <t>Montáž svorka hromosvodná se 3 a více šrouby</t>
  </si>
  <si>
    <t>1129667712</t>
  </si>
  <si>
    <t>Montáž hromosvodného vedení svorek se 3 a více šrouby</t>
  </si>
  <si>
    <t>https://podminky.urs.cz/item/CS_URS_2024_01/741420022</t>
  </si>
  <si>
    <t>RMAT0012</t>
  </si>
  <si>
    <t>Křížové svorky s mezidestičkou pro vývody uzemnění /zaváděcí tyče,</t>
  </si>
  <si>
    <t>-1248894572</t>
  </si>
  <si>
    <t>RMAT0013</t>
  </si>
  <si>
    <t>Křížové svorky s mezidestičkou pro kulaté a páskové vodiče do 40 mm</t>
  </si>
  <si>
    <t>-1161014946</t>
  </si>
  <si>
    <t>741420023</t>
  </si>
  <si>
    <t>Montáž svorka hromosvodná na okapové žlaby</t>
  </si>
  <si>
    <t>2124352378</t>
  </si>
  <si>
    <t>Montáž hromosvodného vedení svorek na okapové žlaby</t>
  </si>
  <si>
    <t>https://podminky.urs.cz/item/CS_URS_2024_01/741420023</t>
  </si>
  <si>
    <t>35431039</t>
  </si>
  <si>
    <t>svorka uzemnění AlMgSi na okapové žlaby</t>
  </si>
  <si>
    <t>1735480708</t>
  </si>
  <si>
    <t>741420024</t>
  </si>
  <si>
    <t>Montáž svorka hromosvodná na konstrukce</t>
  </si>
  <si>
    <t>186942194</t>
  </si>
  <si>
    <t>Montáž hromosvodného vedení svorek na konstrukce</t>
  </si>
  <si>
    <t>https://podminky.urs.cz/item/CS_URS_2024_01/741420024</t>
  </si>
  <si>
    <t>RMAT0006</t>
  </si>
  <si>
    <t>Připojovací svorka pro ocelovékonstrukce, s příložkou, FeZn pro vodič pr.8</t>
  </si>
  <si>
    <t>932605894</t>
  </si>
  <si>
    <t>RMAT0007</t>
  </si>
  <si>
    <t>Svorky k připojení vedení k sněhovým zábranám, podélné připojení pomocí příložky se dvěma šrouby</t>
  </si>
  <si>
    <t>1138418456</t>
  </si>
  <si>
    <t>741420083</t>
  </si>
  <si>
    <t>Montáž vedení hromosvodné-štítek k označení svodu</t>
  </si>
  <si>
    <t>1907956715</t>
  </si>
  <si>
    <t>Montáž hromosvodného vedení doplňků štítků k označení svodů</t>
  </si>
  <si>
    <t>https://podminky.urs.cz/item/CS_URS_2024_01/741420083</t>
  </si>
  <si>
    <t>35442110</t>
  </si>
  <si>
    <t>štítek plastový - čísla svodů</t>
  </si>
  <si>
    <t>1307771701</t>
  </si>
  <si>
    <t>741420121</t>
  </si>
  <si>
    <t>Montáž izolační tyče oddáleného vedení</t>
  </si>
  <si>
    <t>-1802288030</t>
  </si>
  <si>
    <t>Montáž oddáleného vedení izolační tyče</t>
  </si>
  <si>
    <t>https://podminky.urs.cz/item/CS_URS_2024_01/741420121</t>
  </si>
  <si>
    <t>RMAT0011</t>
  </si>
  <si>
    <t>Distanční držák GFK pr. 16 s držákem tyče, délka 1030 mm, nerez</t>
  </si>
  <si>
    <t>-1211446643</t>
  </si>
  <si>
    <t>741430004</t>
  </si>
  <si>
    <t>Montáž tyč jímací délky do 3 m na střešní hřeben</t>
  </si>
  <si>
    <t>-1830491260</t>
  </si>
  <si>
    <t>Montáž jímacích tyčí délky do 3 m, na střešní hřeben</t>
  </si>
  <si>
    <t>https://podminky.urs.cz/item/CS_URS_2024_01/741430004</t>
  </si>
  <si>
    <t>35442152</t>
  </si>
  <si>
    <t>tyč jímací s rovným koncem 16/10 2000 (1000/1000)mm AlMgSi</t>
  </si>
  <si>
    <t>1370186759</t>
  </si>
  <si>
    <t>741440031</t>
  </si>
  <si>
    <t>Montáž tyč zemnicí dl do 2 m</t>
  </si>
  <si>
    <t>1691163113</t>
  </si>
  <si>
    <t>Montáž zemnicích desek a tyčí s připojením na svodové nebo uzemňovací vedení bez příslušenství tyčí, délky do 2 m</t>
  </si>
  <si>
    <t>https://podminky.urs.cz/item/CS_URS_2024_01/741440031</t>
  </si>
  <si>
    <t>RMAT0009</t>
  </si>
  <si>
    <t>Kompletní sada zaváděcí tyče se zkušební svorkou/objímkou a připojovacími svorkami (svorky KS)</t>
  </si>
  <si>
    <t>635935457</t>
  </si>
  <si>
    <t>RMAT0010</t>
  </si>
  <si>
    <t>Držák zaváděcí tyče a vývodů z uzemnění s vnitřním závitem, nerez</t>
  </si>
  <si>
    <t>795486187</t>
  </si>
  <si>
    <t>741810002</t>
  </si>
  <si>
    <t>Celková prohlídka elektrického rozvodu a zařízení přes 100 000 do 500 000,- Kč</t>
  </si>
  <si>
    <t>-1172667030</t>
  </si>
  <si>
    <t>Zkoušky a prohlídky elektrických rozvodů a zařízení celková prohlídka a vyhotovení revizní zprávy pro objem montážních prací přes 100 do 500 tis. Kč</t>
  </si>
  <si>
    <t>https://podminky.urs.cz/item/CS_URS_2024_01/741810002</t>
  </si>
  <si>
    <t>741820001</t>
  </si>
  <si>
    <t>Měření zemních odporů zemniče</t>
  </si>
  <si>
    <t>-909973962</t>
  </si>
  <si>
    <t>https://podminky.urs.cz/item/CS_URS_2024_01/741820001</t>
  </si>
  <si>
    <t>741820012</t>
  </si>
  <si>
    <t>Měření zemnící síť dl pásku přes 100 do 200 m</t>
  </si>
  <si>
    <t>1630824921</t>
  </si>
  <si>
    <t>Měření zemních odporů zemnicí sítě délky pásku přes 100 do 200 m</t>
  </si>
  <si>
    <t>https://podminky.urs.cz/item/CS_URS_2024_01/741820012</t>
  </si>
  <si>
    <t>998741103</t>
  </si>
  <si>
    <t>Přesun hmot tonážní pro silnoproud v objektech v přes 12 do 24 m</t>
  </si>
  <si>
    <t>2085663023</t>
  </si>
  <si>
    <t>Přesun hmot pro silnoproud stanovený z hmotnosti přesunovaného materiálu vodorovná dopravní vzdálenost do 50 m základní v objektech výšky přes 12 do 24 m</t>
  </si>
  <si>
    <t>https://podminky.urs.cz/item/CS_URS_2024_01/998741103</t>
  </si>
  <si>
    <t>998741123</t>
  </si>
  <si>
    <t>Přesun hmot tonážní pro silnoproud ruční v objektech v přes 12 do 24 m</t>
  </si>
  <si>
    <t>-321608666</t>
  </si>
  <si>
    <t>Přesun hmot pro silnoproud stanovený z hmotnosti přesunovaného materiálu vodorovná dopravní vzdálenost do 50 m ruční (bez užití mechanizace) v objektech výšky přes 12 do 24 m</t>
  </si>
  <si>
    <t>https://podminky.urs.cz/item/CS_URS_2024_01/998741123</t>
  </si>
  <si>
    <t>Práce a dodávky M</t>
  </si>
  <si>
    <t>46-M</t>
  </si>
  <si>
    <t>Zemní práce při extr.mont.pracích</t>
  </si>
  <si>
    <t>460030011</t>
  </si>
  <si>
    <t>Sejmutí drnu při elektromontážích jakékoliv tloušťky</t>
  </si>
  <si>
    <t>1663975534</t>
  </si>
  <si>
    <t>Přípravné terénní práce sejmutí drnu včetně nařezání a uložení na hromady na vzdálenost do 50 m nebo naložení na dopravní prostředek jakékoliv tloušťky</t>
  </si>
  <si>
    <t>https://podminky.urs.cz/item/CS_URS_2024_01/460030011</t>
  </si>
  <si>
    <t>0,35*21</t>
  </si>
  <si>
    <t>460161163</t>
  </si>
  <si>
    <t>Hloubení kabelových rýh ručně š 35 cm hl 70 cm v hornině tř II skupiny 4</t>
  </si>
  <si>
    <t>-1214005000</t>
  </si>
  <si>
    <t>Hloubení zapažených i nezapažených kabelových rýh ručně včetně urovnání dna s přemístěním výkopku do vzdálenosti 3 m od okraje jámy nebo s naložením na dopravní prostředek šířky 35 cm hloubky 70 cm v hornině třídy těžitelnosti II skupiny 4</t>
  </si>
  <si>
    <t>https://podminky.urs.cz/item/CS_URS_2024_01/460161163</t>
  </si>
  <si>
    <t>45+57+21</t>
  </si>
  <si>
    <t>460241111</t>
  </si>
  <si>
    <t>Příplatek za ztížení vykopávky při elektromontážích v blízkosti podzemního vedení</t>
  </si>
  <si>
    <t>1169674621</t>
  </si>
  <si>
    <t>Příplatek k cenám vykopávek v blízkosti podzemního vedení pro jakoukoliv třídu horniny</t>
  </si>
  <si>
    <t>https://podminky.urs.cz/item/CS_URS_2024_01/460241111</t>
  </si>
  <si>
    <t>45*0,35*0,7</t>
  </si>
  <si>
    <t>460242211</t>
  </si>
  <si>
    <t>Provizorní zajištění kabelů ve výkopech při jejich křížení</t>
  </si>
  <si>
    <t>-390579338</t>
  </si>
  <si>
    <t>Provizorní zajištění inženýrských sítí ve výkopech kabelů při křížení</t>
  </si>
  <si>
    <t>https://podminky.urs.cz/item/CS_URS_2024_01/460242211</t>
  </si>
  <si>
    <t>460242221</t>
  </si>
  <si>
    <t>Provizorní zajištění kabelů ve výkopech při jejich souběhu</t>
  </si>
  <si>
    <t>460568999</t>
  </si>
  <si>
    <t>Provizorní zajištění inženýrských sítí ve výkopech kabelů při souběhu</t>
  </si>
  <si>
    <t>https://podminky.urs.cz/item/CS_URS_2024_01/460242221</t>
  </si>
  <si>
    <t>460431173</t>
  </si>
  <si>
    <t>Zásyp kabelových rýh ručně se zhutněním š 35 cm hl 70 cm z horniny tř II skupiny 4</t>
  </si>
  <si>
    <t>-599054306</t>
  </si>
  <si>
    <t>Zásyp kabelových rýh ručně s přemístění sypaniny ze vzdálenosti do 10 m, s uložením výkopku ve vrstvách včetně zhutnění a úpravy povrchu šířky 35 cm hloubky 70 cm z horniny třídy těžitelnosti II skupiny 4</t>
  </si>
  <si>
    <t>https://podminky.urs.cz/item/CS_URS_2024_01/460431173</t>
  </si>
  <si>
    <t>460581121</t>
  </si>
  <si>
    <t>Zatravnění včetně zalití vodou na rovině</t>
  </si>
  <si>
    <t>-320970808</t>
  </si>
  <si>
    <t>Úprava terénu zatravnění, včetně dodání osiva a zalití vodou na rovině</t>
  </si>
  <si>
    <t>https://podminky.urs.cz/item/CS_URS_2024_01/460581121</t>
  </si>
  <si>
    <t>460911122</t>
  </si>
  <si>
    <t>Očištění dlaždic betonových tvarovaných nebo zámkových z rozebraných dlažeb při elektromontážích</t>
  </si>
  <si>
    <t>-1554179647</t>
  </si>
  <si>
    <t>Očištění vybouraných prvků z vozovek a chodníků kostek nebo dlaždic od spojovacího materiálu s původní výplní spár kamenivem, s odklizením a uložením na vzdálenost 3 m dlaždic betonových tvarovaných nebo zámkových</t>
  </si>
  <si>
    <t>https://podminky.urs.cz/item/CS_URS_2024_01/460911122</t>
  </si>
  <si>
    <t>0,35*47</t>
  </si>
  <si>
    <t>460921122</t>
  </si>
  <si>
    <t>Vyspravení krytu komunikací po překopech při elektromontážích asfaltovým betonem tl 6 cm</t>
  </si>
  <si>
    <t>-1614826800</t>
  </si>
  <si>
    <t>Vyspravení krytu po překopech bezesparých pro pokládání kabelů, včetně rozprostření, urovnání a zhutnění podkladu asfaltovým betonem tloušťky 6 cm</t>
  </si>
  <si>
    <t>https://podminky.urs.cz/item/CS_URS_2024_01/460921122</t>
  </si>
  <si>
    <t>0,35*45</t>
  </si>
  <si>
    <t>460921222</t>
  </si>
  <si>
    <t>Kladení dlažby po překopech při elektromontážích dlaždice betonové zámkové do lože z kameniva těženého</t>
  </si>
  <si>
    <t>1862790315</t>
  </si>
  <si>
    <t>Vyspravení krytu po překopech kladení dlažby pro pokládání kabelů, včetně rozprostření, urovnání a zhutnění podkladu a provedení lože z kameniva těženého z dlaždic betonových tvarovaných nebo zámkových</t>
  </si>
  <si>
    <t>https://podminky.urs.cz/item/CS_URS_2024_01/460921222</t>
  </si>
  <si>
    <t>468011142</t>
  </si>
  <si>
    <t>Odstranění podkladu nebo krytu komunikace při elektromontážích ze živice tl přes 5 do 10 cm</t>
  </si>
  <si>
    <t>1851230445</t>
  </si>
  <si>
    <t>Odstranění podkladů nebo krytů komunikací včetně rozpojení na kusy a zarovnání styčné spáry ze živice, tloušťky přes 5 do 10 cm</t>
  </si>
  <si>
    <t>https://podminky.urs.cz/item/CS_URS_2024_01/468011142</t>
  </si>
  <si>
    <t>468021221</t>
  </si>
  <si>
    <t>Rozebrání dlažeb při elektromontážích ručně z dlaždic zámkových do písku spáry nezalité</t>
  </si>
  <si>
    <t>805457637</t>
  </si>
  <si>
    <t>Vytrhání dlažby včetně ručního rozebrání, vytřídění, odhozu na hromady nebo naložení na dopravní prostředek a očistění kostek nebo dlaždic z pískového podkladu z dlaždic zámkových, spáry nezalité</t>
  </si>
  <si>
    <t>https://podminky.urs.cz/item/CS_URS_2024_01/468021221</t>
  </si>
  <si>
    <t>0,35*57</t>
  </si>
  <si>
    <t>468041122</t>
  </si>
  <si>
    <t>Řezání živičného podkladu nebo krytu při elektromontážích hl přes 5 do 10 cm</t>
  </si>
  <si>
    <t>-1873428136</t>
  </si>
  <si>
    <t>Řezání spár v podkladu nebo krytu živičném, tloušťky přes 5 do 10 cm</t>
  </si>
  <si>
    <t>https://podminky.urs.cz/item/CS_URS_2024_01/468041122</t>
  </si>
  <si>
    <t>469972111</t>
  </si>
  <si>
    <t>Odvoz suti a vybouraných hmot při elektromontážích do 1 km</t>
  </si>
  <si>
    <t>-1402846233</t>
  </si>
  <si>
    <t>Odvoz suti a vybouraných hmot odvoz suti a vybouraných hmot do 1 km</t>
  </si>
  <si>
    <t>https://podminky.urs.cz/item/CS_URS_2024_01/469972111</t>
  </si>
  <si>
    <t>469972121</t>
  </si>
  <si>
    <t>Příplatek k odvozu suti a vybouraných hmot při elektromontážích za každý další 1 km</t>
  </si>
  <si>
    <t>-1837378728</t>
  </si>
  <si>
    <t>Odvoz suti a vybouraných hmot odvoz suti a vybouraných hmot Příplatek k ceně za každý další i započatý 1 km</t>
  </si>
  <si>
    <t>https://podminky.urs.cz/item/CS_URS_2024_01/469972121</t>
  </si>
  <si>
    <t>7,775*10 'Přepočtené koeficientem množství</t>
  </si>
  <si>
    <t>469973116</t>
  </si>
  <si>
    <t>1625894705</t>
  </si>
  <si>
    <t>Poplatek za uložení stavebního odpadu (skládkovné) na skládce směsného stavebního a demoličního zatříděného do Katalogu odpadů pod kódem 17 09 04</t>
  </si>
  <si>
    <t>https://podminky.urs.cz/item/CS_URS_2024_01/469973116</t>
  </si>
  <si>
    <t>VON - Vedlejší a ostatní náklady</t>
  </si>
  <si>
    <t>66373611</t>
  </si>
  <si>
    <t>Daniela Hahnová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</si>
  <si>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</si>
  <si>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</si>
  <si>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</si>
  <si>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</si>
  <si>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</si>
  <si>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</si>
  <si>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</si>
  <si>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</si>
  <si>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</si>
  <si>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</si>
  <si>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013254000</t>
  </si>
  <si>
    <t>Dokumentace skutečného provedení stavby</t>
  </si>
  <si>
    <t>soubor</t>
  </si>
  <si>
    <t>CS ÚRS 2023 02</t>
  </si>
  <si>
    <t>1024</t>
  </si>
  <si>
    <t>-596864441</t>
  </si>
  <si>
    <t>https://podminky.urs.cz/item/CS_URS_2023_02/013254000</t>
  </si>
  <si>
    <t>Poznámka k položce:
vč. pasportizace a fotodumentace stavby</t>
  </si>
  <si>
    <t>VRN3</t>
  </si>
  <si>
    <t>Zařízení staveniště</t>
  </si>
  <si>
    <t>030001000</t>
  </si>
  <si>
    <t>-1363077027</t>
  </si>
  <si>
    <t>https://podminky.urs.cz/item/CS_URS_2023_02/030001000</t>
  </si>
  <si>
    <t>Poznámka k položce:
náklady na vybudování,provoz, údržbu, zabezpečení, připojení a užívání inž. sítí,
zrušení ZS a uvedení do původního stavu
vč. vymezení kontrolovaného pásma s obsahem azbestu
vč. vybudování dekontaminačního prostoru v místě zařízení staveniště</t>
  </si>
  <si>
    <t>034002000</t>
  </si>
  <si>
    <t>Zabezpečení staveniště</t>
  </si>
  <si>
    <t>834660279</t>
  </si>
  <si>
    <t>https://podminky.urs.cz/item/CS_URS_2023_02/034002000</t>
  </si>
  <si>
    <t>Poznámka k položce:
oplocení staveniště ,vjezdová brána, 
ochrana okolí školy</t>
  </si>
  <si>
    <t>034503000</t>
  </si>
  <si>
    <t>Informační tabule na staveništi</t>
  </si>
  <si>
    <t>1895232617</t>
  </si>
  <si>
    <t>https://podminky.urs.cz/item/CS_URS_2023_02/034503000</t>
  </si>
  <si>
    <t>VRN4</t>
  </si>
  <si>
    <t>Inženýrská činnost</t>
  </si>
  <si>
    <t>043194000</t>
  </si>
  <si>
    <t>Ostatní zkoušky</t>
  </si>
  <si>
    <t>1007994570</t>
  </si>
  <si>
    <t>https://podminky.urs.cz/item/CS_URS_2023_02/043194000</t>
  </si>
  <si>
    <t xml:space="preserve">Poznámka k položce:
3 x kontrolní měření na koncentraci azbestu v pracovním prostředí dle §20 
kontrolní měření 5 bodů (4x půda + 1x chodba navazující) </t>
  </si>
  <si>
    <t>045002000</t>
  </si>
  <si>
    <t>Kompletační a koordinační činnost</t>
  </si>
  <si>
    <t>603839772</t>
  </si>
  <si>
    <t>https://podminky.urs.cz/item/CS_URS_2023_02/045002000</t>
  </si>
  <si>
    <t>VRN7</t>
  </si>
  <si>
    <t>Provozní vlivy</t>
  </si>
  <si>
    <t>071103000</t>
  </si>
  <si>
    <t>Provoz investora</t>
  </si>
  <si>
    <t>-289086931</t>
  </si>
  <si>
    <t>https://podminky.urs.cz/item/CS_URS_2023_02/071103000</t>
  </si>
  <si>
    <t>Poznámka k položce:
práce prováděné za provozu školy</t>
  </si>
  <si>
    <t>VRN9</t>
  </si>
  <si>
    <t>Ostatní náklady</t>
  </si>
  <si>
    <t>090001000</t>
  </si>
  <si>
    <t>-1611502761</t>
  </si>
  <si>
    <t>https://podminky.urs.cz/item/CS_URS_2023_02/090001000</t>
  </si>
  <si>
    <t>Poznámka k položce:
náklady na kolaudaci objektu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</si>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</sst>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5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42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28" xfId="0" applyFont="1" applyBorder="1" applyAlignment="1">
      <alignment horizontal="center" vertical="center"/>
    </xf>
    <xf numFmtId="0" fontId="45" fillId="0" borderId="28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3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3" fillId="0" borderId="27" xfId="0" applyFont="1" applyBorder="1" applyAlignment="1" applyProtection="1">
      <alignment horizontal="left" vertical="center"/>
      <protection/>
    </xf>
    <xf numFmtId="0" fontId="0" fillId="0" borderId="28" xfId="0" applyBorder="1" applyAlignment="1">
      <alignment vertical="top"/>
    </xf>
    <xf numFmtId="0" fontId="42" fillId="0" borderId="28" xfId="0" applyFont="1" applyBorder="1" applyAlignment="1">
      <alignment horizontal="left"/>
    </xf>
    <xf numFmtId="0" fontId="45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413231231" TargetMode="External" /><Relationship Id="rId2" Type="http://schemas.openxmlformats.org/officeDocument/2006/relationships/hyperlink" Target="https://podminky.urs.cz/item/CS_URS_2024_01/621135001" TargetMode="External" /><Relationship Id="rId3" Type="http://schemas.openxmlformats.org/officeDocument/2006/relationships/hyperlink" Target="https://podminky.urs.cz/item/CS_URS_2024_01/633991111" TargetMode="External" /><Relationship Id="rId4" Type="http://schemas.openxmlformats.org/officeDocument/2006/relationships/hyperlink" Target="https://podminky.urs.cz/item/CS_URS_2024_01/941111121" TargetMode="External" /><Relationship Id="rId5" Type="http://schemas.openxmlformats.org/officeDocument/2006/relationships/hyperlink" Target="https://podminky.urs.cz/item/CS_URS_2024_01/941111221" TargetMode="External" /><Relationship Id="rId6" Type="http://schemas.openxmlformats.org/officeDocument/2006/relationships/hyperlink" Target="https://podminky.urs.cz/item/CS_URS_2024_01/941111221" TargetMode="External" /><Relationship Id="rId7" Type="http://schemas.openxmlformats.org/officeDocument/2006/relationships/hyperlink" Target="https://podminky.urs.cz/item/CS_URS_2024_01/941111821" TargetMode="External" /><Relationship Id="rId8" Type="http://schemas.openxmlformats.org/officeDocument/2006/relationships/hyperlink" Target="https://podminky.urs.cz/item/CS_URS_2024_01/993111111" TargetMode="External" /><Relationship Id="rId9" Type="http://schemas.openxmlformats.org/officeDocument/2006/relationships/hyperlink" Target="https://podminky.urs.cz/item/CS_URS_2024_01/975073121" TargetMode="External" /><Relationship Id="rId10" Type="http://schemas.openxmlformats.org/officeDocument/2006/relationships/hyperlink" Target="https://podminky.urs.cz/item/CS_URS_2024_01/973031325" TargetMode="External" /><Relationship Id="rId11" Type="http://schemas.openxmlformats.org/officeDocument/2006/relationships/hyperlink" Target="https://podminky.urs.cz/item/CS_URS_2024_01/997006012" TargetMode="External" /><Relationship Id="rId12" Type="http://schemas.openxmlformats.org/officeDocument/2006/relationships/hyperlink" Target="https://podminky.urs.cz/item/CS_URS_2024_01/997013156" TargetMode="External" /><Relationship Id="rId13" Type="http://schemas.openxmlformats.org/officeDocument/2006/relationships/hyperlink" Target="https://podminky.urs.cz/item/CS_URS_2024_01/997013501" TargetMode="External" /><Relationship Id="rId14" Type="http://schemas.openxmlformats.org/officeDocument/2006/relationships/hyperlink" Target="https://podminky.urs.cz/item/CS_URS_2024_01/997013509" TargetMode="External" /><Relationship Id="rId15" Type="http://schemas.openxmlformats.org/officeDocument/2006/relationships/hyperlink" Target="https://podminky.urs.cz/item/CS_URS_2024_01/997013631" TargetMode="External" /><Relationship Id="rId16" Type="http://schemas.openxmlformats.org/officeDocument/2006/relationships/hyperlink" Target="https://podminky.urs.cz/item/CS_URS_2024_01/997013821" TargetMode="External" /><Relationship Id="rId17" Type="http://schemas.openxmlformats.org/officeDocument/2006/relationships/hyperlink" Target="https://podminky.urs.cz/item/CS_URS_2024_01/997006004" TargetMode="External" /><Relationship Id="rId18" Type="http://schemas.openxmlformats.org/officeDocument/2006/relationships/hyperlink" Target="https://podminky.urs.cz/item/CS_URS_2024_01/998011010" TargetMode="External" /><Relationship Id="rId19" Type="http://schemas.openxmlformats.org/officeDocument/2006/relationships/hyperlink" Target="https://podminky.urs.cz/item/CS_URS_2024_01/711131111" TargetMode="External" /><Relationship Id="rId20" Type="http://schemas.openxmlformats.org/officeDocument/2006/relationships/hyperlink" Target="https://podminky.urs.cz/item/CS_URS_2024_01/998711103" TargetMode="External" /><Relationship Id="rId21" Type="http://schemas.openxmlformats.org/officeDocument/2006/relationships/hyperlink" Target="https://podminky.urs.cz/item/CS_URS_2024_01/712631111" TargetMode="External" /><Relationship Id="rId22" Type="http://schemas.openxmlformats.org/officeDocument/2006/relationships/hyperlink" Target="https://podminky.urs.cz/item/CS_URS_2024_01/998712103" TargetMode="External" /><Relationship Id="rId23" Type="http://schemas.openxmlformats.org/officeDocument/2006/relationships/hyperlink" Target="https://podminky.urs.cz/item/CS_URS_2024_01/751398056" TargetMode="External" /><Relationship Id="rId24" Type="http://schemas.openxmlformats.org/officeDocument/2006/relationships/hyperlink" Target="https://podminky.urs.cz/item/CS_URS_2024_01/998751102" TargetMode="External" /><Relationship Id="rId25" Type="http://schemas.openxmlformats.org/officeDocument/2006/relationships/hyperlink" Target="https://podminky.urs.cz/item/CS_URS_2024_01/762083121" TargetMode="External" /><Relationship Id="rId26" Type="http://schemas.openxmlformats.org/officeDocument/2006/relationships/hyperlink" Target="https://podminky.urs.cz/item/CS_URS_2024_01/762085112" TargetMode="External" /><Relationship Id="rId27" Type="http://schemas.openxmlformats.org/officeDocument/2006/relationships/hyperlink" Target="https://podminky.urs.cz/item/CS_URS_2024_01/762085113" TargetMode="External" /><Relationship Id="rId28" Type="http://schemas.openxmlformats.org/officeDocument/2006/relationships/hyperlink" Target="https://podminky.urs.cz/item/CS_URS_2024_01/762085121" TargetMode="External" /><Relationship Id="rId29" Type="http://schemas.openxmlformats.org/officeDocument/2006/relationships/hyperlink" Target="https://podminky.urs.cz/item/CS_URS_2024_01/762085123" TargetMode="External" /><Relationship Id="rId30" Type="http://schemas.openxmlformats.org/officeDocument/2006/relationships/hyperlink" Target="https://podminky.urs.cz/item/CS_URS_2024_01/762331813" TargetMode="External" /><Relationship Id="rId31" Type="http://schemas.openxmlformats.org/officeDocument/2006/relationships/hyperlink" Target="https://podminky.urs.cz/item/CS_URS_2024_01/762331921" TargetMode="External" /><Relationship Id="rId32" Type="http://schemas.openxmlformats.org/officeDocument/2006/relationships/hyperlink" Target="https://podminky.urs.cz/item/CS_URS_2024_01/762331931" TargetMode="External" /><Relationship Id="rId33" Type="http://schemas.openxmlformats.org/officeDocument/2006/relationships/hyperlink" Target="https://podminky.urs.cz/item/CS_URS_2024_01/762331941" TargetMode="External" /><Relationship Id="rId34" Type="http://schemas.openxmlformats.org/officeDocument/2006/relationships/hyperlink" Target="https://podminky.urs.cz/item/CS_URS_2024_01/762332921" TargetMode="External" /><Relationship Id="rId35" Type="http://schemas.openxmlformats.org/officeDocument/2006/relationships/hyperlink" Target="https://podminky.urs.cz/item/CS_URS_2024_01/762332922" TargetMode="External" /><Relationship Id="rId36" Type="http://schemas.openxmlformats.org/officeDocument/2006/relationships/hyperlink" Target="https://podminky.urs.cz/item/CS_URS_2024_01/762332923" TargetMode="External" /><Relationship Id="rId37" Type="http://schemas.openxmlformats.org/officeDocument/2006/relationships/hyperlink" Target="https://podminky.urs.cz/item/CS_URS_2024_01/762332924" TargetMode="External" /><Relationship Id="rId38" Type="http://schemas.openxmlformats.org/officeDocument/2006/relationships/hyperlink" Target="https://podminky.urs.cz/item/CS_URS_2024_01/762332131" TargetMode="External" /><Relationship Id="rId39" Type="http://schemas.openxmlformats.org/officeDocument/2006/relationships/hyperlink" Target="https://podminky.urs.cz/item/CS_URS_2024_01/762341027" TargetMode="External" /><Relationship Id="rId40" Type="http://schemas.openxmlformats.org/officeDocument/2006/relationships/hyperlink" Target="https://podminky.urs.cz/item/CS_URS_2024_01/762341811" TargetMode="External" /><Relationship Id="rId41" Type="http://schemas.openxmlformats.org/officeDocument/2006/relationships/hyperlink" Target="https://podminky.urs.cz/item/CS_URS_2024_01/762341210" TargetMode="External" /><Relationship Id="rId42" Type="http://schemas.openxmlformats.org/officeDocument/2006/relationships/hyperlink" Target="https://podminky.urs.cz/item/CS_URS_2024_01/762342511" TargetMode="External" /><Relationship Id="rId43" Type="http://schemas.openxmlformats.org/officeDocument/2006/relationships/hyperlink" Target="https://podminky.urs.cz/item/CS_URS_2024_01/762395000" TargetMode="External" /><Relationship Id="rId44" Type="http://schemas.openxmlformats.org/officeDocument/2006/relationships/hyperlink" Target="https://podminky.urs.cz/item/CS_URS_2024_01/762341931" TargetMode="External" /><Relationship Id="rId45" Type="http://schemas.openxmlformats.org/officeDocument/2006/relationships/hyperlink" Target="https://podminky.urs.cz/item/CS_URS_2024_01/762341932" TargetMode="External" /><Relationship Id="rId46" Type="http://schemas.openxmlformats.org/officeDocument/2006/relationships/hyperlink" Target="https://podminky.urs.cz/item/CS_URS_2024_01/762341933" TargetMode="External" /><Relationship Id="rId47" Type="http://schemas.openxmlformats.org/officeDocument/2006/relationships/hyperlink" Target="https://podminky.urs.cz/item/CS_URS_2024_01/762343911" TargetMode="External" /><Relationship Id="rId48" Type="http://schemas.openxmlformats.org/officeDocument/2006/relationships/hyperlink" Target="https://podminky.urs.cz/item/CS_URS_2024_01/762343912" TargetMode="External" /><Relationship Id="rId49" Type="http://schemas.openxmlformats.org/officeDocument/2006/relationships/hyperlink" Target="https://podminky.urs.cz/item/CS_URS_2024_01/762343913" TargetMode="External" /><Relationship Id="rId50" Type="http://schemas.openxmlformats.org/officeDocument/2006/relationships/hyperlink" Target="https://podminky.urs.cz/item/CS_URS_2024_01/762431026" TargetMode="External" /><Relationship Id="rId51" Type="http://schemas.openxmlformats.org/officeDocument/2006/relationships/hyperlink" Target="https://podminky.urs.cz/item/CS_URS_2024_01/998762103" TargetMode="External" /><Relationship Id="rId52" Type="http://schemas.openxmlformats.org/officeDocument/2006/relationships/hyperlink" Target="https://podminky.urs.cz/item/CS_URS_2024_01/764001801" TargetMode="External" /><Relationship Id="rId53" Type="http://schemas.openxmlformats.org/officeDocument/2006/relationships/hyperlink" Target="https://podminky.urs.cz/item/CS_URS_2024_01/764001821" TargetMode="External" /><Relationship Id="rId54" Type="http://schemas.openxmlformats.org/officeDocument/2006/relationships/hyperlink" Target="https://podminky.urs.cz/item/CS_URS_2024_01/764001851" TargetMode="External" /><Relationship Id="rId55" Type="http://schemas.openxmlformats.org/officeDocument/2006/relationships/hyperlink" Target="https://podminky.urs.cz/item/CS_URS_2024_01/764001871" TargetMode="External" /><Relationship Id="rId56" Type="http://schemas.openxmlformats.org/officeDocument/2006/relationships/hyperlink" Target="https://podminky.urs.cz/item/CS_URS_2024_01/764001891" TargetMode="External" /><Relationship Id="rId57" Type="http://schemas.openxmlformats.org/officeDocument/2006/relationships/hyperlink" Target="https://podminky.urs.cz/item/CS_URS_2024_01/764002812" TargetMode="External" /><Relationship Id="rId58" Type="http://schemas.openxmlformats.org/officeDocument/2006/relationships/hyperlink" Target="https://podminky.urs.cz/item/CS_URS_2024_01/764002821" TargetMode="External" /><Relationship Id="rId59" Type="http://schemas.openxmlformats.org/officeDocument/2006/relationships/hyperlink" Target="https://podminky.urs.cz/item/CS_URS_2024_01/764002835" TargetMode="External" /><Relationship Id="rId60" Type="http://schemas.openxmlformats.org/officeDocument/2006/relationships/hyperlink" Target="https://podminky.urs.cz/item/CS_URS_2024_01/764002841" TargetMode="External" /><Relationship Id="rId61" Type="http://schemas.openxmlformats.org/officeDocument/2006/relationships/hyperlink" Target="https://podminky.urs.cz/item/CS_URS_2024_01/764002871" TargetMode="External" /><Relationship Id="rId62" Type="http://schemas.openxmlformats.org/officeDocument/2006/relationships/hyperlink" Target="https://podminky.urs.cz/item/CS_URS_2024_01/764002881" TargetMode="External" /><Relationship Id="rId63" Type="http://schemas.openxmlformats.org/officeDocument/2006/relationships/hyperlink" Target="https://podminky.urs.cz/item/CS_URS_2024_01/764003801" TargetMode="External" /><Relationship Id="rId64" Type="http://schemas.openxmlformats.org/officeDocument/2006/relationships/hyperlink" Target="https://podminky.urs.cz/item/CS_URS_2024_01/764004821" TargetMode="External" /><Relationship Id="rId65" Type="http://schemas.openxmlformats.org/officeDocument/2006/relationships/hyperlink" Target="https://podminky.urs.cz/item/CS_URS_2024_01/764004861" TargetMode="External" /><Relationship Id="rId66" Type="http://schemas.openxmlformats.org/officeDocument/2006/relationships/hyperlink" Target="https://podminky.urs.cz/item/CS_URS_2024_01/764011615" TargetMode="External" /><Relationship Id="rId67" Type="http://schemas.openxmlformats.org/officeDocument/2006/relationships/hyperlink" Target="https://podminky.urs.cz/item/CS_URS_2024_01/764111645" TargetMode="External" /><Relationship Id="rId68" Type="http://schemas.openxmlformats.org/officeDocument/2006/relationships/hyperlink" Target="https://podminky.urs.cz/item/CS_URS_2024_01/764002414" TargetMode="External" /><Relationship Id="rId69" Type="http://schemas.openxmlformats.org/officeDocument/2006/relationships/hyperlink" Target="https://podminky.urs.cz/item/CS_URS_2024_01/764203152" TargetMode="External" /><Relationship Id="rId70" Type="http://schemas.openxmlformats.org/officeDocument/2006/relationships/hyperlink" Target="https://podminky.urs.cz/item/CS_URS_2024_01/764211675" TargetMode="External" /><Relationship Id="rId71" Type="http://schemas.openxmlformats.org/officeDocument/2006/relationships/hyperlink" Target="https://podminky.urs.cz/item/CS_URS_2024_01/764212607" TargetMode="External" /><Relationship Id="rId72" Type="http://schemas.openxmlformats.org/officeDocument/2006/relationships/hyperlink" Target="https://podminky.urs.cz/item/CS_URS_2024_01/764212612" TargetMode="External" /><Relationship Id="rId73" Type="http://schemas.openxmlformats.org/officeDocument/2006/relationships/hyperlink" Target="https://podminky.urs.cz/item/CS_URS_2024_01/764212667" TargetMode="External" /><Relationship Id="rId74" Type="http://schemas.openxmlformats.org/officeDocument/2006/relationships/hyperlink" Target="https://podminky.urs.cz/item/CS_URS_2024_01/764213652" TargetMode="External" /><Relationship Id="rId75" Type="http://schemas.openxmlformats.org/officeDocument/2006/relationships/hyperlink" Target="https://podminky.urs.cz/item/CS_URS_2024_01/764213657" TargetMode="External" /><Relationship Id="rId76" Type="http://schemas.openxmlformats.org/officeDocument/2006/relationships/hyperlink" Target="https://podminky.urs.cz/item/CS_URS_2024_01/764214608" TargetMode="External" /><Relationship Id="rId77" Type="http://schemas.openxmlformats.org/officeDocument/2006/relationships/hyperlink" Target="https://podminky.urs.cz/item/CS_URS_2024_01/764311605" TargetMode="External" /><Relationship Id="rId78" Type="http://schemas.openxmlformats.org/officeDocument/2006/relationships/hyperlink" Target="https://podminky.urs.cz/item/CS_URS_2024_01/764314612" TargetMode="External" /><Relationship Id="rId79" Type="http://schemas.openxmlformats.org/officeDocument/2006/relationships/hyperlink" Target="https://podminky.urs.cz/item/CS_URS_2024_01/764315632" TargetMode="External" /><Relationship Id="rId80" Type="http://schemas.openxmlformats.org/officeDocument/2006/relationships/hyperlink" Target="https://podminky.urs.cz/item/CS_URS_2024_01/764315633" TargetMode="External" /><Relationship Id="rId81" Type="http://schemas.openxmlformats.org/officeDocument/2006/relationships/hyperlink" Target="https://podminky.urs.cz/item/CS_URS_2024_01/764315635" TargetMode="External" /><Relationship Id="rId82" Type="http://schemas.openxmlformats.org/officeDocument/2006/relationships/hyperlink" Target="https://podminky.urs.cz/item/CS_URS_2024_01/764203156" TargetMode="External" /><Relationship Id="rId83" Type="http://schemas.openxmlformats.org/officeDocument/2006/relationships/hyperlink" Target="https://podminky.urs.cz/item/CS_URS_2024_01/764513429" TargetMode="External" /><Relationship Id="rId84" Type="http://schemas.openxmlformats.org/officeDocument/2006/relationships/hyperlink" Target="https://podminky.urs.cz/item/CS_URS_2024_01/998764103" TargetMode="External" /><Relationship Id="rId85" Type="http://schemas.openxmlformats.org/officeDocument/2006/relationships/hyperlink" Target="https://podminky.urs.cz/item/CS_URS_2024_01/765161801" TargetMode="External" /><Relationship Id="rId86" Type="http://schemas.openxmlformats.org/officeDocument/2006/relationships/hyperlink" Target="https://podminky.urs.cz/item/CS_URS_2024_01/765161821" TargetMode="External" /><Relationship Id="rId87" Type="http://schemas.openxmlformats.org/officeDocument/2006/relationships/hyperlink" Target="https://podminky.urs.cz/item/CS_URS_2024_01/765131803" TargetMode="External" /><Relationship Id="rId88" Type="http://schemas.openxmlformats.org/officeDocument/2006/relationships/hyperlink" Target="https://podminky.urs.cz/item/CS_URS_2024_01/765131843" TargetMode="External" /><Relationship Id="rId89" Type="http://schemas.openxmlformats.org/officeDocument/2006/relationships/hyperlink" Target="https://podminky.urs.cz/item/CS_URS_2024_01/765111203" TargetMode="External" /><Relationship Id="rId90" Type="http://schemas.openxmlformats.org/officeDocument/2006/relationships/hyperlink" Target="https://podminky.urs.cz/item/CS_URS_2024_01/765135023" TargetMode="External" /><Relationship Id="rId91" Type="http://schemas.openxmlformats.org/officeDocument/2006/relationships/hyperlink" Target="https://podminky.urs.cz/item/CS_URS_2024_01/765191023" TargetMode="External" /><Relationship Id="rId92" Type="http://schemas.openxmlformats.org/officeDocument/2006/relationships/hyperlink" Target="https://podminky.urs.cz/item/CS_URS_2024_01/998765103" TargetMode="External" /><Relationship Id="rId93" Type="http://schemas.openxmlformats.org/officeDocument/2006/relationships/hyperlink" Target="https://podminky.urs.cz/item/CS_URS_2024_01/766671005" TargetMode="External" /><Relationship Id="rId94" Type="http://schemas.openxmlformats.org/officeDocument/2006/relationships/hyperlink" Target="https://podminky.urs.cz/item/CS_URS_2024_01/766671005" TargetMode="External" /><Relationship Id="rId95" Type="http://schemas.openxmlformats.org/officeDocument/2006/relationships/hyperlink" Target="https://podminky.urs.cz/item/CS_URS_2024_01/998766103" TargetMode="External" /><Relationship Id="rId96" Type="http://schemas.openxmlformats.org/officeDocument/2006/relationships/hyperlink" Target="https://podminky.urs.cz/item/CS_URS_2024_01/767881132" TargetMode="External" /><Relationship Id="rId97" Type="http://schemas.openxmlformats.org/officeDocument/2006/relationships/hyperlink" Target="https://podminky.urs.cz/item/CS_URS_2024_01/767995111" TargetMode="External" /><Relationship Id="rId98" Type="http://schemas.openxmlformats.org/officeDocument/2006/relationships/hyperlink" Target="https://podminky.urs.cz/item/CS_URS_2024_01/767995114" TargetMode="External" /><Relationship Id="rId99" Type="http://schemas.openxmlformats.org/officeDocument/2006/relationships/hyperlink" Target="https://podminky.urs.cz/item/CS_URS_2024_01/767995116" TargetMode="External" /><Relationship Id="rId100" Type="http://schemas.openxmlformats.org/officeDocument/2006/relationships/hyperlink" Target="https://podminky.urs.cz/item/CS_URS_2024_01/998767103" TargetMode="External" /><Relationship Id="rId101" Type="http://schemas.openxmlformats.org/officeDocument/2006/relationships/hyperlink" Target="https://podminky.urs.cz/item/CS_URS_2024_01/783201403" TargetMode="External" /><Relationship Id="rId102" Type="http://schemas.openxmlformats.org/officeDocument/2006/relationships/hyperlink" Target="https://podminky.urs.cz/item/CS_URS_2024_01/783214121" TargetMode="External" /><Relationship Id="rId103" Type="http://schemas.openxmlformats.org/officeDocument/2006/relationships/hyperlink" Target="https://podminky.urs.cz/item/CS_URS_2024_01/783801403" TargetMode="External" /><Relationship Id="rId104" Type="http://schemas.openxmlformats.org/officeDocument/2006/relationships/hyperlink" Target="https://podminky.urs.cz/item/CS_URS_2024_01/783823135" TargetMode="External" /><Relationship Id="rId105" Type="http://schemas.openxmlformats.org/officeDocument/2006/relationships/hyperlink" Target="https://podminky.urs.cz/item/CS_URS_2024_01/783827425" TargetMode="External" /><Relationship Id="rId106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741410021" TargetMode="External" /><Relationship Id="rId2" Type="http://schemas.openxmlformats.org/officeDocument/2006/relationships/hyperlink" Target="https://podminky.urs.cz/item/CS_URS_2024_01/741420001" TargetMode="External" /><Relationship Id="rId3" Type="http://schemas.openxmlformats.org/officeDocument/2006/relationships/hyperlink" Target="https://podminky.urs.cz/item/CS_URS_2024_01/741420020" TargetMode="External" /><Relationship Id="rId4" Type="http://schemas.openxmlformats.org/officeDocument/2006/relationships/hyperlink" Target="https://podminky.urs.cz/item/CS_URS_2024_01/741420021" TargetMode="External" /><Relationship Id="rId5" Type="http://schemas.openxmlformats.org/officeDocument/2006/relationships/hyperlink" Target="https://podminky.urs.cz/item/CS_URS_2024_01/741420022" TargetMode="External" /><Relationship Id="rId6" Type="http://schemas.openxmlformats.org/officeDocument/2006/relationships/hyperlink" Target="https://podminky.urs.cz/item/CS_URS_2024_01/741420023" TargetMode="External" /><Relationship Id="rId7" Type="http://schemas.openxmlformats.org/officeDocument/2006/relationships/hyperlink" Target="https://podminky.urs.cz/item/CS_URS_2024_01/741420024" TargetMode="External" /><Relationship Id="rId8" Type="http://schemas.openxmlformats.org/officeDocument/2006/relationships/hyperlink" Target="https://podminky.urs.cz/item/CS_URS_2024_01/741420083" TargetMode="External" /><Relationship Id="rId9" Type="http://schemas.openxmlformats.org/officeDocument/2006/relationships/hyperlink" Target="https://podminky.urs.cz/item/CS_URS_2024_01/741420121" TargetMode="External" /><Relationship Id="rId10" Type="http://schemas.openxmlformats.org/officeDocument/2006/relationships/hyperlink" Target="https://podminky.urs.cz/item/CS_URS_2024_01/741430004" TargetMode="External" /><Relationship Id="rId11" Type="http://schemas.openxmlformats.org/officeDocument/2006/relationships/hyperlink" Target="https://podminky.urs.cz/item/CS_URS_2024_01/741440031" TargetMode="External" /><Relationship Id="rId12" Type="http://schemas.openxmlformats.org/officeDocument/2006/relationships/hyperlink" Target="https://podminky.urs.cz/item/CS_URS_2024_01/741810002" TargetMode="External" /><Relationship Id="rId13" Type="http://schemas.openxmlformats.org/officeDocument/2006/relationships/hyperlink" Target="https://podminky.urs.cz/item/CS_URS_2024_01/741820001" TargetMode="External" /><Relationship Id="rId14" Type="http://schemas.openxmlformats.org/officeDocument/2006/relationships/hyperlink" Target="https://podminky.urs.cz/item/CS_URS_2024_01/741820012" TargetMode="External" /><Relationship Id="rId15" Type="http://schemas.openxmlformats.org/officeDocument/2006/relationships/hyperlink" Target="https://podminky.urs.cz/item/CS_URS_2024_01/998741103" TargetMode="External" /><Relationship Id="rId16" Type="http://schemas.openxmlformats.org/officeDocument/2006/relationships/hyperlink" Target="https://podminky.urs.cz/item/CS_URS_2024_01/998741123" TargetMode="External" /><Relationship Id="rId17" Type="http://schemas.openxmlformats.org/officeDocument/2006/relationships/hyperlink" Target="https://podminky.urs.cz/item/CS_URS_2024_01/460030011" TargetMode="External" /><Relationship Id="rId18" Type="http://schemas.openxmlformats.org/officeDocument/2006/relationships/hyperlink" Target="https://podminky.urs.cz/item/CS_URS_2024_01/460161163" TargetMode="External" /><Relationship Id="rId19" Type="http://schemas.openxmlformats.org/officeDocument/2006/relationships/hyperlink" Target="https://podminky.urs.cz/item/CS_URS_2024_01/460241111" TargetMode="External" /><Relationship Id="rId20" Type="http://schemas.openxmlformats.org/officeDocument/2006/relationships/hyperlink" Target="https://podminky.urs.cz/item/CS_URS_2024_01/460242211" TargetMode="External" /><Relationship Id="rId21" Type="http://schemas.openxmlformats.org/officeDocument/2006/relationships/hyperlink" Target="https://podminky.urs.cz/item/CS_URS_2024_01/460242221" TargetMode="External" /><Relationship Id="rId22" Type="http://schemas.openxmlformats.org/officeDocument/2006/relationships/hyperlink" Target="https://podminky.urs.cz/item/CS_URS_2024_01/460431173" TargetMode="External" /><Relationship Id="rId23" Type="http://schemas.openxmlformats.org/officeDocument/2006/relationships/hyperlink" Target="https://podminky.urs.cz/item/CS_URS_2024_01/460581121" TargetMode="External" /><Relationship Id="rId24" Type="http://schemas.openxmlformats.org/officeDocument/2006/relationships/hyperlink" Target="https://podminky.urs.cz/item/CS_URS_2024_01/460911122" TargetMode="External" /><Relationship Id="rId25" Type="http://schemas.openxmlformats.org/officeDocument/2006/relationships/hyperlink" Target="https://podminky.urs.cz/item/CS_URS_2024_01/460921122" TargetMode="External" /><Relationship Id="rId26" Type="http://schemas.openxmlformats.org/officeDocument/2006/relationships/hyperlink" Target="https://podminky.urs.cz/item/CS_URS_2024_01/460921222" TargetMode="External" /><Relationship Id="rId27" Type="http://schemas.openxmlformats.org/officeDocument/2006/relationships/hyperlink" Target="https://podminky.urs.cz/item/CS_URS_2024_01/468011142" TargetMode="External" /><Relationship Id="rId28" Type="http://schemas.openxmlformats.org/officeDocument/2006/relationships/hyperlink" Target="https://podminky.urs.cz/item/CS_URS_2024_01/468021221" TargetMode="External" /><Relationship Id="rId29" Type="http://schemas.openxmlformats.org/officeDocument/2006/relationships/hyperlink" Target="https://podminky.urs.cz/item/CS_URS_2024_01/468041122" TargetMode="External" /><Relationship Id="rId30" Type="http://schemas.openxmlformats.org/officeDocument/2006/relationships/hyperlink" Target="https://podminky.urs.cz/item/CS_URS_2024_01/469972111" TargetMode="External" /><Relationship Id="rId31" Type="http://schemas.openxmlformats.org/officeDocument/2006/relationships/hyperlink" Target="https://podminky.urs.cz/item/CS_URS_2024_01/469972121" TargetMode="External" /><Relationship Id="rId32" Type="http://schemas.openxmlformats.org/officeDocument/2006/relationships/hyperlink" Target="https://podminky.urs.cz/item/CS_URS_2024_01/469973116" TargetMode="External" /><Relationship Id="rId3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013254000" TargetMode="External" /><Relationship Id="rId2" Type="http://schemas.openxmlformats.org/officeDocument/2006/relationships/hyperlink" Target="https://podminky.urs.cz/item/CS_URS_2023_02/030001000" TargetMode="External" /><Relationship Id="rId3" Type="http://schemas.openxmlformats.org/officeDocument/2006/relationships/hyperlink" Target="https://podminky.urs.cz/item/CS_URS_2023_02/034002000" TargetMode="External" /><Relationship Id="rId4" Type="http://schemas.openxmlformats.org/officeDocument/2006/relationships/hyperlink" Target="https://podminky.urs.cz/item/CS_URS_2023_02/034503000" TargetMode="External" /><Relationship Id="rId5" Type="http://schemas.openxmlformats.org/officeDocument/2006/relationships/hyperlink" Target="https://podminky.urs.cz/item/CS_URS_2023_02/043194000" TargetMode="External" /><Relationship Id="rId6" Type="http://schemas.openxmlformats.org/officeDocument/2006/relationships/hyperlink" Target="https://podminky.urs.cz/item/CS_URS_2023_02/045002000" TargetMode="External" /><Relationship Id="rId7" Type="http://schemas.openxmlformats.org/officeDocument/2006/relationships/hyperlink" Target="https://podminky.urs.cz/item/CS_URS_2023_02/071103000" TargetMode="External" /><Relationship Id="rId8" Type="http://schemas.openxmlformats.org/officeDocument/2006/relationships/hyperlink" Target="https://podminky.urs.cz/item/CS_URS_2023_02/090001000" TargetMode="External" /><Relationship Id="rId9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9"/>
  <sheetViews>
    <sheetView showGridLines="0" tabSelected="1" workbookViewId="0" topLeftCell="A1"/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57421875" style="1" customWidth="1"/>
    <col min="35" max="35" width="42.28125" style="1" customWidth="1"/>
    <col min="36" max="37" width="2.57421875" style="1" customWidth="1"/>
    <col min="38" max="38" width="8.8515625" style="1" customWidth="1"/>
    <col min="39" max="39" width="3.57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customWidth="1"/>
    <col min="44" max="44" width="14.57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57421875" style="1" hidden="1" customWidth="1"/>
    <col min="54" max="54" width="26.7109375" style="1" hidden="1" customWidth="1"/>
    <col min="55" max="55" width="23.140625" style="1" hidden="1" customWidth="1"/>
    <col min="56" max="56" width="20.57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28</v>
      </c>
      <c r="AL11" s="23"/>
      <c r="AM11" s="23"/>
      <c r="AN11" s="28" t="s">
        <v>19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30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28</v>
      </c>
      <c r="AL14" s="23"/>
      <c r="AM14" s="23"/>
      <c r="AN14" s="35" t="s">
        <v>30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19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28</v>
      </c>
      <c r="AL17" s="23"/>
      <c r="AM17" s="23"/>
      <c r="AN17" s="28" t="s">
        <v>19</v>
      </c>
      <c r="AO17" s="23"/>
      <c r="AP17" s="23"/>
      <c r="AQ17" s="23"/>
      <c r="AR17" s="21"/>
      <c r="BE17" s="32"/>
      <c r="BS17" s="18" t="s">
        <v>33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34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35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28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33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36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8" customHeight="1">
      <c r="B23" s="22"/>
      <c r="C23" s="23"/>
      <c r="D23" s="23"/>
      <c r="E23" s="37" t="s">
        <v>37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38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39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40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41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42</v>
      </c>
      <c r="E29" s="48"/>
      <c r="F29" s="33" t="s">
        <v>43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44</v>
      </c>
      <c r="G30" s="48"/>
      <c r="H30" s="48"/>
      <c r="I30" s="48"/>
      <c r="J30" s="48"/>
      <c r="K30" s="48"/>
      <c r="L30" s="49">
        <v>0.12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45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46</v>
      </c>
      <c r="G32" s="48"/>
      <c r="H32" s="48"/>
      <c r="I32" s="48"/>
      <c r="J32" s="48"/>
      <c r="K32" s="48"/>
      <c r="L32" s="49">
        <v>0.12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47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48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49</v>
      </c>
      <c r="U35" s="55"/>
      <c r="V35" s="55"/>
      <c r="W35" s="55"/>
      <c r="X35" s="57" t="s">
        <v>50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4" t="s">
        <v>51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2023J-118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ZŠ a ZUŠ Šmeralova - Karlovy Vary, rekonstrukce krovu a střešního pláště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 xml:space="preserve">Karlovy Vary 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IF(AN8="","",AN8)</f>
        <v>4. 12. 2023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15.6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 xml:space="preserve">ZŠ a ZUŠ Šmeralova 15 Karlovy Vary 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31</v>
      </c>
      <c r="AJ49" s="41"/>
      <c r="AK49" s="41"/>
      <c r="AL49" s="41"/>
      <c r="AM49" s="74" t="str">
        <f>IF(E17="","",E17)</f>
        <v>Projektový kancelář NH s.r.o.</v>
      </c>
      <c r="AN49" s="65"/>
      <c r="AO49" s="65"/>
      <c r="AP49" s="65"/>
      <c r="AQ49" s="41"/>
      <c r="AR49" s="45"/>
      <c r="AS49" s="75" t="s">
        <v>52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15.6" customHeight="1">
      <c r="A50" s="39"/>
      <c r="B50" s="40"/>
      <c r="C50" s="33" t="s">
        <v>29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34</v>
      </c>
      <c r="AJ50" s="41"/>
      <c r="AK50" s="41"/>
      <c r="AL50" s="41"/>
      <c r="AM50" s="74" t="str">
        <f>IF(E20="","",E20)</f>
        <v xml:space="preserve"> 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53</v>
      </c>
      <c r="D52" s="88"/>
      <c r="E52" s="88"/>
      <c r="F52" s="88"/>
      <c r="G52" s="88"/>
      <c r="H52" s="89"/>
      <c r="I52" s="90" t="s">
        <v>54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55</v>
      </c>
      <c r="AH52" s="88"/>
      <c r="AI52" s="88"/>
      <c r="AJ52" s="88"/>
      <c r="AK52" s="88"/>
      <c r="AL52" s="88"/>
      <c r="AM52" s="88"/>
      <c r="AN52" s="90" t="s">
        <v>56</v>
      </c>
      <c r="AO52" s="88"/>
      <c r="AP52" s="88"/>
      <c r="AQ52" s="92" t="s">
        <v>57</v>
      </c>
      <c r="AR52" s="45"/>
      <c r="AS52" s="93" t="s">
        <v>58</v>
      </c>
      <c r="AT52" s="94" t="s">
        <v>59</v>
      </c>
      <c r="AU52" s="94" t="s">
        <v>60</v>
      </c>
      <c r="AV52" s="94" t="s">
        <v>61</v>
      </c>
      <c r="AW52" s="94" t="s">
        <v>62</v>
      </c>
      <c r="AX52" s="94" t="s">
        <v>63</v>
      </c>
      <c r="AY52" s="94" t="s">
        <v>64</v>
      </c>
      <c r="AZ52" s="94" t="s">
        <v>65</v>
      </c>
      <c r="BA52" s="94" t="s">
        <v>66</v>
      </c>
      <c r="BB52" s="94" t="s">
        <v>67</v>
      </c>
      <c r="BC52" s="94" t="s">
        <v>68</v>
      </c>
      <c r="BD52" s="95" t="s">
        <v>69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70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ROUND(SUM(AG55:AG57),2)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ROUND(SUM(AS55:AS57),2)</f>
        <v>0</v>
      </c>
      <c r="AT54" s="107">
        <f>ROUND(SUM(AV54:AW54),2)</f>
        <v>0</v>
      </c>
      <c r="AU54" s="108">
        <f>ROUND(SUM(AU55:AU57),5)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ROUND(SUM(AZ55:AZ57),2)</f>
        <v>0</v>
      </c>
      <c r="BA54" s="107">
        <f>ROUND(SUM(BA55:BA57),2)</f>
        <v>0</v>
      </c>
      <c r="BB54" s="107">
        <f>ROUND(SUM(BB55:BB57),2)</f>
        <v>0</v>
      </c>
      <c r="BC54" s="107">
        <f>ROUND(SUM(BC55:BC57),2)</f>
        <v>0</v>
      </c>
      <c r="BD54" s="109">
        <f>ROUND(SUM(BD55:BD57),2)</f>
        <v>0</v>
      </c>
      <c r="BE54" s="6"/>
      <c r="BS54" s="110" t="s">
        <v>71</v>
      </c>
      <c r="BT54" s="110" t="s">
        <v>72</v>
      </c>
      <c r="BU54" s="111" t="s">
        <v>73</v>
      </c>
      <c r="BV54" s="110" t="s">
        <v>74</v>
      </c>
      <c r="BW54" s="110" t="s">
        <v>5</v>
      </c>
      <c r="BX54" s="110" t="s">
        <v>75</v>
      </c>
      <c r="CL54" s="110" t="s">
        <v>19</v>
      </c>
    </row>
    <row r="55" spans="1:91" s="7" customFormat="1" ht="24.6" customHeight="1">
      <c r="A55" s="112" t="s">
        <v>76</v>
      </c>
      <c r="B55" s="113"/>
      <c r="C55" s="114"/>
      <c r="D55" s="115" t="s">
        <v>77</v>
      </c>
      <c r="E55" s="115"/>
      <c r="F55" s="115"/>
      <c r="G55" s="115"/>
      <c r="H55" s="115"/>
      <c r="I55" s="116"/>
      <c r="J55" s="115" t="s">
        <v>78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'D.1.1.02 - Rekonstrukce k...'!J30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79</v>
      </c>
      <c r="AR55" s="119"/>
      <c r="AS55" s="120">
        <v>0</v>
      </c>
      <c r="AT55" s="121">
        <f>ROUND(SUM(AV55:AW55),2)</f>
        <v>0</v>
      </c>
      <c r="AU55" s="122">
        <f>'D.1.1.02 - Rekonstrukce k...'!P98</f>
        <v>0</v>
      </c>
      <c r="AV55" s="121">
        <f>'D.1.1.02 - Rekonstrukce k...'!J33</f>
        <v>0</v>
      </c>
      <c r="AW55" s="121">
        <f>'D.1.1.02 - Rekonstrukce k...'!J34</f>
        <v>0</v>
      </c>
      <c r="AX55" s="121">
        <f>'D.1.1.02 - Rekonstrukce k...'!J35</f>
        <v>0</v>
      </c>
      <c r="AY55" s="121">
        <f>'D.1.1.02 - Rekonstrukce k...'!J36</f>
        <v>0</v>
      </c>
      <c r="AZ55" s="121">
        <f>'D.1.1.02 - Rekonstrukce k...'!F33</f>
        <v>0</v>
      </c>
      <c r="BA55" s="121">
        <f>'D.1.1.02 - Rekonstrukce k...'!F34</f>
        <v>0</v>
      </c>
      <c r="BB55" s="121">
        <f>'D.1.1.02 - Rekonstrukce k...'!F35</f>
        <v>0</v>
      </c>
      <c r="BC55" s="121">
        <f>'D.1.1.02 - Rekonstrukce k...'!F36</f>
        <v>0</v>
      </c>
      <c r="BD55" s="123">
        <f>'D.1.1.02 - Rekonstrukce k...'!F37</f>
        <v>0</v>
      </c>
      <c r="BE55" s="7"/>
      <c r="BT55" s="124" t="s">
        <v>80</v>
      </c>
      <c r="BV55" s="124" t="s">
        <v>74</v>
      </c>
      <c r="BW55" s="124" t="s">
        <v>81</v>
      </c>
      <c r="BX55" s="124" t="s">
        <v>5</v>
      </c>
      <c r="CL55" s="124" t="s">
        <v>19</v>
      </c>
      <c r="CM55" s="124" t="s">
        <v>82</v>
      </c>
    </row>
    <row r="56" spans="1:91" s="7" customFormat="1" ht="14.4" customHeight="1">
      <c r="A56" s="112" t="s">
        <v>76</v>
      </c>
      <c r="B56" s="113"/>
      <c r="C56" s="114"/>
      <c r="D56" s="115" t="s">
        <v>83</v>
      </c>
      <c r="E56" s="115"/>
      <c r="F56" s="115"/>
      <c r="G56" s="115"/>
      <c r="H56" s="115"/>
      <c r="I56" s="116"/>
      <c r="J56" s="115" t="s">
        <v>84</v>
      </c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7">
        <f>'D.1.4.01 - Hromosvod'!J30</f>
        <v>0</v>
      </c>
      <c r="AH56" s="116"/>
      <c r="AI56" s="116"/>
      <c r="AJ56" s="116"/>
      <c r="AK56" s="116"/>
      <c r="AL56" s="116"/>
      <c r="AM56" s="116"/>
      <c r="AN56" s="117">
        <f>SUM(AG56,AT56)</f>
        <v>0</v>
      </c>
      <c r="AO56" s="116"/>
      <c r="AP56" s="116"/>
      <c r="AQ56" s="118" t="s">
        <v>79</v>
      </c>
      <c r="AR56" s="119"/>
      <c r="AS56" s="120">
        <v>0</v>
      </c>
      <c r="AT56" s="121">
        <f>ROUND(SUM(AV56:AW56),2)</f>
        <v>0</v>
      </c>
      <c r="AU56" s="122">
        <f>'D.1.4.01 - Hromosvod'!P83</f>
        <v>0</v>
      </c>
      <c r="AV56" s="121">
        <f>'D.1.4.01 - Hromosvod'!J33</f>
        <v>0</v>
      </c>
      <c r="AW56" s="121">
        <f>'D.1.4.01 - Hromosvod'!J34</f>
        <v>0</v>
      </c>
      <c r="AX56" s="121">
        <f>'D.1.4.01 - Hromosvod'!J35</f>
        <v>0</v>
      </c>
      <c r="AY56" s="121">
        <f>'D.1.4.01 - Hromosvod'!J36</f>
        <v>0</v>
      </c>
      <c r="AZ56" s="121">
        <f>'D.1.4.01 - Hromosvod'!F33</f>
        <v>0</v>
      </c>
      <c r="BA56" s="121">
        <f>'D.1.4.01 - Hromosvod'!F34</f>
        <v>0</v>
      </c>
      <c r="BB56" s="121">
        <f>'D.1.4.01 - Hromosvod'!F35</f>
        <v>0</v>
      </c>
      <c r="BC56" s="121">
        <f>'D.1.4.01 - Hromosvod'!F36</f>
        <v>0</v>
      </c>
      <c r="BD56" s="123">
        <f>'D.1.4.01 - Hromosvod'!F37</f>
        <v>0</v>
      </c>
      <c r="BE56" s="7"/>
      <c r="BT56" s="124" t="s">
        <v>80</v>
      </c>
      <c r="BV56" s="124" t="s">
        <v>74</v>
      </c>
      <c r="BW56" s="124" t="s">
        <v>85</v>
      </c>
      <c r="BX56" s="124" t="s">
        <v>5</v>
      </c>
      <c r="CL56" s="124" t="s">
        <v>19</v>
      </c>
      <c r="CM56" s="124" t="s">
        <v>82</v>
      </c>
    </row>
    <row r="57" spans="1:91" s="7" customFormat="1" ht="14.4" customHeight="1">
      <c r="A57" s="112" t="s">
        <v>76</v>
      </c>
      <c r="B57" s="113"/>
      <c r="C57" s="114"/>
      <c r="D57" s="115" t="s">
        <v>86</v>
      </c>
      <c r="E57" s="115"/>
      <c r="F57" s="115"/>
      <c r="G57" s="115"/>
      <c r="H57" s="115"/>
      <c r="I57" s="116"/>
      <c r="J57" s="115" t="s">
        <v>87</v>
      </c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7">
        <f>'VON - Vedlejší a ostatní ...'!J30</f>
        <v>0</v>
      </c>
      <c r="AH57" s="116"/>
      <c r="AI57" s="116"/>
      <c r="AJ57" s="116"/>
      <c r="AK57" s="116"/>
      <c r="AL57" s="116"/>
      <c r="AM57" s="116"/>
      <c r="AN57" s="117">
        <f>SUM(AG57,AT57)</f>
        <v>0</v>
      </c>
      <c r="AO57" s="116"/>
      <c r="AP57" s="116"/>
      <c r="AQ57" s="118" t="s">
        <v>86</v>
      </c>
      <c r="AR57" s="119"/>
      <c r="AS57" s="125">
        <v>0</v>
      </c>
      <c r="AT57" s="126">
        <f>ROUND(SUM(AV57:AW57),2)</f>
        <v>0</v>
      </c>
      <c r="AU57" s="127">
        <f>'VON - Vedlejší a ostatní ...'!P85</f>
        <v>0</v>
      </c>
      <c r="AV57" s="126">
        <f>'VON - Vedlejší a ostatní ...'!J33</f>
        <v>0</v>
      </c>
      <c r="AW57" s="126">
        <f>'VON - Vedlejší a ostatní ...'!J34</f>
        <v>0</v>
      </c>
      <c r="AX57" s="126">
        <f>'VON - Vedlejší a ostatní ...'!J35</f>
        <v>0</v>
      </c>
      <c r="AY57" s="126">
        <f>'VON - Vedlejší a ostatní ...'!J36</f>
        <v>0</v>
      </c>
      <c r="AZ57" s="126">
        <f>'VON - Vedlejší a ostatní ...'!F33</f>
        <v>0</v>
      </c>
      <c r="BA57" s="126">
        <f>'VON - Vedlejší a ostatní ...'!F34</f>
        <v>0</v>
      </c>
      <c r="BB57" s="126">
        <f>'VON - Vedlejší a ostatní ...'!F35</f>
        <v>0</v>
      </c>
      <c r="BC57" s="126">
        <f>'VON - Vedlejší a ostatní ...'!F36</f>
        <v>0</v>
      </c>
      <c r="BD57" s="128">
        <f>'VON - Vedlejší a ostatní ...'!F37</f>
        <v>0</v>
      </c>
      <c r="BE57" s="7"/>
      <c r="BT57" s="124" t="s">
        <v>80</v>
      </c>
      <c r="BV57" s="124" t="s">
        <v>74</v>
      </c>
      <c r="BW57" s="124" t="s">
        <v>88</v>
      </c>
      <c r="BX57" s="124" t="s">
        <v>5</v>
      </c>
      <c r="CL57" s="124" t="s">
        <v>19</v>
      </c>
      <c r="CM57" s="124" t="s">
        <v>82</v>
      </c>
    </row>
    <row r="58" spans="1:57" s="2" customFormat="1" ht="30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5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</row>
    <row r="59" spans="1:57" s="2" customFormat="1" ht="6.95" customHeight="1">
      <c r="A59" s="39"/>
      <c r="B59" s="60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45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</row>
  </sheetData>
  <sheetProtection password="CC35" sheet="1" objects="1" scenarios="1" formatColumns="0" formatRows="0"/>
  <mergeCells count="50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G54:AM54"/>
    <mergeCell ref="AN54:AP54"/>
    <mergeCell ref="AR2:BE2"/>
  </mergeCells>
  <hyperlinks>
    <hyperlink ref="A55" location="'D.1.1.02 - Rekonstrukce k...'!C2" display="/"/>
    <hyperlink ref="A56" location="'D.1.4.01 - Hromosvod'!C2" display="/"/>
    <hyperlink ref="A57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826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54.42187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81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82</v>
      </c>
    </row>
    <row r="4" spans="2:46" s="1" customFormat="1" ht="24.95" customHeight="1">
      <c r="B4" s="21"/>
      <c r="D4" s="131" t="s">
        <v>89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27" customHeight="1">
      <c r="B7" s="21"/>
      <c r="E7" s="134" t="str">
        <f>'Rekapitulace stavby'!K6</f>
        <v>ZŠ a ZUŠ Šmeralova - Karlovy Vary, rekonstrukce krovu a střešního pláště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90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31.2" customHeight="1">
      <c r="A9" s="39"/>
      <c r="B9" s="45"/>
      <c r="C9" s="39"/>
      <c r="D9" s="39"/>
      <c r="E9" s="136" t="s">
        <v>91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4. 12. 2023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19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27</v>
      </c>
      <c r="F15" s="39"/>
      <c r="G15" s="39"/>
      <c r="H15" s="39"/>
      <c r="I15" s="133" t="s">
        <v>28</v>
      </c>
      <c r="J15" s="137" t="s">
        <v>19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">
        <v>19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32</v>
      </c>
      <c r="F21" s="39"/>
      <c r="G21" s="39"/>
      <c r="H21" s="39"/>
      <c r="I21" s="133" t="s">
        <v>28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34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28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36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72" customHeight="1">
      <c r="A27" s="139"/>
      <c r="B27" s="140"/>
      <c r="C27" s="139"/>
      <c r="D27" s="139"/>
      <c r="E27" s="141" t="s">
        <v>37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38</v>
      </c>
      <c r="E30" s="39"/>
      <c r="F30" s="39"/>
      <c r="G30" s="39"/>
      <c r="H30" s="39"/>
      <c r="I30" s="39"/>
      <c r="J30" s="145">
        <f>ROUND(J98,2)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40</v>
      </c>
      <c r="G32" s="39"/>
      <c r="H32" s="39"/>
      <c r="I32" s="146" t="s">
        <v>39</v>
      </c>
      <c r="J32" s="146" t="s">
        <v>41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42</v>
      </c>
      <c r="E33" s="133" t="s">
        <v>43</v>
      </c>
      <c r="F33" s="148">
        <f>ROUND((SUM(BE98:BE825)),2)</f>
        <v>0</v>
      </c>
      <c r="G33" s="39"/>
      <c r="H33" s="39"/>
      <c r="I33" s="149">
        <v>0.21</v>
      </c>
      <c r="J33" s="148">
        <f>ROUND(((SUM(BE98:BE825))*I33),2)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44</v>
      </c>
      <c r="F34" s="148">
        <f>ROUND((SUM(BF98:BF825)),2)</f>
        <v>0</v>
      </c>
      <c r="G34" s="39"/>
      <c r="H34" s="39"/>
      <c r="I34" s="149">
        <v>0.12</v>
      </c>
      <c r="J34" s="148">
        <f>ROUND(((SUM(BF98:BF825))*I34),2)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45</v>
      </c>
      <c r="F35" s="148">
        <f>ROUND((SUM(BG98:BG825)),2)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46</v>
      </c>
      <c r="F36" s="148">
        <f>ROUND((SUM(BH98:BH825)),2)</f>
        <v>0</v>
      </c>
      <c r="G36" s="39"/>
      <c r="H36" s="39"/>
      <c r="I36" s="149">
        <v>0.12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47</v>
      </c>
      <c r="F37" s="148">
        <f>ROUND((SUM(BI98:BI825)),2)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48</v>
      </c>
      <c r="E39" s="152"/>
      <c r="F39" s="152"/>
      <c r="G39" s="153" t="s">
        <v>49</v>
      </c>
      <c r="H39" s="154" t="s">
        <v>50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92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27" customHeight="1">
      <c r="A48" s="39"/>
      <c r="B48" s="40"/>
      <c r="C48" s="41"/>
      <c r="D48" s="41"/>
      <c r="E48" s="161" t="str">
        <f>E7</f>
        <v>ZŠ a ZUŠ Šmeralova - Karlovy Vary, rekonstrukce krovu a střešního pláště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90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31.2" customHeight="1">
      <c r="A50" s="39"/>
      <c r="B50" s="40"/>
      <c r="C50" s="41"/>
      <c r="D50" s="41"/>
      <c r="E50" s="70" t="str">
        <f>E9</f>
        <v xml:space="preserve">D.1.1.02 - Rekonstrukce krovu a střešního pláště - s falcovanou krytinou 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Karlovy Vary </v>
      </c>
      <c r="G52" s="41"/>
      <c r="H52" s="41"/>
      <c r="I52" s="33" t="s">
        <v>23</v>
      </c>
      <c r="J52" s="73" t="str">
        <f>IF(J12="","",J12)</f>
        <v>4. 12. 2023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6.4" customHeight="1">
      <c r="A54" s="39"/>
      <c r="B54" s="40"/>
      <c r="C54" s="33" t="s">
        <v>25</v>
      </c>
      <c r="D54" s="41"/>
      <c r="E54" s="41"/>
      <c r="F54" s="28" t="str">
        <f>E15</f>
        <v xml:space="preserve">ZŠ a ZUŠ Šmeralova 15 Karlovy Vary </v>
      </c>
      <c r="G54" s="41"/>
      <c r="H54" s="41"/>
      <c r="I54" s="33" t="s">
        <v>31</v>
      </c>
      <c r="J54" s="37" t="str">
        <f>E21</f>
        <v>Projektový kancelář NH s.r.o.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6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93</v>
      </c>
      <c r="D57" s="163"/>
      <c r="E57" s="163"/>
      <c r="F57" s="163"/>
      <c r="G57" s="163"/>
      <c r="H57" s="163"/>
      <c r="I57" s="163"/>
      <c r="J57" s="164" t="s">
        <v>94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70</v>
      </c>
      <c r="D59" s="41"/>
      <c r="E59" s="41"/>
      <c r="F59" s="41"/>
      <c r="G59" s="41"/>
      <c r="H59" s="41"/>
      <c r="I59" s="41"/>
      <c r="J59" s="103">
        <f>J98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95</v>
      </c>
    </row>
    <row r="60" spans="1:31" s="9" customFormat="1" ht="24.95" customHeight="1">
      <c r="A60" s="9"/>
      <c r="B60" s="166"/>
      <c r="C60" s="167"/>
      <c r="D60" s="168" t="s">
        <v>96</v>
      </c>
      <c r="E60" s="169"/>
      <c r="F60" s="169"/>
      <c r="G60" s="169"/>
      <c r="H60" s="169"/>
      <c r="I60" s="169"/>
      <c r="J60" s="170">
        <f>J99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97</v>
      </c>
      <c r="E61" s="175"/>
      <c r="F61" s="175"/>
      <c r="G61" s="175"/>
      <c r="H61" s="175"/>
      <c r="I61" s="175"/>
      <c r="J61" s="176">
        <f>J100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98</v>
      </c>
      <c r="E62" s="175"/>
      <c r="F62" s="175"/>
      <c r="G62" s="175"/>
      <c r="H62" s="175"/>
      <c r="I62" s="175"/>
      <c r="J62" s="176">
        <f>J106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99</v>
      </c>
      <c r="E63" s="175"/>
      <c r="F63" s="175"/>
      <c r="G63" s="175"/>
      <c r="H63" s="175"/>
      <c r="I63" s="175"/>
      <c r="J63" s="176">
        <f>J122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4.85" customHeight="1">
      <c r="A64" s="10"/>
      <c r="B64" s="172"/>
      <c r="C64" s="173"/>
      <c r="D64" s="174" t="s">
        <v>100</v>
      </c>
      <c r="E64" s="175"/>
      <c r="F64" s="175"/>
      <c r="G64" s="175"/>
      <c r="H64" s="175"/>
      <c r="I64" s="175"/>
      <c r="J64" s="176">
        <f>J123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4.85" customHeight="1">
      <c r="A65" s="10"/>
      <c r="B65" s="172"/>
      <c r="C65" s="173"/>
      <c r="D65" s="174" t="s">
        <v>101</v>
      </c>
      <c r="E65" s="175"/>
      <c r="F65" s="175"/>
      <c r="G65" s="175"/>
      <c r="H65" s="175"/>
      <c r="I65" s="175"/>
      <c r="J65" s="176">
        <f>J152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4.85" customHeight="1">
      <c r="A66" s="10"/>
      <c r="B66" s="172"/>
      <c r="C66" s="173"/>
      <c r="D66" s="174" t="s">
        <v>102</v>
      </c>
      <c r="E66" s="175"/>
      <c r="F66" s="175"/>
      <c r="G66" s="175"/>
      <c r="H66" s="175"/>
      <c r="I66" s="175"/>
      <c r="J66" s="176">
        <f>J165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2"/>
      <c r="C67" s="173"/>
      <c r="D67" s="174" t="s">
        <v>103</v>
      </c>
      <c r="E67" s="175"/>
      <c r="F67" s="175"/>
      <c r="G67" s="175"/>
      <c r="H67" s="175"/>
      <c r="I67" s="175"/>
      <c r="J67" s="176">
        <f>J171</f>
        <v>0</v>
      </c>
      <c r="K67" s="173"/>
      <c r="L67" s="17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2"/>
      <c r="C68" s="173"/>
      <c r="D68" s="174" t="s">
        <v>104</v>
      </c>
      <c r="E68" s="175"/>
      <c r="F68" s="175"/>
      <c r="G68" s="175"/>
      <c r="H68" s="175"/>
      <c r="I68" s="175"/>
      <c r="J68" s="176">
        <f>J208</f>
        <v>0</v>
      </c>
      <c r="K68" s="173"/>
      <c r="L68" s="17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9" customFormat="1" ht="24.95" customHeight="1">
      <c r="A69" s="9"/>
      <c r="B69" s="166"/>
      <c r="C69" s="167"/>
      <c r="D69" s="168" t="s">
        <v>105</v>
      </c>
      <c r="E69" s="169"/>
      <c r="F69" s="169"/>
      <c r="G69" s="169"/>
      <c r="H69" s="169"/>
      <c r="I69" s="169"/>
      <c r="J69" s="170">
        <f>J212</f>
        <v>0</v>
      </c>
      <c r="K69" s="167"/>
      <c r="L69" s="171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10" customFormat="1" ht="19.9" customHeight="1">
      <c r="A70" s="10"/>
      <c r="B70" s="172"/>
      <c r="C70" s="173"/>
      <c r="D70" s="174" t="s">
        <v>106</v>
      </c>
      <c r="E70" s="175"/>
      <c r="F70" s="175"/>
      <c r="G70" s="175"/>
      <c r="H70" s="175"/>
      <c r="I70" s="175"/>
      <c r="J70" s="176">
        <f>J213</f>
        <v>0</v>
      </c>
      <c r="K70" s="173"/>
      <c r="L70" s="17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2"/>
      <c r="C71" s="173"/>
      <c r="D71" s="174" t="s">
        <v>107</v>
      </c>
      <c r="E71" s="175"/>
      <c r="F71" s="175"/>
      <c r="G71" s="175"/>
      <c r="H71" s="175"/>
      <c r="I71" s="175"/>
      <c r="J71" s="176">
        <f>J224</f>
        <v>0</v>
      </c>
      <c r="K71" s="173"/>
      <c r="L71" s="177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72"/>
      <c r="C72" s="173"/>
      <c r="D72" s="174" t="s">
        <v>108</v>
      </c>
      <c r="E72" s="175"/>
      <c r="F72" s="175"/>
      <c r="G72" s="175"/>
      <c r="H72" s="175"/>
      <c r="I72" s="175"/>
      <c r="J72" s="176">
        <f>J237</f>
        <v>0</v>
      </c>
      <c r="K72" s="173"/>
      <c r="L72" s="177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72"/>
      <c r="C73" s="173"/>
      <c r="D73" s="174" t="s">
        <v>109</v>
      </c>
      <c r="E73" s="175"/>
      <c r="F73" s="175"/>
      <c r="G73" s="175"/>
      <c r="H73" s="175"/>
      <c r="I73" s="175"/>
      <c r="J73" s="176">
        <f>J247</f>
        <v>0</v>
      </c>
      <c r="K73" s="173"/>
      <c r="L73" s="177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72"/>
      <c r="C74" s="173"/>
      <c r="D74" s="174" t="s">
        <v>110</v>
      </c>
      <c r="E74" s="175"/>
      <c r="F74" s="175"/>
      <c r="G74" s="175"/>
      <c r="H74" s="175"/>
      <c r="I74" s="175"/>
      <c r="J74" s="176">
        <f>J454</f>
        <v>0</v>
      </c>
      <c r="K74" s="173"/>
      <c r="L74" s="177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72"/>
      <c r="C75" s="173"/>
      <c r="D75" s="174" t="s">
        <v>111</v>
      </c>
      <c r="E75" s="175"/>
      <c r="F75" s="175"/>
      <c r="G75" s="175"/>
      <c r="H75" s="175"/>
      <c r="I75" s="175"/>
      <c r="J75" s="176">
        <f>J704</f>
        <v>0</v>
      </c>
      <c r="K75" s="173"/>
      <c r="L75" s="177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72"/>
      <c r="C76" s="173"/>
      <c r="D76" s="174" t="s">
        <v>112</v>
      </c>
      <c r="E76" s="175"/>
      <c r="F76" s="175"/>
      <c r="G76" s="175"/>
      <c r="H76" s="175"/>
      <c r="I76" s="175"/>
      <c r="J76" s="176">
        <f>J766</f>
        <v>0</v>
      </c>
      <c r="K76" s="173"/>
      <c r="L76" s="177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72"/>
      <c r="C77" s="173"/>
      <c r="D77" s="174" t="s">
        <v>113</v>
      </c>
      <c r="E77" s="175"/>
      <c r="F77" s="175"/>
      <c r="G77" s="175"/>
      <c r="H77" s="175"/>
      <c r="I77" s="175"/>
      <c r="J77" s="176">
        <f>J776</f>
        <v>0</v>
      </c>
      <c r="K77" s="173"/>
      <c r="L77" s="177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72"/>
      <c r="C78" s="173"/>
      <c r="D78" s="174" t="s">
        <v>114</v>
      </c>
      <c r="E78" s="175"/>
      <c r="F78" s="175"/>
      <c r="G78" s="175"/>
      <c r="H78" s="175"/>
      <c r="I78" s="175"/>
      <c r="J78" s="176">
        <f>J807</f>
        <v>0</v>
      </c>
      <c r="K78" s="173"/>
      <c r="L78" s="177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2" customFormat="1" ht="21.8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60"/>
      <c r="C80" s="61"/>
      <c r="D80" s="61"/>
      <c r="E80" s="61"/>
      <c r="F80" s="61"/>
      <c r="G80" s="61"/>
      <c r="H80" s="61"/>
      <c r="I80" s="61"/>
      <c r="J80" s="61"/>
      <c r="K80" s="6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4" spans="1:31" s="2" customFormat="1" ht="6.95" customHeight="1">
      <c r="A84" s="39"/>
      <c r="B84" s="62"/>
      <c r="C84" s="63"/>
      <c r="D84" s="63"/>
      <c r="E84" s="63"/>
      <c r="F84" s="63"/>
      <c r="G84" s="63"/>
      <c r="H84" s="63"/>
      <c r="I84" s="63"/>
      <c r="J84" s="63"/>
      <c r="K84" s="63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4.95" customHeight="1">
      <c r="A85" s="39"/>
      <c r="B85" s="40"/>
      <c r="C85" s="24" t="s">
        <v>115</v>
      </c>
      <c r="D85" s="41"/>
      <c r="E85" s="41"/>
      <c r="F85" s="41"/>
      <c r="G85" s="41"/>
      <c r="H85" s="41"/>
      <c r="I85" s="41"/>
      <c r="J85" s="41"/>
      <c r="K85" s="41"/>
      <c r="L85" s="13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3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2" customHeight="1">
      <c r="A87" s="39"/>
      <c r="B87" s="40"/>
      <c r="C87" s="33" t="s">
        <v>16</v>
      </c>
      <c r="D87" s="41"/>
      <c r="E87" s="41"/>
      <c r="F87" s="41"/>
      <c r="G87" s="41"/>
      <c r="H87" s="41"/>
      <c r="I87" s="41"/>
      <c r="J87" s="41"/>
      <c r="K87" s="41"/>
      <c r="L87" s="13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27" customHeight="1">
      <c r="A88" s="39"/>
      <c r="B88" s="40"/>
      <c r="C88" s="41"/>
      <c r="D88" s="41"/>
      <c r="E88" s="161" t="str">
        <f>E7</f>
        <v>ZŠ a ZUŠ Šmeralova - Karlovy Vary, rekonstrukce krovu a střešního pláště</v>
      </c>
      <c r="F88" s="33"/>
      <c r="G88" s="33"/>
      <c r="H88" s="33"/>
      <c r="I88" s="41"/>
      <c r="J88" s="41"/>
      <c r="K88" s="41"/>
      <c r="L88" s="13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90</v>
      </c>
      <c r="D89" s="41"/>
      <c r="E89" s="41"/>
      <c r="F89" s="41"/>
      <c r="G89" s="41"/>
      <c r="H89" s="41"/>
      <c r="I89" s="41"/>
      <c r="J89" s="41"/>
      <c r="K89" s="41"/>
      <c r="L89" s="13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31.2" customHeight="1">
      <c r="A90" s="39"/>
      <c r="B90" s="40"/>
      <c r="C90" s="41"/>
      <c r="D90" s="41"/>
      <c r="E90" s="70" t="str">
        <f>E9</f>
        <v xml:space="preserve">D.1.1.02 - Rekonstrukce krovu a střešního pláště - s falcovanou krytinou </v>
      </c>
      <c r="F90" s="41"/>
      <c r="G90" s="41"/>
      <c r="H90" s="41"/>
      <c r="I90" s="41"/>
      <c r="J90" s="41"/>
      <c r="K90" s="41"/>
      <c r="L90" s="13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6.95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135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2" customHeight="1">
      <c r="A92" s="39"/>
      <c r="B92" s="40"/>
      <c r="C92" s="33" t="s">
        <v>21</v>
      </c>
      <c r="D92" s="41"/>
      <c r="E92" s="41"/>
      <c r="F92" s="28" t="str">
        <f>F12</f>
        <v xml:space="preserve">Karlovy Vary </v>
      </c>
      <c r="G92" s="41"/>
      <c r="H92" s="41"/>
      <c r="I92" s="33" t="s">
        <v>23</v>
      </c>
      <c r="J92" s="73" t="str">
        <f>IF(J12="","",J12)</f>
        <v>4. 12. 2023</v>
      </c>
      <c r="K92" s="41"/>
      <c r="L92" s="135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6.95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135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6.4" customHeight="1">
      <c r="A94" s="39"/>
      <c r="B94" s="40"/>
      <c r="C94" s="33" t="s">
        <v>25</v>
      </c>
      <c r="D94" s="41"/>
      <c r="E94" s="41"/>
      <c r="F94" s="28" t="str">
        <f>E15</f>
        <v xml:space="preserve">ZŠ a ZUŠ Šmeralova 15 Karlovy Vary </v>
      </c>
      <c r="G94" s="41"/>
      <c r="H94" s="41"/>
      <c r="I94" s="33" t="s">
        <v>31</v>
      </c>
      <c r="J94" s="37" t="str">
        <f>E21</f>
        <v>Projektový kancelář NH s.r.o.</v>
      </c>
      <c r="K94" s="41"/>
      <c r="L94" s="135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5.6" customHeight="1">
      <c r="A95" s="39"/>
      <c r="B95" s="40"/>
      <c r="C95" s="33" t="s">
        <v>29</v>
      </c>
      <c r="D95" s="41"/>
      <c r="E95" s="41"/>
      <c r="F95" s="28" t="str">
        <f>IF(E18="","",E18)</f>
        <v>Vyplň údaj</v>
      </c>
      <c r="G95" s="41"/>
      <c r="H95" s="41"/>
      <c r="I95" s="33" t="s">
        <v>34</v>
      </c>
      <c r="J95" s="37" t="str">
        <f>E24</f>
        <v xml:space="preserve"> </v>
      </c>
      <c r="K95" s="41"/>
      <c r="L95" s="135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10.3" customHeight="1">
      <c r="A96" s="39"/>
      <c r="B96" s="40"/>
      <c r="C96" s="41"/>
      <c r="D96" s="41"/>
      <c r="E96" s="41"/>
      <c r="F96" s="41"/>
      <c r="G96" s="41"/>
      <c r="H96" s="41"/>
      <c r="I96" s="41"/>
      <c r="J96" s="41"/>
      <c r="K96" s="41"/>
      <c r="L96" s="135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11" customFormat="1" ht="29.25" customHeight="1">
      <c r="A97" s="178"/>
      <c r="B97" s="179"/>
      <c r="C97" s="180" t="s">
        <v>116</v>
      </c>
      <c r="D97" s="181" t="s">
        <v>57</v>
      </c>
      <c r="E97" s="181" t="s">
        <v>53</v>
      </c>
      <c r="F97" s="181" t="s">
        <v>54</v>
      </c>
      <c r="G97" s="181" t="s">
        <v>117</v>
      </c>
      <c r="H97" s="181" t="s">
        <v>118</v>
      </c>
      <c r="I97" s="181" t="s">
        <v>119</v>
      </c>
      <c r="J97" s="181" t="s">
        <v>94</v>
      </c>
      <c r="K97" s="182" t="s">
        <v>120</v>
      </c>
      <c r="L97" s="183"/>
      <c r="M97" s="93" t="s">
        <v>19</v>
      </c>
      <c r="N97" s="94" t="s">
        <v>42</v>
      </c>
      <c r="O97" s="94" t="s">
        <v>121</v>
      </c>
      <c r="P97" s="94" t="s">
        <v>122</v>
      </c>
      <c r="Q97" s="94" t="s">
        <v>123</v>
      </c>
      <c r="R97" s="94" t="s">
        <v>124</v>
      </c>
      <c r="S97" s="94" t="s">
        <v>125</v>
      </c>
      <c r="T97" s="95" t="s">
        <v>126</v>
      </c>
      <c r="U97" s="178"/>
      <c r="V97" s="178"/>
      <c r="W97" s="178"/>
      <c r="X97" s="178"/>
      <c r="Y97" s="178"/>
      <c r="Z97" s="178"/>
      <c r="AA97" s="178"/>
      <c r="AB97" s="178"/>
      <c r="AC97" s="178"/>
      <c r="AD97" s="178"/>
      <c r="AE97" s="178"/>
    </row>
    <row r="98" spans="1:63" s="2" customFormat="1" ht="22.8" customHeight="1">
      <c r="A98" s="39"/>
      <c r="B98" s="40"/>
      <c r="C98" s="100" t="s">
        <v>127</v>
      </c>
      <c r="D98" s="41"/>
      <c r="E98" s="41"/>
      <c r="F98" s="41"/>
      <c r="G98" s="41"/>
      <c r="H98" s="41"/>
      <c r="I98" s="41"/>
      <c r="J98" s="184">
        <f>BK98</f>
        <v>0</v>
      </c>
      <c r="K98" s="41"/>
      <c r="L98" s="45"/>
      <c r="M98" s="96"/>
      <c r="N98" s="185"/>
      <c r="O98" s="97"/>
      <c r="P98" s="186">
        <f>P99+P212</f>
        <v>0</v>
      </c>
      <c r="Q98" s="97"/>
      <c r="R98" s="186">
        <f>R99+R212</f>
        <v>55.85763242</v>
      </c>
      <c r="S98" s="97"/>
      <c r="T98" s="187">
        <f>T99+T212</f>
        <v>38.69324566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71</v>
      </c>
      <c r="AU98" s="18" t="s">
        <v>95</v>
      </c>
      <c r="BK98" s="188">
        <f>BK99+BK212</f>
        <v>0</v>
      </c>
    </row>
    <row r="99" spans="1:63" s="12" customFormat="1" ht="25.9" customHeight="1">
      <c r="A99" s="12"/>
      <c r="B99" s="189"/>
      <c r="C99" s="190"/>
      <c r="D99" s="191" t="s">
        <v>71</v>
      </c>
      <c r="E99" s="192" t="s">
        <v>128</v>
      </c>
      <c r="F99" s="192" t="s">
        <v>129</v>
      </c>
      <c r="G99" s="190"/>
      <c r="H99" s="190"/>
      <c r="I99" s="193"/>
      <c r="J99" s="194">
        <f>BK99</f>
        <v>0</v>
      </c>
      <c r="K99" s="190"/>
      <c r="L99" s="195"/>
      <c r="M99" s="196"/>
      <c r="N99" s="197"/>
      <c r="O99" s="197"/>
      <c r="P99" s="198">
        <f>P100+P106+P122+P171+P208</f>
        <v>0</v>
      </c>
      <c r="Q99" s="197"/>
      <c r="R99" s="198">
        <f>R100+R106+R122+R171+R208</f>
        <v>10.4930743</v>
      </c>
      <c r="S99" s="197"/>
      <c r="T99" s="199">
        <f>T100+T106+T122+T171+T208</f>
        <v>2.821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00" t="s">
        <v>80</v>
      </c>
      <c r="AT99" s="201" t="s">
        <v>71</v>
      </c>
      <c r="AU99" s="201" t="s">
        <v>72</v>
      </c>
      <c r="AY99" s="200" t="s">
        <v>130</v>
      </c>
      <c r="BK99" s="202">
        <f>BK100+BK106+BK122+BK171+BK208</f>
        <v>0</v>
      </c>
    </row>
    <row r="100" spans="1:63" s="12" customFormat="1" ht="22.8" customHeight="1">
      <c r="A100" s="12"/>
      <c r="B100" s="189"/>
      <c r="C100" s="190"/>
      <c r="D100" s="191" t="s">
        <v>71</v>
      </c>
      <c r="E100" s="203" t="s">
        <v>131</v>
      </c>
      <c r="F100" s="203" t="s">
        <v>132</v>
      </c>
      <c r="G100" s="190"/>
      <c r="H100" s="190"/>
      <c r="I100" s="193"/>
      <c r="J100" s="204">
        <f>BK100</f>
        <v>0</v>
      </c>
      <c r="K100" s="190"/>
      <c r="L100" s="195"/>
      <c r="M100" s="196"/>
      <c r="N100" s="197"/>
      <c r="O100" s="197"/>
      <c r="P100" s="198">
        <f>SUM(P101:P105)</f>
        <v>0</v>
      </c>
      <c r="Q100" s="197"/>
      <c r="R100" s="198">
        <f>SUM(R101:R105)</f>
        <v>7.493850000000001</v>
      </c>
      <c r="S100" s="197"/>
      <c r="T100" s="199">
        <f>SUM(T101:T105)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00" t="s">
        <v>80</v>
      </c>
      <c r="AT100" s="201" t="s">
        <v>71</v>
      </c>
      <c r="AU100" s="201" t="s">
        <v>80</v>
      </c>
      <c r="AY100" s="200" t="s">
        <v>130</v>
      </c>
      <c r="BK100" s="202">
        <f>SUM(BK101:BK105)</f>
        <v>0</v>
      </c>
    </row>
    <row r="101" spans="1:65" s="2" customFormat="1" ht="19.8" customHeight="1">
      <c r="A101" s="39"/>
      <c r="B101" s="40"/>
      <c r="C101" s="205" t="s">
        <v>80</v>
      </c>
      <c r="D101" s="205" t="s">
        <v>133</v>
      </c>
      <c r="E101" s="206" t="s">
        <v>134</v>
      </c>
      <c r="F101" s="207" t="s">
        <v>135</v>
      </c>
      <c r="G101" s="208" t="s">
        <v>136</v>
      </c>
      <c r="H101" s="209">
        <v>91</v>
      </c>
      <c r="I101" s="210"/>
      <c r="J101" s="211">
        <f>ROUND(I101*H101,2)</f>
        <v>0</v>
      </c>
      <c r="K101" s="207" t="s">
        <v>137</v>
      </c>
      <c r="L101" s="45"/>
      <c r="M101" s="212" t="s">
        <v>19</v>
      </c>
      <c r="N101" s="213" t="s">
        <v>43</v>
      </c>
      <c r="O101" s="85"/>
      <c r="P101" s="214">
        <f>O101*H101</f>
        <v>0</v>
      </c>
      <c r="Q101" s="214">
        <v>0.08235</v>
      </c>
      <c r="R101" s="214">
        <f>Q101*H101</f>
        <v>7.493850000000001</v>
      </c>
      <c r="S101" s="214">
        <v>0</v>
      </c>
      <c r="T101" s="215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6" t="s">
        <v>131</v>
      </c>
      <c r="AT101" s="216" t="s">
        <v>133</v>
      </c>
      <c r="AU101" s="216" t="s">
        <v>82</v>
      </c>
      <c r="AY101" s="18" t="s">
        <v>130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18" t="s">
        <v>80</v>
      </c>
      <c r="BK101" s="217">
        <f>ROUND(I101*H101,2)</f>
        <v>0</v>
      </c>
      <c r="BL101" s="18" t="s">
        <v>131</v>
      </c>
      <c r="BM101" s="216" t="s">
        <v>138</v>
      </c>
    </row>
    <row r="102" spans="1:47" s="2" customFormat="1" ht="12">
      <c r="A102" s="39"/>
      <c r="B102" s="40"/>
      <c r="C102" s="41"/>
      <c r="D102" s="218" t="s">
        <v>139</v>
      </c>
      <c r="E102" s="41"/>
      <c r="F102" s="219" t="s">
        <v>140</v>
      </c>
      <c r="G102" s="41"/>
      <c r="H102" s="41"/>
      <c r="I102" s="220"/>
      <c r="J102" s="41"/>
      <c r="K102" s="41"/>
      <c r="L102" s="45"/>
      <c r="M102" s="221"/>
      <c r="N102" s="222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139</v>
      </c>
      <c r="AU102" s="18" t="s">
        <v>82</v>
      </c>
    </row>
    <row r="103" spans="1:47" s="2" customFormat="1" ht="12">
      <c r="A103" s="39"/>
      <c r="B103" s="40"/>
      <c r="C103" s="41"/>
      <c r="D103" s="223" t="s">
        <v>141</v>
      </c>
      <c r="E103" s="41"/>
      <c r="F103" s="224" t="s">
        <v>142</v>
      </c>
      <c r="G103" s="41"/>
      <c r="H103" s="41"/>
      <c r="I103" s="220"/>
      <c r="J103" s="41"/>
      <c r="K103" s="41"/>
      <c r="L103" s="45"/>
      <c r="M103" s="221"/>
      <c r="N103" s="222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141</v>
      </c>
      <c r="AU103" s="18" t="s">
        <v>82</v>
      </c>
    </row>
    <row r="104" spans="1:51" s="13" customFormat="1" ht="12">
      <c r="A104" s="13"/>
      <c r="B104" s="225"/>
      <c r="C104" s="226"/>
      <c r="D104" s="218" t="s">
        <v>143</v>
      </c>
      <c r="E104" s="227" t="s">
        <v>19</v>
      </c>
      <c r="F104" s="228" t="s">
        <v>144</v>
      </c>
      <c r="G104" s="226"/>
      <c r="H104" s="227" t="s">
        <v>19</v>
      </c>
      <c r="I104" s="229"/>
      <c r="J104" s="226"/>
      <c r="K104" s="226"/>
      <c r="L104" s="230"/>
      <c r="M104" s="231"/>
      <c r="N104" s="232"/>
      <c r="O104" s="232"/>
      <c r="P104" s="232"/>
      <c r="Q104" s="232"/>
      <c r="R104" s="232"/>
      <c r="S104" s="232"/>
      <c r="T104" s="23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4" t="s">
        <v>143</v>
      </c>
      <c r="AU104" s="234" t="s">
        <v>82</v>
      </c>
      <c r="AV104" s="13" t="s">
        <v>80</v>
      </c>
      <c r="AW104" s="13" t="s">
        <v>33</v>
      </c>
      <c r="AX104" s="13" t="s">
        <v>72</v>
      </c>
      <c r="AY104" s="234" t="s">
        <v>130</v>
      </c>
    </row>
    <row r="105" spans="1:51" s="14" customFormat="1" ht="12">
      <c r="A105" s="14"/>
      <c r="B105" s="235"/>
      <c r="C105" s="236"/>
      <c r="D105" s="218" t="s">
        <v>143</v>
      </c>
      <c r="E105" s="237" t="s">
        <v>19</v>
      </c>
      <c r="F105" s="238" t="s">
        <v>145</v>
      </c>
      <c r="G105" s="236"/>
      <c r="H105" s="239">
        <v>91</v>
      </c>
      <c r="I105" s="240"/>
      <c r="J105" s="236"/>
      <c r="K105" s="236"/>
      <c r="L105" s="241"/>
      <c r="M105" s="242"/>
      <c r="N105" s="243"/>
      <c r="O105" s="243"/>
      <c r="P105" s="243"/>
      <c r="Q105" s="243"/>
      <c r="R105" s="243"/>
      <c r="S105" s="243"/>
      <c r="T105" s="24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5" t="s">
        <v>143</v>
      </c>
      <c r="AU105" s="245" t="s">
        <v>82</v>
      </c>
      <c r="AV105" s="14" t="s">
        <v>82</v>
      </c>
      <c r="AW105" s="14" t="s">
        <v>33</v>
      </c>
      <c r="AX105" s="14" t="s">
        <v>72</v>
      </c>
      <c r="AY105" s="245" t="s">
        <v>130</v>
      </c>
    </row>
    <row r="106" spans="1:63" s="12" customFormat="1" ht="22.8" customHeight="1">
      <c r="A106" s="12"/>
      <c r="B106" s="189"/>
      <c r="C106" s="190"/>
      <c r="D106" s="191" t="s">
        <v>71</v>
      </c>
      <c r="E106" s="203" t="s">
        <v>146</v>
      </c>
      <c r="F106" s="203" t="s">
        <v>147</v>
      </c>
      <c r="G106" s="190"/>
      <c r="H106" s="190"/>
      <c r="I106" s="193"/>
      <c r="J106" s="204">
        <f>BK106</f>
        <v>0</v>
      </c>
      <c r="K106" s="190"/>
      <c r="L106" s="195"/>
      <c r="M106" s="196"/>
      <c r="N106" s="197"/>
      <c r="O106" s="197"/>
      <c r="P106" s="198">
        <f>SUM(P107:P121)</f>
        <v>0</v>
      </c>
      <c r="Q106" s="197"/>
      <c r="R106" s="198">
        <f>SUM(R107:R121)</f>
        <v>0.8134533000000002</v>
      </c>
      <c r="S106" s="197"/>
      <c r="T106" s="199">
        <f>SUM(T107:T121)</f>
        <v>0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R106" s="200" t="s">
        <v>80</v>
      </c>
      <c r="AT106" s="201" t="s">
        <v>71</v>
      </c>
      <c r="AU106" s="201" t="s">
        <v>80</v>
      </c>
      <c r="AY106" s="200" t="s">
        <v>130</v>
      </c>
      <c r="BK106" s="202">
        <f>SUM(BK107:BK121)</f>
        <v>0</v>
      </c>
    </row>
    <row r="107" spans="1:65" s="2" customFormat="1" ht="22.2" customHeight="1">
      <c r="A107" s="39"/>
      <c r="B107" s="40"/>
      <c r="C107" s="205" t="s">
        <v>82</v>
      </c>
      <c r="D107" s="205" t="s">
        <v>133</v>
      </c>
      <c r="E107" s="206" t="s">
        <v>148</v>
      </c>
      <c r="F107" s="207" t="s">
        <v>149</v>
      </c>
      <c r="G107" s="208" t="s">
        <v>150</v>
      </c>
      <c r="H107" s="209">
        <v>29.777</v>
      </c>
      <c r="I107" s="210"/>
      <c r="J107" s="211">
        <f>ROUND(I107*H107,2)</f>
        <v>0</v>
      </c>
      <c r="K107" s="207" t="s">
        <v>137</v>
      </c>
      <c r="L107" s="45"/>
      <c r="M107" s="212" t="s">
        <v>19</v>
      </c>
      <c r="N107" s="213" t="s">
        <v>43</v>
      </c>
      <c r="O107" s="85"/>
      <c r="P107" s="214">
        <f>O107*H107</f>
        <v>0</v>
      </c>
      <c r="Q107" s="214">
        <v>0.02048</v>
      </c>
      <c r="R107" s="214">
        <f>Q107*H107</f>
        <v>0.6098329600000001</v>
      </c>
      <c r="S107" s="214">
        <v>0</v>
      </c>
      <c r="T107" s="215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16" t="s">
        <v>131</v>
      </c>
      <c r="AT107" s="216" t="s">
        <v>133</v>
      </c>
      <c r="AU107" s="216" t="s">
        <v>82</v>
      </c>
      <c r="AY107" s="18" t="s">
        <v>130</v>
      </c>
      <c r="BE107" s="217">
        <f>IF(N107="základní",J107,0)</f>
        <v>0</v>
      </c>
      <c r="BF107" s="217">
        <f>IF(N107="snížená",J107,0)</f>
        <v>0</v>
      </c>
      <c r="BG107" s="217">
        <f>IF(N107="zákl. přenesená",J107,0)</f>
        <v>0</v>
      </c>
      <c r="BH107" s="217">
        <f>IF(N107="sníž. přenesená",J107,0)</f>
        <v>0</v>
      </c>
      <c r="BI107" s="217">
        <f>IF(N107="nulová",J107,0)</f>
        <v>0</v>
      </c>
      <c r="BJ107" s="18" t="s">
        <v>80</v>
      </c>
      <c r="BK107" s="217">
        <f>ROUND(I107*H107,2)</f>
        <v>0</v>
      </c>
      <c r="BL107" s="18" t="s">
        <v>131</v>
      </c>
      <c r="BM107" s="216" t="s">
        <v>151</v>
      </c>
    </row>
    <row r="108" spans="1:47" s="2" customFormat="1" ht="12">
      <c r="A108" s="39"/>
      <c r="B108" s="40"/>
      <c r="C108" s="41"/>
      <c r="D108" s="218" t="s">
        <v>139</v>
      </c>
      <c r="E108" s="41"/>
      <c r="F108" s="219" t="s">
        <v>152</v>
      </c>
      <c r="G108" s="41"/>
      <c r="H108" s="41"/>
      <c r="I108" s="220"/>
      <c r="J108" s="41"/>
      <c r="K108" s="41"/>
      <c r="L108" s="45"/>
      <c r="M108" s="221"/>
      <c r="N108" s="222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139</v>
      </c>
      <c r="AU108" s="18" t="s">
        <v>82</v>
      </c>
    </row>
    <row r="109" spans="1:47" s="2" customFormat="1" ht="12">
      <c r="A109" s="39"/>
      <c r="B109" s="40"/>
      <c r="C109" s="41"/>
      <c r="D109" s="223" t="s">
        <v>141</v>
      </c>
      <c r="E109" s="41"/>
      <c r="F109" s="224" t="s">
        <v>153</v>
      </c>
      <c r="G109" s="41"/>
      <c r="H109" s="41"/>
      <c r="I109" s="220"/>
      <c r="J109" s="41"/>
      <c r="K109" s="41"/>
      <c r="L109" s="45"/>
      <c r="M109" s="221"/>
      <c r="N109" s="222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141</v>
      </c>
      <c r="AU109" s="18" t="s">
        <v>82</v>
      </c>
    </row>
    <row r="110" spans="1:51" s="14" customFormat="1" ht="12">
      <c r="A110" s="14"/>
      <c r="B110" s="235"/>
      <c r="C110" s="236"/>
      <c r="D110" s="218" t="s">
        <v>143</v>
      </c>
      <c r="E110" s="237" t="s">
        <v>19</v>
      </c>
      <c r="F110" s="238" t="s">
        <v>154</v>
      </c>
      <c r="G110" s="236"/>
      <c r="H110" s="239">
        <v>29.777</v>
      </c>
      <c r="I110" s="240"/>
      <c r="J110" s="236"/>
      <c r="K110" s="236"/>
      <c r="L110" s="241"/>
      <c r="M110" s="242"/>
      <c r="N110" s="243"/>
      <c r="O110" s="243"/>
      <c r="P110" s="243"/>
      <c r="Q110" s="243"/>
      <c r="R110" s="243"/>
      <c r="S110" s="243"/>
      <c r="T110" s="24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45" t="s">
        <v>143</v>
      </c>
      <c r="AU110" s="245" t="s">
        <v>82</v>
      </c>
      <c r="AV110" s="14" t="s">
        <v>82</v>
      </c>
      <c r="AW110" s="14" t="s">
        <v>33</v>
      </c>
      <c r="AX110" s="14" t="s">
        <v>72</v>
      </c>
      <c r="AY110" s="245" t="s">
        <v>130</v>
      </c>
    </row>
    <row r="111" spans="1:65" s="2" customFormat="1" ht="14.4" customHeight="1">
      <c r="A111" s="39"/>
      <c r="B111" s="40"/>
      <c r="C111" s="205" t="s">
        <v>155</v>
      </c>
      <c r="D111" s="205" t="s">
        <v>133</v>
      </c>
      <c r="E111" s="206" t="s">
        <v>156</v>
      </c>
      <c r="F111" s="207" t="s">
        <v>157</v>
      </c>
      <c r="G111" s="208" t="s">
        <v>150</v>
      </c>
      <c r="H111" s="209">
        <v>925.547</v>
      </c>
      <c r="I111" s="210"/>
      <c r="J111" s="211">
        <f>ROUND(I111*H111,2)</f>
        <v>0</v>
      </c>
      <c r="K111" s="207" t="s">
        <v>137</v>
      </c>
      <c r="L111" s="45"/>
      <c r="M111" s="212" t="s">
        <v>19</v>
      </c>
      <c r="N111" s="213" t="s">
        <v>43</v>
      </c>
      <c r="O111" s="85"/>
      <c r="P111" s="214">
        <f>O111*H111</f>
        <v>0</v>
      </c>
      <c r="Q111" s="214">
        <v>0.00022</v>
      </c>
      <c r="R111" s="214">
        <f>Q111*H111</f>
        <v>0.20362034</v>
      </c>
      <c r="S111" s="214">
        <v>0</v>
      </c>
      <c r="T111" s="215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16" t="s">
        <v>131</v>
      </c>
      <c r="AT111" s="216" t="s">
        <v>133</v>
      </c>
      <c r="AU111" s="216" t="s">
        <v>82</v>
      </c>
      <c r="AY111" s="18" t="s">
        <v>130</v>
      </c>
      <c r="BE111" s="217">
        <f>IF(N111="základní",J111,0)</f>
        <v>0</v>
      </c>
      <c r="BF111" s="217">
        <f>IF(N111="snížená",J111,0)</f>
        <v>0</v>
      </c>
      <c r="BG111" s="217">
        <f>IF(N111="zákl. přenesená",J111,0)</f>
        <v>0</v>
      </c>
      <c r="BH111" s="217">
        <f>IF(N111="sníž. přenesená",J111,0)</f>
        <v>0</v>
      </c>
      <c r="BI111" s="217">
        <f>IF(N111="nulová",J111,0)</f>
        <v>0</v>
      </c>
      <c r="BJ111" s="18" t="s">
        <v>80</v>
      </c>
      <c r="BK111" s="217">
        <f>ROUND(I111*H111,2)</f>
        <v>0</v>
      </c>
      <c r="BL111" s="18" t="s">
        <v>131</v>
      </c>
      <c r="BM111" s="216" t="s">
        <v>158</v>
      </c>
    </row>
    <row r="112" spans="1:47" s="2" customFormat="1" ht="12">
      <c r="A112" s="39"/>
      <c r="B112" s="40"/>
      <c r="C112" s="41"/>
      <c r="D112" s="218" t="s">
        <v>139</v>
      </c>
      <c r="E112" s="41"/>
      <c r="F112" s="219" t="s">
        <v>159</v>
      </c>
      <c r="G112" s="41"/>
      <c r="H112" s="41"/>
      <c r="I112" s="220"/>
      <c r="J112" s="41"/>
      <c r="K112" s="41"/>
      <c r="L112" s="45"/>
      <c r="M112" s="221"/>
      <c r="N112" s="222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139</v>
      </c>
      <c r="AU112" s="18" t="s">
        <v>82</v>
      </c>
    </row>
    <row r="113" spans="1:47" s="2" customFormat="1" ht="12">
      <c r="A113" s="39"/>
      <c r="B113" s="40"/>
      <c r="C113" s="41"/>
      <c r="D113" s="223" t="s">
        <v>141</v>
      </c>
      <c r="E113" s="41"/>
      <c r="F113" s="224" t="s">
        <v>160</v>
      </c>
      <c r="G113" s="41"/>
      <c r="H113" s="41"/>
      <c r="I113" s="220"/>
      <c r="J113" s="41"/>
      <c r="K113" s="41"/>
      <c r="L113" s="45"/>
      <c r="M113" s="221"/>
      <c r="N113" s="222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141</v>
      </c>
      <c r="AU113" s="18" t="s">
        <v>82</v>
      </c>
    </row>
    <row r="114" spans="1:51" s="13" customFormat="1" ht="12">
      <c r="A114" s="13"/>
      <c r="B114" s="225"/>
      <c r="C114" s="226"/>
      <c r="D114" s="218" t="s">
        <v>143</v>
      </c>
      <c r="E114" s="227" t="s">
        <v>19</v>
      </c>
      <c r="F114" s="228" t="s">
        <v>161</v>
      </c>
      <c r="G114" s="226"/>
      <c r="H114" s="227" t="s">
        <v>19</v>
      </c>
      <c r="I114" s="229"/>
      <c r="J114" s="226"/>
      <c r="K114" s="226"/>
      <c r="L114" s="230"/>
      <c r="M114" s="231"/>
      <c r="N114" s="232"/>
      <c r="O114" s="232"/>
      <c r="P114" s="232"/>
      <c r="Q114" s="232"/>
      <c r="R114" s="232"/>
      <c r="S114" s="232"/>
      <c r="T114" s="23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4" t="s">
        <v>143</v>
      </c>
      <c r="AU114" s="234" t="s">
        <v>82</v>
      </c>
      <c r="AV114" s="13" t="s">
        <v>80</v>
      </c>
      <c r="AW114" s="13" t="s">
        <v>33</v>
      </c>
      <c r="AX114" s="13" t="s">
        <v>72</v>
      </c>
      <c r="AY114" s="234" t="s">
        <v>130</v>
      </c>
    </row>
    <row r="115" spans="1:51" s="13" customFormat="1" ht="12">
      <c r="A115" s="13"/>
      <c r="B115" s="225"/>
      <c r="C115" s="226"/>
      <c r="D115" s="218" t="s">
        <v>143</v>
      </c>
      <c r="E115" s="227" t="s">
        <v>19</v>
      </c>
      <c r="F115" s="228" t="s">
        <v>162</v>
      </c>
      <c r="G115" s="226"/>
      <c r="H115" s="227" t="s">
        <v>19</v>
      </c>
      <c r="I115" s="229"/>
      <c r="J115" s="226"/>
      <c r="K115" s="226"/>
      <c r="L115" s="230"/>
      <c r="M115" s="231"/>
      <c r="N115" s="232"/>
      <c r="O115" s="232"/>
      <c r="P115" s="232"/>
      <c r="Q115" s="232"/>
      <c r="R115" s="232"/>
      <c r="S115" s="232"/>
      <c r="T115" s="23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4" t="s">
        <v>143</v>
      </c>
      <c r="AU115" s="234" t="s">
        <v>82</v>
      </c>
      <c r="AV115" s="13" t="s">
        <v>80</v>
      </c>
      <c r="AW115" s="13" t="s">
        <v>33</v>
      </c>
      <c r="AX115" s="13" t="s">
        <v>72</v>
      </c>
      <c r="AY115" s="234" t="s">
        <v>130</v>
      </c>
    </row>
    <row r="116" spans="1:51" s="14" customFormat="1" ht="12">
      <c r="A116" s="14"/>
      <c r="B116" s="235"/>
      <c r="C116" s="236"/>
      <c r="D116" s="218" t="s">
        <v>143</v>
      </c>
      <c r="E116" s="237" t="s">
        <v>19</v>
      </c>
      <c r="F116" s="238" t="s">
        <v>163</v>
      </c>
      <c r="G116" s="236"/>
      <c r="H116" s="239">
        <v>855.547</v>
      </c>
      <c r="I116" s="240"/>
      <c r="J116" s="236"/>
      <c r="K116" s="236"/>
      <c r="L116" s="241"/>
      <c r="M116" s="242"/>
      <c r="N116" s="243"/>
      <c r="O116" s="243"/>
      <c r="P116" s="243"/>
      <c r="Q116" s="243"/>
      <c r="R116" s="243"/>
      <c r="S116" s="243"/>
      <c r="T116" s="24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45" t="s">
        <v>143</v>
      </c>
      <c r="AU116" s="245" t="s">
        <v>82</v>
      </c>
      <c r="AV116" s="14" t="s">
        <v>82</v>
      </c>
      <c r="AW116" s="14" t="s">
        <v>33</v>
      </c>
      <c r="AX116" s="14" t="s">
        <v>72</v>
      </c>
      <c r="AY116" s="245" t="s">
        <v>130</v>
      </c>
    </row>
    <row r="117" spans="1:51" s="14" customFormat="1" ht="12">
      <c r="A117" s="14"/>
      <c r="B117" s="235"/>
      <c r="C117" s="236"/>
      <c r="D117" s="218" t="s">
        <v>143</v>
      </c>
      <c r="E117" s="237" t="s">
        <v>19</v>
      </c>
      <c r="F117" s="238" t="s">
        <v>164</v>
      </c>
      <c r="G117" s="236"/>
      <c r="H117" s="239">
        <v>70</v>
      </c>
      <c r="I117" s="240"/>
      <c r="J117" s="236"/>
      <c r="K117" s="236"/>
      <c r="L117" s="241"/>
      <c r="M117" s="242"/>
      <c r="N117" s="243"/>
      <c r="O117" s="243"/>
      <c r="P117" s="243"/>
      <c r="Q117" s="243"/>
      <c r="R117" s="243"/>
      <c r="S117" s="243"/>
      <c r="T117" s="24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45" t="s">
        <v>143</v>
      </c>
      <c r="AU117" s="245" t="s">
        <v>82</v>
      </c>
      <c r="AV117" s="14" t="s">
        <v>82</v>
      </c>
      <c r="AW117" s="14" t="s">
        <v>33</v>
      </c>
      <c r="AX117" s="14" t="s">
        <v>72</v>
      </c>
      <c r="AY117" s="245" t="s">
        <v>130</v>
      </c>
    </row>
    <row r="118" spans="1:65" s="2" customFormat="1" ht="14.4" customHeight="1">
      <c r="A118" s="39"/>
      <c r="B118" s="40"/>
      <c r="C118" s="246" t="s">
        <v>131</v>
      </c>
      <c r="D118" s="246" t="s">
        <v>165</v>
      </c>
      <c r="E118" s="247" t="s">
        <v>166</v>
      </c>
      <c r="F118" s="248" t="s">
        <v>167</v>
      </c>
      <c r="G118" s="249" t="s">
        <v>150</v>
      </c>
      <c r="H118" s="250">
        <v>185.109</v>
      </c>
      <c r="I118" s="251"/>
      <c r="J118" s="252">
        <f>ROUND(I118*H118,2)</f>
        <v>0</v>
      </c>
      <c r="K118" s="248" t="s">
        <v>19</v>
      </c>
      <c r="L118" s="253"/>
      <c r="M118" s="254" t="s">
        <v>19</v>
      </c>
      <c r="N118" s="255" t="s">
        <v>43</v>
      </c>
      <c r="O118" s="85"/>
      <c r="P118" s="214">
        <f>O118*H118</f>
        <v>0</v>
      </c>
      <c r="Q118" s="214">
        <v>0</v>
      </c>
      <c r="R118" s="214">
        <f>Q118*H118</f>
        <v>0</v>
      </c>
      <c r="S118" s="214">
        <v>0</v>
      </c>
      <c r="T118" s="215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16" t="s">
        <v>168</v>
      </c>
      <c r="AT118" s="216" t="s">
        <v>165</v>
      </c>
      <c r="AU118" s="216" t="s">
        <v>82</v>
      </c>
      <c r="AY118" s="18" t="s">
        <v>130</v>
      </c>
      <c r="BE118" s="217">
        <f>IF(N118="základní",J118,0)</f>
        <v>0</v>
      </c>
      <c r="BF118" s="217">
        <f>IF(N118="snížená",J118,0)</f>
        <v>0</v>
      </c>
      <c r="BG118" s="217">
        <f>IF(N118="zákl. přenesená",J118,0)</f>
        <v>0</v>
      </c>
      <c r="BH118" s="217">
        <f>IF(N118="sníž. přenesená",J118,0)</f>
        <v>0</v>
      </c>
      <c r="BI118" s="217">
        <f>IF(N118="nulová",J118,0)</f>
        <v>0</v>
      </c>
      <c r="BJ118" s="18" t="s">
        <v>80</v>
      </c>
      <c r="BK118" s="217">
        <f>ROUND(I118*H118,2)</f>
        <v>0</v>
      </c>
      <c r="BL118" s="18" t="s">
        <v>131</v>
      </c>
      <c r="BM118" s="216" t="s">
        <v>169</v>
      </c>
    </row>
    <row r="119" spans="1:47" s="2" customFormat="1" ht="12">
      <c r="A119" s="39"/>
      <c r="B119" s="40"/>
      <c r="C119" s="41"/>
      <c r="D119" s="218" t="s">
        <v>139</v>
      </c>
      <c r="E119" s="41"/>
      <c r="F119" s="219" t="s">
        <v>167</v>
      </c>
      <c r="G119" s="41"/>
      <c r="H119" s="41"/>
      <c r="I119" s="220"/>
      <c r="J119" s="41"/>
      <c r="K119" s="41"/>
      <c r="L119" s="45"/>
      <c r="M119" s="221"/>
      <c r="N119" s="222"/>
      <c r="O119" s="85"/>
      <c r="P119" s="85"/>
      <c r="Q119" s="85"/>
      <c r="R119" s="85"/>
      <c r="S119" s="85"/>
      <c r="T119" s="86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139</v>
      </c>
      <c r="AU119" s="18" t="s">
        <v>82</v>
      </c>
    </row>
    <row r="120" spans="1:47" s="2" customFormat="1" ht="12">
      <c r="A120" s="39"/>
      <c r="B120" s="40"/>
      <c r="C120" s="41"/>
      <c r="D120" s="218" t="s">
        <v>170</v>
      </c>
      <c r="E120" s="41"/>
      <c r="F120" s="256" t="s">
        <v>171</v>
      </c>
      <c r="G120" s="41"/>
      <c r="H120" s="41"/>
      <c r="I120" s="220"/>
      <c r="J120" s="41"/>
      <c r="K120" s="41"/>
      <c r="L120" s="45"/>
      <c r="M120" s="221"/>
      <c r="N120" s="222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170</v>
      </c>
      <c r="AU120" s="18" t="s">
        <v>82</v>
      </c>
    </row>
    <row r="121" spans="1:51" s="14" customFormat="1" ht="12">
      <c r="A121" s="14"/>
      <c r="B121" s="235"/>
      <c r="C121" s="236"/>
      <c r="D121" s="218" t="s">
        <v>143</v>
      </c>
      <c r="E121" s="236"/>
      <c r="F121" s="238" t="s">
        <v>172</v>
      </c>
      <c r="G121" s="236"/>
      <c r="H121" s="239">
        <v>185.109</v>
      </c>
      <c r="I121" s="240"/>
      <c r="J121" s="236"/>
      <c r="K121" s="236"/>
      <c r="L121" s="241"/>
      <c r="M121" s="242"/>
      <c r="N121" s="243"/>
      <c r="O121" s="243"/>
      <c r="P121" s="243"/>
      <c r="Q121" s="243"/>
      <c r="R121" s="243"/>
      <c r="S121" s="243"/>
      <c r="T121" s="24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5" t="s">
        <v>143</v>
      </c>
      <c r="AU121" s="245" t="s">
        <v>82</v>
      </c>
      <c r="AV121" s="14" t="s">
        <v>82</v>
      </c>
      <c r="AW121" s="14" t="s">
        <v>4</v>
      </c>
      <c r="AX121" s="14" t="s">
        <v>80</v>
      </c>
      <c r="AY121" s="245" t="s">
        <v>130</v>
      </c>
    </row>
    <row r="122" spans="1:63" s="12" customFormat="1" ht="22.8" customHeight="1">
      <c r="A122" s="12"/>
      <c r="B122" s="189"/>
      <c r="C122" s="190"/>
      <c r="D122" s="191" t="s">
        <v>71</v>
      </c>
      <c r="E122" s="203" t="s">
        <v>173</v>
      </c>
      <c r="F122" s="203" t="s">
        <v>174</v>
      </c>
      <c r="G122" s="190"/>
      <c r="H122" s="190"/>
      <c r="I122" s="193"/>
      <c r="J122" s="204">
        <f>BK122</f>
        <v>0</v>
      </c>
      <c r="K122" s="190"/>
      <c r="L122" s="195"/>
      <c r="M122" s="196"/>
      <c r="N122" s="197"/>
      <c r="O122" s="197"/>
      <c r="P122" s="198">
        <f>P123+P152+P165</f>
        <v>0</v>
      </c>
      <c r="Q122" s="197"/>
      <c r="R122" s="198">
        <f>R123+R152+R165</f>
        <v>2.1021050000000003</v>
      </c>
      <c r="S122" s="197"/>
      <c r="T122" s="199">
        <f>T123+T152+T165</f>
        <v>2.821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00" t="s">
        <v>80</v>
      </c>
      <c r="AT122" s="201" t="s">
        <v>71</v>
      </c>
      <c r="AU122" s="201" t="s">
        <v>80</v>
      </c>
      <c r="AY122" s="200" t="s">
        <v>130</v>
      </c>
      <c r="BK122" s="202">
        <f>BK123+BK152+BK165</f>
        <v>0</v>
      </c>
    </row>
    <row r="123" spans="1:63" s="12" customFormat="1" ht="20.85" customHeight="1">
      <c r="A123" s="12"/>
      <c r="B123" s="189"/>
      <c r="C123" s="190"/>
      <c r="D123" s="191" t="s">
        <v>71</v>
      </c>
      <c r="E123" s="203" t="s">
        <v>175</v>
      </c>
      <c r="F123" s="203" t="s">
        <v>176</v>
      </c>
      <c r="G123" s="190"/>
      <c r="H123" s="190"/>
      <c r="I123" s="193"/>
      <c r="J123" s="204">
        <f>BK123</f>
        <v>0</v>
      </c>
      <c r="K123" s="190"/>
      <c r="L123" s="195"/>
      <c r="M123" s="196"/>
      <c r="N123" s="197"/>
      <c r="O123" s="197"/>
      <c r="P123" s="198">
        <f>SUM(P124:P151)</f>
        <v>0</v>
      </c>
      <c r="Q123" s="197"/>
      <c r="R123" s="198">
        <f>SUM(R124:R151)</f>
        <v>0</v>
      </c>
      <c r="S123" s="197"/>
      <c r="T123" s="199">
        <f>SUM(T124:T151)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00" t="s">
        <v>80</v>
      </c>
      <c r="AT123" s="201" t="s">
        <v>71</v>
      </c>
      <c r="AU123" s="201" t="s">
        <v>82</v>
      </c>
      <c r="AY123" s="200" t="s">
        <v>130</v>
      </c>
      <c r="BK123" s="202">
        <f>SUM(BK124:BK151)</f>
        <v>0</v>
      </c>
    </row>
    <row r="124" spans="1:65" s="2" customFormat="1" ht="30" customHeight="1">
      <c r="A124" s="39"/>
      <c r="B124" s="40"/>
      <c r="C124" s="205" t="s">
        <v>177</v>
      </c>
      <c r="D124" s="205" t="s">
        <v>133</v>
      </c>
      <c r="E124" s="206" t="s">
        <v>178</v>
      </c>
      <c r="F124" s="207" t="s">
        <v>179</v>
      </c>
      <c r="G124" s="208" t="s">
        <v>150</v>
      </c>
      <c r="H124" s="209">
        <v>3691.075</v>
      </c>
      <c r="I124" s="210"/>
      <c r="J124" s="211">
        <f>ROUND(I124*H124,2)</f>
        <v>0</v>
      </c>
      <c r="K124" s="207" t="s">
        <v>137</v>
      </c>
      <c r="L124" s="45"/>
      <c r="M124" s="212" t="s">
        <v>19</v>
      </c>
      <c r="N124" s="213" t="s">
        <v>43</v>
      </c>
      <c r="O124" s="85"/>
      <c r="P124" s="214">
        <f>O124*H124</f>
        <v>0</v>
      </c>
      <c r="Q124" s="214">
        <v>0</v>
      </c>
      <c r="R124" s="214">
        <f>Q124*H124</f>
        <v>0</v>
      </c>
      <c r="S124" s="214">
        <v>0</v>
      </c>
      <c r="T124" s="215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16" t="s">
        <v>131</v>
      </c>
      <c r="AT124" s="216" t="s">
        <v>133</v>
      </c>
      <c r="AU124" s="216" t="s">
        <v>155</v>
      </c>
      <c r="AY124" s="18" t="s">
        <v>130</v>
      </c>
      <c r="BE124" s="217">
        <f>IF(N124="základní",J124,0)</f>
        <v>0</v>
      </c>
      <c r="BF124" s="217">
        <f>IF(N124="snížená",J124,0)</f>
        <v>0</v>
      </c>
      <c r="BG124" s="217">
        <f>IF(N124="zákl. přenesená",J124,0)</f>
        <v>0</v>
      </c>
      <c r="BH124" s="217">
        <f>IF(N124="sníž. přenesená",J124,0)</f>
        <v>0</v>
      </c>
      <c r="BI124" s="217">
        <f>IF(N124="nulová",J124,0)</f>
        <v>0</v>
      </c>
      <c r="BJ124" s="18" t="s">
        <v>80</v>
      </c>
      <c r="BK124" s="217">
        <f>ROUND(I124*H124,2)</f>
        <v>0</v>
      </c>
      <c r="BL124" s="18" t="s">
        <v>131</v>
      </c>
      <c r="BM124" s="216" t="s">
        <v>180</v>
      </c>
    </row>
    <row r="125" spans="1:47" s="2" customFormat="1" ht="12">
      <c r="A125" s="39"/>
      <c r="B125" s="40"/>
      <c r="C125" s="41"/>
      <c r="D125" s="218" t="s">
        <v>139</v>
      </c>
      <c r="E125" s="41"/>
      <c r="F125" s="219" t="s">
        <v>181</v>
      </c>
      <c r="G125" s="41"/>
      <c r="H125" s="41"/>
      <c r="I125" s="220"/>
      <c r="J125" s="41"/>
      <c r="K125" s="41"/>
      <c r="L125" s="45"/>
      <c r="M125" s="221"/>
      <c r="N125" s="222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139</v>
      </c>
      <c r="AU125" s="18" t="s">
        <v>155</v>
      </c>
    </row>
    <row r="126" spans="1:47" s="2" customFormat="1" ht="12">
      <c r="A126" s="39"/>
      <c r="B126" s="40"/>
      <c r="C126" s="41"/>
      <c r="D126" s="223" t="s">
        <v>141</v>
      </c>
      <c r="E126" s="41"/>
      <c r="F126" s="224" t="s">
        <v>182</v>
      </c>
      <c r="G126" s="41"/>
      <c r="H126" s="41"/>
      <c r="I126" s="220"/>
      <c r="J126" s="41"/>
      <c r="K126" s="41"/>
      <c r="L126" s="45"/>
      <c r="M126" s="221"/>
      <c r="N126" s="222"/>
      <c r="O126" s="85"/>
      <c r="P126" s="85"/>
      <c r="Q126" s="85"/>
      <c r="R126" s="85"/>
      <c r="S126" s="85"/>
      <c r="T126" s="86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141</v>
      </c>
      <c r="AU126" s="18" t="s">
        <v>155</v>
      </c>
    </row>
    <row r="127" spans="1:51" s="13" customFormat="1" ht="12">
      <c r="A127" s="13"/>
      <c r="B127" s="225"/>
      <c r="C127" s="226"/>
      <c r="D127" s="218" t="s">
        <v>143</v>
      </c>
      <c r="E127" s="227" t="s">
        <v>19</v>
      </c>
      <c r="F127" s="228" t="s">
        <v>183</v>
      </c>
      <c r="G127" s="226"/>
      <c r="H127" s="227" t="s">
        <v>19</v>
      </c>
      <c r="I127" s="229"/>
      <c r="J127" s="226"/>
      <c r="K127" s="226"/>
      <c r="L127" s="230"/>
      <c r="M127" s="231"/>
      <c r="N127" s="232"/>
      <c r="O127" s="232"/>
      <c r="P127" s="232"/>
      <c r="Q127" s="232"/>
      <c r="R127" s="232"/>
      <c r="S127" s="232"/>
      <c r="T127" s="23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4" t="s">
        <v>143</v>
      </c>
      <c r="AU127" s="234" t="s">
        <v>155</v>
      </c>
      <c r="AV127" s="13" t="s">
        <v>80</v>
      </c>
      <c r="AW127" s="13" t="s">
        <v>33</v>
      </c>
      <c r="AX127" s="13" t="s">
        <v>72</v>
      </c>
      <c r="AY127" s="234" t="s">
        <v>130</v>
      </c>
    </row>
    <row r="128" spans="1:51" s="14" customFormat="1" ht="12">
      <c r="A128" s="14"/>
      <c r="B128" s="235"/>
      <c r="C128" s="236"/>
      <c r="D128" s="218" t="s">
        <v>143</v>
      </c>
      <c r="E128" s="237" t="s">
        <v>19</v>
      </c>
      <c r="F128" s="238" t="s">
        <v>184</v>
      </c>
      <c r="G128" s="236"/>
      <c r="H128" s="239">
        <v>99</v>
      </c>
      <c r="I128" s="240"/>
      <c r="J128" s="236"/>
      <c r="K128" s="236"/>
      <c r="L128" s="241"/>
      <c r="M128" s="242"/>
      <c r="N128" s="243"/>
      <c r="O128" s="243"/>
      <c r="P128" s="243"/>
      <c r="Q128" s="243"/>
      <c r="R128" s="243"/>
      <c r="S128" s="243"/>
      <c r="T128" s="24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5" t="s">
        <v>143</v>
      </c>
      <c r="AU128" s="245" t="s">
        <v>155</v>
      </c>
      <c r="AV128" s="14" t="s">
        <v>82</v>
      </c>
      <c r="AW128" s="14" t="s">
        <v>33</v>
      </c>
      <c r="AX128" s="14" t="s">
        <v>72</v>
      </c>
      <c r="AY128" s="245" t="s">
        <v>130</v>
      </c>
    </row>
    <row r="129" spans="1:51" s="13" customFormat="1" ht="12">
      <c r="A129" s="13"/>
      <c r="B129" s="225"/>
      <c r="C129" s="226"/>
      <c r="D129" s="218" t="s">
        <v>143</v>
      </c>
      <c r="E129" s="227" t="s">
        <v>19</v>
      </c>
      <c r="F129" s="228" t="s">
        <v>185</v>
      </c>
      <c r="G129" s="226"/>
      <c r="H129" s="227" t="s">
        <v>19</v>
      </c>
      <c r="I129" s="229"/>
      <c r="J129" s="226"/>
      <c r="K129" s="226"/>
      <c r="L129" s="230"/>
      <c r="M129" s="231"/>
      <c r="N129" s="232"/>
      <c r="O129" s="232"/>
      <c r="P129" s="232"/>
      <c r="Q129" s="232"/>
      <c r="R129" s="232"/>
      <c r="S129" s="232"/>
      <c r="T129" s="23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4" t="s">
        <v>143</v>
      </c>
      <c r="AU129" s="234" t="s">
        <v>155</v>
      </c>
      <c r="AV129" s="13" t="s">
        <v>80</v>
      </c>
      <c r="AW129" s="13" t="s">
        <v>33</v>
      </c>
      <c r="AX129" s="13" t="s">
        <v>72</v>
      </c>
      <c r="AY129" s="234" t="s">
        <v>130</v>
      </c>
    </row>
    <row r="130" spans="1:51" s="14" customFormat="1" ht="12">
      <c r="A130" s="14"/>
      <c r="B130" s="235"/>
      <c r="C130" s="236"/>
      <c r="D130" s="218" t="s">
        <v>143</v>
      </c>
      <c r="E130" s="237" t="s">
        <v>19</v>
      </c>
      <c r="F130" s="238" t="s">
        <v>186</v>
      </c>
      <c r="G130" s="236"/>
      <c r="H130" s="239">
        <v>1269</v>
      </c>
      <c r="I130" s="240"/>
      <c r="J130" s="236"/>
      <c r="K130" s="236"/>
      <c r="L130" s="241"/>
      <c r="M130" s="242"/>
      <c r="N130" s="243"/>
      <c r="O130" s="243"/>
      <c r="P130" s="243"/>
      <c r="Q130" s="243"/>
      <c r="R130" s="243"/>
      <c r="S130" s="243"/>
      <c r="T130" s="24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45" t="s">
        <v>143</v>
      </c>
      <c r="AU130" s="245" t="s">
        <v>155</v>
      </c>
      <c r="AV130" s="14" t="s">
        <v>82</v>
      </c>
      <c r="AW130" s="14" t="s">
        <v>33</v>
      </c>
      <c r="AX130" s="14" t="s">
        <v>72</v>
      </c>
      <c r="AY130" s="245" t="s">
        <v>130</v>
      </c>
    </row>
    <row r="131" spans="1:51" s="14" customFormat="1" ht="12">
      <c r="A131" s="14"/>
      <c r="B131" s="235"/>
      <c r="C131" s="236"/>
      <c r="D131" s="218" t="s">
        <v>143</v>
      </c>
      <c r="E131" s="237" t="s">
        <v>19</v>
      </c>
      <c r="F131" s="238" t="s">
        <v>187</v>
      </c>
      <c r="G131" s="236"/>
      <c r="H131" s="239">
        <v>520.6</v>
      </c>
      <c r="I131" s="240"/>
      <c r="J131" s="236"/>
      <c r="K131" s="236"/>
      <c r="L131" s="241"/>
      <c r="M131" s="242"/>
      <c r="N131" s="243"/>
      <c r="O131" s="243"/>
      <c r="P131" s="243"/>
      <c r="Q131" s="243"/>
      <c r="R131" s="243"/>
      <c r="S131" s="243"/>
      <c r="T131" s="24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5" t="s">
        <v>143</v>
      </c>
      <c r="AU131" s="245" t="s">
        <v>155</v>
      </c>
      <c r="AV131" s="14" t="s">
        <v>82</v>
      </c>
      <c r="AW131" s="14" t="s">
        <v>33</v>
      </c>
      <c r="AX131" s="14" t="s">
        <v>72</v>
      </c>
      <c r="AY131" s="245" t="s">
        <v>130</v>
      </c>
    </row>
    <row r="132" spans="1:51" s="14" customFormat="1" ht="12">
      <c r="A132" s="14"/>
      <c r="B132" s="235"/>
      <c r="C132" s="236"/>
      <c r="D132" s="218" t="s">
        <v>143</v>
      </c>
      <c r="E132" s="237" t="s">
        <v>19</v>
      </c>
      <c r="F132" s="238" t="s">
        <v>188</v>
      </c>
      <c r="G132" s="236"/>
      <c r="H132" s="239">
        <v>526.725</v>
      </c>
      <c r="I132" s="240"/>
      <c r="J132" s="236"/>
      <c r="K132" s="236"/>
      <c r="L132" s="241"/>
      <c r="M132" s="242"/>
      <c r="N132" s="243"/>
      <c r="O132" s="243"/>
      <c r="P132" s="243"/>
      <c r="Q132" s="243"/>
      <c r="R132" s="243"/>
      <c r="S132" s="243"/>
      <c r="T132" s="24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45" t="s">
        <v>143</v>
      </c>
      <c r="AU132" s="245" t="s">
        <v>155</v>
      </c>
      <c r="AV132" s="14" t="s">
        <v>82</v>
      </c>
      <c r="AW132" s="14" t="s">
        <v>33</v>
      </c>
      <c r="AX132" s="14" t="s">
        <v>72</v>
      </c>
      <c r="AY132" s="245" t="s">
        <v>130</v>
      </c>
    </row>
    <row r="133" spans="1:51" s="14" customFormat="1" ht="12">
      <c r="A133" s="14"/>
      <c r="B133" s="235"/>
      <c r="C133" s="236"/>
      <c r="D133" s="218" t="s">
        <v>143</v>
      </c>
      <c r="E133" s="237" t="s">
        <v>19</v>
      </c>
      <c r="F133" s="238" t="s">
        <v>189</v>
      </c>
      <c r="G133" s="236"/>
      <c r="H133" s="239">
        <v>1275.75</v>
      </c>
      <c r="I133" s="240"/>
      <c r="J133" s="236"/>
      <c r="K133" s="236"/>
      <c r="L133" s="241"/>
      <c r="M133" s="242"/>
      <c r="N133" s="243"/>
      <c r="O133" s="243"/>
      <c r="P133" s="243"/>
      <c r="Q133" s="243"/>
      <c r="R133" s="243"/>
      <c r="S133" s="243"/>
      <c r="T133" s="24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5" t="s">
        <v>143</v>
      </c>
      <c r="AU133" s="245" t="s">
        <v>155</v>
      </c>
      <c r="AV133" s="14" t="s">
        <v>82</v>
      </c>
      <c r="AW133" s="14" t="s">
        <v>33</v>
      </c>
      <c r="AX133" s="14" t="s">
        <v>72</v>
      </c>
      <c r="AY133" s="245" t="s">
        <v>130</v>
      </c>
    </row>
    <row r="134" spans="1:65" s="2" customFormat="1" ht="34.8" customHeight="1">
      <c r="A134" s="39"/>
      <c r="B134" s="40"/>
      <c r="C134" s="205" t="s">
        <v>146</v>
      </c>
      <c r="D134" s="205" t="s">
        <v>133</v>
      </c>
      <c r="E134" s="206" t="s">
        <v>190</v>
      </c>
      <c r="F134" s="207" t="s">
        <v>191</v>
      </c>
      <c r="G134" s="208" t="s">
        <v>150</v>
      </c>
      <c r="H134" s="209">
        <v>1386</v>
      </c>
      <c r="I134" s="210"/>
      <c r="J134" s="211">
        <f>ROUND(I134*H134,2)</f>
        <v>0</v>
      </c>
      <c r="K134" s="207" t="s">
        <v>137</v>
      </c>
      <c r="L134" s="45"/>
      <c r="M134" s="212" t="s">
        <v>19</v>
      </c>
      <c r="N134" s="213" t="s">
        <v>43</v>
      </c>
      <c r="O134" s="85"/>
      <c r="P134" s="214">
        <f>O134*H134</f>
        <v>0</v>
      </c>
      <c r="Q134" s="214">
        <v>0</v>
      </c>
      <c r="R134" s="214">
        <f>Q134*H134</f>
        <v>0</v>
      </c>
      <c r="S134" s="214">
        <v>0</v>
      </c>
      <c r="T134" s="215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16" t="s">
        <v>131</v>
      </c>
      <c r="AT134" s="216" t="s">
        <v>133</v>
      </c>
      <c r="AU134" s="216" t="s">
        <v>155</v>
      </c>
      <c r="AY134" s="18" t="s">
        <v>130</v>
      </c>
      <c r="BE134" s="217">
        <f>IF(N134="základní",J134,0)</f>
        <v>0</v>
      </c>
      <c r="BF134" s="217">
        <f>IF(N134="snížená",J134,0)</f>
        <v>0</v>
      </c>
      <c r="BG134" s="217">
        <f>IF(N134="zákl. přenesená",J134,0)</f>
        <v>0</v>
      </c>
      <c r="BH134" s="217">
        <f>IF(N134="sníž. přenesená",J134,0)</f>
        <v>0</v>
      </c>
      <c r="BI134" s="217">
        <f>IF(N134="nulová",J134,0)</f>
        <v>0</v>
      </c>
      <c r="BJ134" s="18" t="s">
        <v>80</v>
      </c>
      <c r="BK134" s="217">
        <f>ROUND(I134*H134,2)</f>
        <v>0</v>
      </c>
      <c r="BL134" s="18" t="s">
        <v>131</v>
      </c>
      <c r="BM134" s="216" t="s">
        <v>192</v>
      </c>
    </row>
    <row r="135" spans="1:47" s="2" customFormat="1" ht="12">
      <c r="A135" s="39"/>
      <c r="B135" s="40"/>
      <c r="C135" s="41"/>
      <c r="D135" s="218" t="s">
        <v>139</v>
      </c>
      <c r="E135" s="41"/>
      <c r="F135" s="219" t="s">
        <v>193</v>
      </c>
      <c r="G135" s="41"/>
      <c r="H135" s="41"/>
      <c r="I135" s="220"/>
      <c r="J135" s="41"/>
      <c r="K135" s="41"/>
      <c r="L135" s="45"/>
      <c r="M135" s="221"/>
      <c r="N135" s="222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139</v>
      </c>
      <c r="AU135" s="18" t="s">
        <v>155</v>
      </c>
    </row>
    <row r="136" spans="1:47" s="2" customFormat="1" ht="12">
      <c r="A136" s="39"/>
      <c r="B136" s="40"/>
      <c r="C136" s="41"/>
      <c r="D136" s="223" t="s">
        <v>141</v>
      </c>
      <c r="E136" s="41"/>
      <c r="F136" s="224" t="s">
        <v>194</v>
      </c>
      <c r="G136" s="41"/>
      <c r="H136" s="41"/>
      <c r="I136" s="220"/>
      <c r="J136" s="41"/>
      <c r="K136" s="41"/>
      <c r="L136" s="45"/>
      <c r="M136" s="221"/>
      <c r="N136" s="222"/>
      <c r="O136" s="85"/>
      <c r="P136" s="85"/>
      <c r="Q136" s="85"/>
      <c r="R136" s="85"/>
      <c r="S136" s="85"/>
      <c r="T136" s="86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141</v>
      </c>
      <c r="AU136" s="18" t="s">
        <v>155</v>
      </c>
    </row>
    <row r="137" spans="1:51" s="13" customFormat="1" ht="12">
      <c r="A137" s="13"/>
      <c r="B137" s="225"/>
      <c r="C137" s="226"/>
      <c r="D137" s="218" t="s">
        <v>143</v>
      </c>
      <c r="E137" s="227" t="s">
        <v>19</v>
      </c>
      <c r="F137" s="228" t="s">
        <v>183</v>
      </c>
      <c r="G137" s="226"/>
      <c r="H137" s="227" t="s">
        <v>19</v>
      </c>
      <c r="I137" s="229"/>
      <c r="J137" s="226"/>
      <c r="K137" s="226"/>
      <c r="L137" s="230"/>
      <c r="M137" s="231"/>
      <c r="N137" s="232"/>
      <c r="O137" s="232"/>
      <c r="P137" s="232"/>
      <c r="Q137" s="232"/>
      <c r="R137" s="232"/>
      <c r="S137" s="232"/>
      <c r="T137" s="23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4" t="s">
        <v>143</v>
      </c>
      <c r="AU137" s="234" t="s">
        <v>155</v>
      </c>
      <c r="AV137" s="13" t="s">
        <v>80</v>
      </c>
      <c r="AW137" s="13" t="s">
        <v>33</v>
      </c>
      <c r="AX137" s="13" t="s">
        <v>72</v>
      </c>
      <c r="AY137" s="234" t="s">
        <v>130</v>
      </c>
    </row>
    <row r="138" spans="1:51" s="14" customFormat="1" ht="12">
      <c r="A138" s="14"/>
      <c r="B138" s="235"/>
      <c r="C138" s="236"/>
      <c r="D138" s="218" t="s">
        <v>143</v>
      </c>
      <c r="E138" s="237" t="s">
        <v>19</v>
      </c>
      <c r="F138" s="238" t="s">
        <v>184</v>
      </c>
      <c r="G138" s="236"/>
      <c r="H138" s="239">
        <v>99</v>
      </c>
      <c r="I138" s="240"/>
      <c r="J138" s="236"/>
      <c r="K138" s="236"/>
      <c r="L138" s="241"/>
      <c r="M138" s="242"/>
      <c r="N138" s="243"/>
      <c r="O138" s="243"/>
      <c r="P138" s="243"/>
      <c r="Q138" s="243"/>
      <c r="R138" s="243"/>
      <c r="S138" s="243"/>
      <c r="T138" s="24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45" t="s">
        <v>143</v>
      </c>
      <c r="AU138" s="245" t="s">
        <v>155</v>
      </c>
      <c r="AV138" s="14" t="s">
        <v>82</v>
      </c>
      <c r="AW138" s="14" t="s">
        <v>33</v>
      </c>
      <c r="AX138" s="14" t="s">
        <v>72</v>
      </c>
      <c r="AY138" s="245" t="s">
        <v>130</v>
      </c>
    </row>
    <row r="139" spans="1:51" s="14" customFormat="1" ht="12">
      <c r="A139" s="14"/>
      <c r="B139" s="235"/>
      <c r="C139" s="236"/>
      <c r="D139" s="218" t="s">
        <v>143</v>
      </c>
      <c r="E139" s="236"/>
      <c r="F139" s="238" t="s">
        <v>195</v>
      </c>
      <c r="G139" s="236"/>
      <c r="H139" s="239">
        <v>1386</v>
      </c>
      <c r="I139" s="240"/>
      <c r="J139" s="236"/>
      <c r="K139" s="236"/>
      <c r="L139" s="241"/>
      <c r="M139" s="242"/>
      <c r="N139" s="243"/>
      <c r="O139" s="243"/>
      <c r="P139" s="243"/>
      <c r="Q139" s="243"/>
      <c r="R139" s="243"/>
      <c r="S139" s="243"/>
      <c r="T139" s="24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5" t="s">
        <v>143</v>
      </c>
      <c r="AU139" s="245" t="s">
        <v>155</v>
      </c>
      <c r="AV139" s="14" t="s">
        <v>82</v>
      </c>
      <c r="AW139" s="14" t="s">
        <v>4</v>
      </c>
      <c r="AX139" s="14" t="s">
        <v>80</v>
      </c>
      <c r="AY139" s="245" t="s">
        <v>130</v>
      </c>
    </row>
    <row r="140" spans="1:65" s="2" customFormat="1" ht="34.8" customHeight="1">
      <c r="A140" s="39"/>
      <c r="B140" s="40"/>
      <c r="C140" s="205" t="s">
        <v>196</v>
      </c>
      <c r="D140" s="205" t="s">
        <v>133</v>
      </c>
      <c r="E140" s="206" t="s">
        <v>190</v>
      </c>
      <c r="F140" s="207" t="s">
        <v>191</v>
      </c>
      <c r="G140" s="208" t="s">
        <v>150</v>
      </c>
      <c r="H140" s="209">
        <v>215524.5</v>
      </c>
      <c r="I140" s="210"/>
      <c r="J140" s="211">
        <f>ROUND(I140*H140,2)</f>
        <v>0</v>
      </c>
      <c r="K140" s="207" t="s">
        <v>137</v>
      </c>
      <c r="L140" s="45"/>
      <c r="M140" s="212" t="s">
        <v>19</v>
      </c>
      <c r="N140" s="213" t="s">
        <v>43</v>
      </c>
      <c r="O140" s="85"/>
      <c r="P140" s="214">
        <f>O140*H140</f>
        <v>0</v>
      </c>
      <c r="Q140" s="214">
        <v>0</v>
      </c>
      <c r="R140" s="214">
        <f>Q140*H140</f>
        <v>0</v>
      </c>
      <c r="S140" s="214">
        <v>0</v>
      </c>
      <c r="T140" s="215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16" t="s">
        <v>131</v>
      </c>
      <c r="AT140" s="216" t="s">
        <v>133</v>
      </c>
      <c r="AU140" s="216" t="s">
        <v>155</v>
      </c>
      <c r="AY140" s="18" t="s">
        <v>130</v>
      </c>
      <c r="BE140" s="217">
        <f>IF(N140="základní",J140,0)</f>
        <v>0</v>
      </c>
      <c r="BF140" s="217">
        <f>IF(N140="snížená",J140,0)</f>
        <v>0</v>
      </c>
      <c r="BG140" s="217">
        <f>IF(N140="zákl. přenesená",J140,0)</f>
        <v>0</v>
      </c>
      <c r="BH140" s="217">
        <f>IF(N140="sníž. přenesená",J140,0)</f>
        <v>0</v>
      </c>
      <c r="BI140" s="217">
        <f>IF(N140="nulová",J140,0)</f>
        <v>0</v>
      </c>
      <c r="BJ140" s="18" t="s">
        <v>80</v>
      </c>
      <c r="BK140" s="217">
        <f>ROUND(I140*H140,2)</f>
        <v>0</v>
      </c>
      <c r="BL140" s="18" t="s">
        <v>131</v>
      </c>
      <c r="BM140" s="216" t="s">
        <v>197</v>
      </c>
    </row>
    <row r="141" spans="1:47" s="2" customFormat="1" ht="12">
      <c r="A141" s="39"/>
      <c r="B141" s="40"/>
      <c r="C141" s="41"/>
      <c r="D141" s="218" t="s">
        <v>139</v>
      </c>
      <c r="E141" s="41"/>
      <c r="F141" s="219" t="s">
        <v>193</v>
      </c>
      <c r="G141" s="41"/>
      <c r="H141" s="41"/>
      <c r="I141" s="220"/>
      <c r="J141" s="41"/>
      <c r="K141" s="41"/>
      <c r="L141" s="45"/>
      <c r="M141" s="221"/>
      <c r="N141" s="222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139</v>
      </c>
      <c r="AU141" s="18" t="s">
        <v>155</v>
      </c>
    </row>
    <row r="142" spans="1:47" s="2" customFormat="1" ht="12">
      <c r="A142" s="39"/>
      <c r="B142" s="40"/>
      <c r="C142" s="41"/>
      <c r="D142" s="223" t="s">
        <v>141</v>
      </c>
      <c r="E142" s="41"/>
      <c r="F142" s="224" t="s">
        <v>194</v>
      </c>
      <c r="G142" s="41"/>
      <c r="H142" s="41"/>
      <c r="I142" s="220"/>
      <c r="J142" s="41"/>
      <c r="K142" s="41"/>
      <c r="L142" s="45"/>
      <c r="M142" s="221"/>
      <c r="N142" s="222"/>
      <c r="O142" s="85"/>
      <c r="P142" s="85"/>
      <c r="Q142" s="85"/>
      <c r="R142" s="85"/>
      <c r="S142" s="85"/>
      <c r="T142" s="86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141</v>
      </c>
      <c r="AU142" s="18" t="s">
        <v>155</v>
      </c>
    </row>
    <row r="143" spans="1:51" s="14" customFormat="1" ht="12">
      <c r="A143" s="14"/>
      <c r="B143" s="235"/>
      <c r="C143" s="236"/>
      <c r="D143" s="218" t="s">
        <v>143</v>
      </c>
      <c r="E143" s="236"/>
      <c r="F143" s="238" t="s">
        <v>198</v>
      </c>
      <c r="G143" s="236"/>
      <c r="H143" s="239">
        <v>215524.5</v>
      </c>
      <c r="I143" s="240"/>
      <c r="J143" s="236"/>
      <c r="K143" s="236"/>
      <c r="L143" s="241"/>
      <c r="M143" s="242"/>
      <c r="N143" s="243"/>
      <c r="O143" s="243"/>
      <c r="P143" s="243"/>
      <c r="Q143" s="243"/>
      <c r="R143" s="243"/>
      <c r="S143" s="243"/>
      <c r="T143" s="24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5" t="s">
        <v>143</v>
      </c>
      <c r="AU143" s="245" t="s">
        <v>155</v>
      </c>
      <c r="AV143" s="14" t="s">
        <v>82</v>
      </c>
      <c r="AW143" s="14" t="s">
        <v>4</v>
      </c>
      <c r="AX143" s="14" t="s">
        <v>80</v>
      </c>
      <c r="AY143" s="245" t="s">
        <v>130</v>
      </c>
    </row>
    <row r="144" spans="1:65" s="2" customFormat="1" ht="34.8" customHeight="1">
      <c r="A144" s="39"/>
      <c r="B144" s="40"/>
      <c r="C144" s="205" t="s">
        <v>168</v>
      </c>
      <c r="D144" s="205" t="s">
        <v>133</v>
      </c>
      <c r="E144" s="206" t="s">
        <v>199</v>
      </c>
      <c r="F144" s="207" t="s">
        <v>200</v>
      </c>
      <c r="G144" s="208" t="s">
        <v>150</v>
      </c>
      <c r="H144" s="209">
        <v>3691.075</v>
      </c>
      <c r="I144" s="210"/>
      <c r="J144" s="211">
        <f>ROUND(I144*H144,2)</f>
        <v>0</v>
      </c>
      <c r="K144" s="207" t="s">
        <v>137</v>
      </c>
      <c r="L144" s="45"/>
      <c r="M144" s="212" t="s">
        <v>19</v>
      </c>
      <c r="N144" s="213" t="s">
        <v>43</v>
      </c>
      <c r="O144" s="85"/>
      <c r="P144" s="214">
        <f>O144*H144</f>
        <v>0</v>
      </c>
      <c r="Q144" s="214">
        <v>0</v>
      </c>
      <c r="R144" s="214">
        <f>Q144*H144</f>
        <v>0</v>
      </c>
      <c r="S144" s="214">
        <v>0</v>
      </c>
      <c r="T144" s="215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16" t="s">
        <v>131</v>
      </c>
      <c r="AT144" s="216" t="s">
        <v>133</v>
      </c>
      <c r="AU144" s="216" t="s">
        <v>155</v>
      </c>
      <c r="AY144" s="18" t="s">
        <v>130</v>
      </c>
      <c r="BE144" s="217">
        <f>IF(N144="základní",J144,0)</f>
        <v>0</v>
      </c>
      <c r="BF144" s="217">
        <f>IF(N144="snížená",J144,0)</f>
        <v>0</v>
      </c>
      <c r="BG144" s="217">
        <f>IF(N144="zákl. přenesená",J144,0)</f>
        <v>0</v>
      </c>
      <c r="BH144" s="217">
        <f>IF(N144="sníž. přenesená",J144,0)</f>
        <v>0</v>
      </c>
      <c r="BI144" s="217">
        <f>IF(N144="nulová",J144,0)</f>
        <v>0</v>
      </c>
      <c r="BJ144" s="18" t="s">
        <v>80</v>
      </c>
      <c r="BK144" s="217">
        <f>ROUND(I144*H144,2)</f>
        <v>0</v>
      </c>
      <c r="BL144" s="18" t="s">
        <v>131</v>
      </c>
      <c r="BM144" s="216" t="s">
        <v>201</v>
      </c>
    </row>
    <row r="145" spans="1:47" s="2" customFormat="1" ht="12">
      <c r="A145" s="39"/>
      <c r="B145" s="40"/>
      <c r="C145" s="41"/>
      <c r="D145" s="218" t="s">
        <v>139</v>
      </c>
      <c r="E145" s="41"/>
      <c r="F145" s="219" t="s">
        <v>202</v>
      </c>
      <c r="G145" s="41"/>
      <c r="H145" s="41"/>
      <c r="I145" s="220"/>
      <c r="J145" s="41"/>
      <c r="K145" s="41"/>
      <c r="L145" s="45"/>
      <c r="M145" s="221"/>
      <c r="N145" s="222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139</v>
      </c>
      <c r="AU145" s="18" t="s">
        <v>155</v>
      </c>
    </row>
    <row r="146" spans="1:47" s="2" customFormat="1" ht="12">
      <c r="A146" s="39"/>
      <c r="B146" s="40"/>
      <c r="C146" s="41"/>
      <c r="D146" s="223" t="s">
        <v>141</v>
      </c>
      <c r="E146" s="41"/>
      <c r="F146" s="224" t="s">
        <v>203</v>
      </c>
      <c r="G146" s="41"/>
      <c r="H146" s="41"/>
      <c r="I146" s="220"/>
      <c r="J146" s="41"/>
      <c r="K146" s="41"/>
      <c r="L146" s="45"/>
      <c r="M146" s="221"/>
      <c r="N146" s="222"/>
      <c r="O146" s="85"/>
      <c r="P146" s="85"/>
      <c r="Q146" s="85"/>
      <c r="R146" s="85"/>
      <c r="S146" s="85"/>
      <c r="T146" s="86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141</v>
      </c>
      <c r="AU146" s="18" t="s">
        <v>155</v>
      </c>
    </row>
    <row r="147" spans="1:65" s="2" customFormat="1" ht="22.2" customHeight="1">
      <c r="A147" s="39"/>
      <c r="B147" s="40"/>
      <c r="C147" s="205" t="s">
        <v>173</v>
      </c>
      <c r="D147" s="205" t="s">
        <v>133</v>
      </c>
      <c r="E147" s="206" t="s">
        <v>204</v>
      </c>
      <c r="F147" s="207" t="s">
        <v>205</v>
      </c>
      <c r="G147" s="208" t="s">
        <v>206</v>
      </c>
      <c r="H147" s="209">
        <v>60</v>
      </c>
      <c r="I147" s="210"/>
      <c r="J147" s="211">
        <f>ROUND(I147*H147,2)</f>
        <v>0</v>
      </c>
      <c r="K147" s="207" t="s">
        <v>19</v>
      </c>
      <c r="L147" s="45"/>
      <c r="M147" s="212" t="s">
        <v>19</v>
      </c>
      <c r="N147" s="213" t="s">
        <v>43</v>
      </c>
      <c r="O147" s="85"/>
      <c r="P147" s="214">
        <f>O147*H147</f>
        <v>0</v>
      </c>
      <c r="Q147" s="214">
        <v>0</v>
      </c>
      <c r="R147" s="214">
        <f>Q147*H147</f>
        <v>0</v>
      </c>
      <c r="S147" s="214">
        <v>0</v>
      </c>
      <c r="T147" s="215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16" t="s">
        <v>131</v>
      </c>
      <c r="AT147" s="216" t="s">
        <v>133</v>
      </c>
      <c r="AU147" s="216" t="s">
        <v>155</v>
      </c>
      <c r="AY147" s="18" t="s">
        <v>130</v>
      </c>
      <c r="BE147" s="217">
        <f>IF(N147="základní",J147,0)</f>
        <v>0</v>
      </c>
      <c r="BF147" s="217">
        <f>IF(N147="snížená",J147,0)</f>
        <v>0</v>
      </c>
      <c r="BG147" s="217">
        <f>IF(N147="zákl. přenesená",J147,0)</f>
        <v>0</v>
      </c>
      <c r="BH147" s="217">
        <f>IF(N147="sníž. přenesená",J147,0)</f>
        <v>0</v>
      </c>
      <c r="BI147" s="217">
        <f>IF(N147="nulová",J147,0)</f>
        <v>0</v>
      </c>
      <c r="BJ147" s="18" t="s">
        <v>80</v>
      </c>
      <c r="BK147" s="217">
        <f>ROUND(I147*H147,2)</f>
        <v>0</v>
      </c>
      <c r="BL147" s="18" t="s">
        <v>131</v>
      </c>
      <c r="BM147" s="216" t="s">
        <v>207</v>
      </c>
    </row>
    <row r="148" spans="1:47" s="2" customFormat="1" ht="12">
      <c r="A148" s="39"/>
      <c r="B148" s="40"/>
      <c r="C148" s="41"/>
      <c r="D148" s="218" t="s">
        <v>139</v>
      </c>
      <c r="E148" s="41"/>
      <c r="F148" s="219" t="s">
        <v>205</v>
      </c>
      <c r="G148" s="41"/>
      <c r="H148" s="41"/>
      <c r="I148" s="220"/>
      <c r="J148" s="41"/>
      <c r="K148" s="41"/>
      <c r="L148" s="45"/>
      <c r="M148" s="221"/>
      <c r="N148" s="222"/>
      <c r="O148" s="85"/>
      <c r="P148" s="85"/>
      <c r="Q148" s="85"/>
      <c r="R148" s="85"/>
      <c r="S148" s="85"/>
      <c r="T148" s="86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139</v>
      </c>
      <c r="AU148" s="18" t="s">
        <v>155</v>
      </c>
    </row>
    <row r="149" spans="1:65" s="2" customFormat="1" ht="22.2" customHeight="1">
      <c r="A149" s="39"/>
      <c r="B149" s="40"/>
      <c r="C149" s="205" t="s">
        <v>208</v>
      </c>
      <c r="D149" s="205" t="s">
        <v>133</v>
      </c>
      <c r="E149" s="206" t="s">
        <v>209</v>
      </c>
      <c r="F149" s="207" t="s">
        <v>210</v>
      </c>
      <c r="G149" s="208" t="s">
        <v>150</v>
      </c>
      <c r="H149" s="209">
        <v>3691.075</v>
      </c>
      <c r="I149" s="210"/>
      <c r="J149" s="211">
        <f>ROUND(I149*H149,2)</f>
        <v>0</v>
      </c>
      <c r="K149" s="207" t="s">
        <v>137</v>
      </c>
      <c r="L149" s="45"/>
      <c r="M149" s="212" t="s">
        <v>19</v>
      </c>
      <c r="N149" s="213" t="s">
        <v>43</v>
      </c>
      <c r="O149" s="85"/>
      <c r="P149" s="214">
        <f>O149*H149</f>
        <v>0</v>
      </c>
      <c r="Q149" s="214">
        <v>0</v>
      </c>
      <c r="R149" s="214">
        <f>Q149*H149</f>
        <v>0</v>
      </c>
      <c r="S149" s="214">
        <v>0</v>
      </c>
      <c r="T149" s="215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16" t="s">
        <v>131</v>
      </c>
      <c r="AT149" s="216" t="s">
        <v>133</v>
      </c>
      <c r="AU149" s="216" t="s">
        <v>155</v>
      </c>
      <c r="AY149" s="18" t="s">
        <v>130</v>
      </c>
      <c r="BE149" s="217">
        <f>IF(N149="základní",J149,0)</f>
        <v>0</v>
      </c>
      <c r="BF149" s="217">
        <f>IF(N149="snížená",J149,0)</f>
        <v>0</v>
      </c>
      <c r="BG149" s="217">
        <f>IF(N149="zákl. přenesená",J149,0)</f>
        <v>0</v>
      </c>
      <c r="BH149" s="217">
        <f>IF(N149="sníž. přenesená",J149,0)</f>
        <v>0</v>
      </c>
      <c r="BI149" s="217">
        <f>IF(N149="nulová",J149,0)</f>
        <v>0</v>
      </c>
      <c r="BJ149" s="18" t="s">
        <v>80</v>
      </c>
      <c r="BK149" s="217">
        <f>ROUND(I149*H149,2)</f>
        <v>0</v>
      </c>
      <c r="BL149" s="18" t="s">
        <v>131</v>
      </c>
      <c r="BM149" s="216" t="s">
        <v>211</v>
      </c>
    </row>
    <row r="150" spans="1:47" s="2" customFormat="1" ht="12">
      <c r="A150" s="39"/>
      <c r="B150" s="40"/>
      <c r="C150" s="41"/>
      <c r="D150" s="218" t="s">
        <v>139</v>
      </c>
      <c r="E150" s="41"/>
      <c r="F150" s="219" t="s">
        <v>212</v>
      </c>
      <c r="G150" s="41"/>
      <c r="H150" s="41"/>
      <c r="I150" s="220"/>
      <c r="J150" s="41"/>
      <c r="K150" s="41"/>
      <c r="L150" s="45"/>
      <c r="M150" s="221"/>
      <c r="N150" s="222"/>
      <c r="O150" s="85"/>
      <c r="P150" s="85"/>
      <c r="Q150" s="85"/>
      <c r="R150" s="85"/>
      <c r="S150" s="85"/>
      <c r="T150" s="86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139</v>
      </c>
      <c r="AU150" s="18" t="s">
        <v>155</v>
      </c>
    </row>
    <row r="151" spans="1:47" s="2" customFormat="1" ht="12">
      <c r="A151" s="39"/>
      <c r="B151" s="40"/>
      <c r="C151" s="41"/>
      <c r="D151" s="223" t="s">
        <v>141</v>
      </c>
      <c r="E151" s="41"/>
      <c r="F151" s="224" t="s">
        <v>213</v>
      </c>
      <c r="G151" s="41"/>
      <c r="H151" s="41"/>
      <c r="I151" s="220"/>
      <c r="J151" s="41"/>
      <c r="K151" s="41"/>
      <c r="L151" s="45"/>
      <c r="M151" s="221"/>
      <c r="N151" s="222"/>
      <c r="O151" s="85"/>
      <c r="P151" s="85"/>
      <c r="Q151" s="85"/>
      <c r="R151" s="85"/>
      <c r="S151" s="85"/>
      <c r="T151" s="86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141</v>
      </c>
      <c r="AU151" s="18" t="s">
        <v>155</v>
      </c>
    </row>
    <row r="152" spans="1:63" s="12" customFormat="1" ht="20.85" customHeight="1">
      <c r="A152" s="12"/>
      <c r="B152" s="189"/>
      <c r="C152" s="190"/>
      <c r="D152" s="191" t="s">
        <v>71</v>
      </c>
      <c r="E152" s="203" t="s">
        <v>214</v>
      </c>
      <c r="F152" s="203" t="s">
        <v>215</v>
      </c>
      <c r="G152" s="190"/>
      <c r="H152" s="190"/>
      <c r="I152" s="193"/>
      <c r="J152" s="204">
        <f>BK152</f>
        <v>0</v>
      </c>
      <c r="K152" s="190"/>
      <c r="L152" s="195"/>
      <c r="M152" s="196"/>
      <c r="N152" s="197"/>
      <c r="O152" s="197"/>
      <c r="P152" s="198">
        <f>SUM(P153:P164)</f>
        <v>0</v>
      </c>
      <c r="Q152" s="197"/>
      <c r="R152" s="198">
        <f>SUM(R153:R164)</f>
        <v>2.1021050000000003</v>
      </c>
      <c r="S152" s="197"/>
      <c r="T152" s="199">
        <f>SUM(T153:T164)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00" t="s">
        <v>80</v>
      </c>
      <c r="AT152" s="201" t="s">
        <v>71</v>
      </c>
      <c r="AU152" s="201" t="s">
        <v>82</v>
      </c>
      <c r="AY152" s="200" t="s">
        <v>130</v>
      </c>
      <c r="BK152" s="202">
        <f>SUM(BK153:BK164)</f>
        <v>0</v>
      </c>
    </row>
    <row r="153" spans="1:65" s="2" customFormat="1" ht="30" customHeight="1">
      <c r="A153" s="39"/>
      <c r="B153" s="40"/>
      <c r="C153" s="205" t="s">
        <v>216</v>
      </c>
      <c r="D153" s="205" t="s">
        <v>133</v>
      </c>
      <c r="E153" s="206" t="s">
        <v>217</v>
      </c>
      <c r="F153" s="207" t="s">
        <v>218</v>
      </c>
      <c r="G153" s="208" t="s">
        <v>136</v>
      </c>
      <c r="H153" s="209">
        <v>280</v>
      </c>
      <c r="I153" s="210"/>
      <c r="J153" s="211">
        <f>ROUND(I153*H153,2)</f>
        <v>0</v>
      </c>
      <c r="K153" s="207" t="s">
        <v>19</v>
      </c>
      <c r="L153" s="45"/>
      <c r="M153" s="212" t="s">
        <v>19</v>
      </c>
      <c r="N153" s="213" t="s">
        <v>43</v>
      </c>
      <c r="O153" s="85"/>
      <c r="P153" s="214">
        <f>O153*H153</f>
        <v>0</v>
      </c>
      <c r="Q153" s="214">
        <v>0.00055</v>
      </c>
      <c r="R153" s="214">
        <f>Q153*H153</f>
        <v>0.154</v>
      </c>
      <c r="S153" s="214">
        <v>0</v>
      </c>
      <c r="T153" s="215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16" t="s">
        <v>131</v>
      </c>
      <c r="AT153" s="216" t="s">
        <v>133</v>
      </c>
      <c r="AU153" s="216" t="s">
        <v>155</v>
      </c>
      <c r="AY153" s="18" t="s">
        <v>130</v>
      </c>
      <c r="BE153" s="217">
        <f>IF(N153="základní",J153,0)</f>
        <v>0</v>
      </c>
      <c r="BF153" s="217">
        <f>IF(N153="snížená",J153,0)</f>
        <v>0</v>
      </c>
      <c r="BG153" s="217">
        <f>IF(N153="zákl. přenesená",J153,0)</f>
        <v>0</v>
      </c>
      <c r="BH153" s="217">
        <f>IF(N153="sníž. přenesená",J153,0)</f>
        <v>0</v>
      </c>
      <c r="BI153" s="217">
        <f>IF(N153="nulová",J153,0)</f>
        <v>0</v>
      </c>
      <c r="BJ153" s="18" t="s">
        <v>80</v>
      </c>
      <c r="BK153" s="217">
        <f>ROUND(I153*H153,2)</f>
        <v>0</v>
      </c>
      <c r="BL153" s="18" t="s">
        <v>131</v>
      </c>
      <c r="BM153" s="216" t="s">
        <v>219</v>
      </c>
    </row>
    <row r="154" spans="1:47" s="2" customFormat="1" ht="12">
      <c r="A154" s="39"/>
      <c r="B154" s="40"/>
      <c r="C154" s="41"/>
      <c r="D154" s="218" t="s">
        <v>139</v>
      </c>
      <c r="E154" s="41"/>
      <c r="F154" s="219" t="s">
        <v>218</v>
      </c>
      <c r="G154" s="41"/>
      <c r="H154" s="41"/>
      <c r="I154" s="220"/>
      <c r="J154" s="41"/>
      <c r="K154" s="41"/>
      <c r="L154" s="45"/>
      <c r="M154" s="221"/>
      <c r="N154" s="222"/>
      <c r="O154" s="85"/>
      <c r="P154" s="85"/>
      <c r="Q154" s="85"/>
      <c r="R154" s="85"/>
      <c r="S154" s="85"/>
      <c r="T154" s="86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139</v>
      </c>
      <c r="AU154" s="18" t="s">
        <v>155</v>
      </c>
    </row>
    <row r="155" spans="1:51" s="14" customFormat="1" ht="12">
      <c r="A155" s="14"/>
      <c r="B155" s="235"/>
      <c r="C155" s="236"/>
      <c r="D155" s="218" t="s">
        <v>143</v>
      </c>
      <c r="E155" s="237" t="s">
        <v>19</v>
      </c>
      <c r="F155" s="238" t="s">
        <v>220</v>
      </c>
      <c r="G155" s="236"/>
      <c r="H155" s="239">
        <v>280</v>
      </c>
      <c r="I155" s="240"/>
      <c r="J155" s="236"/>
      <c r="K155" s="236"/>
      <c r="L155" s="241"/>
      <c r="M155" s="242"/>
      <c r="N155" s="243"/>
      <c r="O155" s="243"/>
      <c r="P155" s="243"/>
      <c r="Q155" s="243"/>
      <c r="R155" s="243"/>
      <c r="S155" s="243"/>
      <c r="T155" s="24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45" t="s">
        <v>143</v>
      </c>
      <c r="AU155" s="245" t="s">
        <v>155</v>
      </c>
      <c r="AV155" s="14" t="s">
        <v>82</v>
      </c>
      <c r="AW155" s="14" t="s">
        <v>33</v>
      </c>
      <c r="AX155" s="14" t="s">
        <v>72</v>
      </c>
      <c r="AY155" s="245" t="s">
        <v>130</v>
      </c>
    </row>
    <row r="156" spans="1:65" s="2" customFormat="1" ht="22.2" customHeight="1">
      <c r="A156" s="39"/>
      <c r="B156" s="40"/>
      <c r="C156" s="205" t="s">
        <v>8</v>
      </c>
      <c r="D156" s="205" t="s">
        <v>133</v>
      </c>
      <c r="E156" s="206" t="s">
        <v>221</v>
      </c>
      <c r="F156" s="207" t="s">
        <v>222</v>
      </c>
      <c r="G156" s="208" t="s">
        <v>136</v>
      </c>
      <c r="H156" s="209">
        <v>140</v>
      </c>
      <c r="I156" s="210"/>
      <c r="J156" s="211">
        <f>ROUND(I156*H156,2)</f>
        <v>0</v>
      </c>
      <c r="K156" s="207" t="s">
        <v>19</v>
      </c>
      <c r="L156" s="45"/>
      <c r="M156" s="212" t="s">
        <v>19</v>
      </c>
      <c r="N156" s="213" t="s">
        <v>43</v>
      </c>
      <c r="O156" s="85"/>
      <c r="P156" s="214">
        <f>O156*H156</f>
        <v>0</v>
      </c>
      <c r="Q156" s="214">
        <v>4E-05</v>
      </c>
      <c r="R156" s="214">
        <f>Q156*H156</f>
        <v>0.005600000000000001</v>
      </c>
      <c r="S156" s="214">
        <v>0</v>
      </c>
      <c r="T156" s="215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16" t="s">
        <v>131</v>
      </c>
      <c r="AT156" s="216" t="s">
        <v>133</v>
      </c>
      <c r="AU156" s="216" t="s">
        <v>155</v>
      </c>
      <c r="AY156" s="18" t="s">
        <v>130</v>
      </c>
      <c r="BE156" s="217">
        <f>IF(N156="základní",J156,0)</f>
        <v>0</v>
      </c>
      <c r="BF156" s="217">
        <f>IF(N156="snížená",J156,0)</f>
        <v>0</v>
      </c>
      <c r="BG156" s="217">
        <f>IF(N156="zákl. přenesená",J156,0)</f>
        <v>0</v>
      </c>
      <c r="BH156" s="217">
        <f>IF(N156="sníž. přenesená",J156,0)</f>
        <v>0</v>
      </c>
      <c r="BI156" s="217">
        <f>IF(N156="nulová",J156,0)</f>
        <v>0</v>
      </c>
      <c r="BJ156" s="18" t="s">
        <v>80</v>
      </c>
      <c r="BK156" s="217">
        <f>ROUND(I156*H156,2)</f>
        <v>0</v>
      </c>
      <c r="BL156" s="18" t="s">
        <v>131</v>
      </c>
      <c r="BM156" s="216" t="s">
        <v>223</v>
      </c>
    </row>
    <row r="157" spans="1:47" s="2" customFormat="1" ht="12">
      <c r="A157" s="39"/>
      <c r="B157" s="40"/>
      <c r="C157" s="41"/>
      <c r="D157" s="218" t="s">
        <v>139</v>
      </c>
      <c r="E157" s="41"/>
      <c r="F157" s="219" t="s">
        <v>222</v>
      </c>
      <c r="G157" s="41"/>
      <c r="H157" s="41"/>
      <c r="I157" s="220"/>
      <c r="J157" s="41"/>
      <c r="K157" s="41"/>
      <c r="L157" s="45"/>
      <c r="M157" s="221"/>
      <c r="N157" s="222"/>
      <c r="O157" s="85"/>
      <c r="P157" s="85"/>
      <c r="Q157" s="85"/>
      <c r="R157" s="85"/>
      <c r="S157" s="85"/>
      <c r="T157" s="86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139</v>
      </c>
      <c r="AU157" s="18" t="s">
        <v>155</v>
      </c>
    </row>
    <row r="158" spans="1:51" s="14" customFormat="1" ht="12">
      <c r="A158" s="14"/>
      <c r="B158" s="235"/>
      <c r="C158" s="236"/>
      <c r="D158" s="218" t="s">
        <v>143</v>
      </c>
      <c r="E158" s="237" t="s">
        <v>19</v>
      </c>
      <c r="F158" s="238" t="s">
        <v>224</v>
      </c>
      <c r="G158" s="236"/>
      <c r="H158" s="239">
        <v>140</v>
      </c>
      <c r="I158" s="240"/>
      <c r="J158" s="236"/>
      <c r="K158" s="236"/>
      <c r="L158" s="241"/>
      <c r="M158" s="242"/>
      <c r="N158" s="243"/>
      <c r="O158" s="243"/>
      <c r="P158" s="243"/>
      <c r="Q158" s="243"/>
      <c r="R158" s="243"/>
      <c r="S158" s="243"/>
      <c r="T158" s="24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5" t="s">
        <v>143</v>
      </c>
      <c r="AU158" s="245" t="s">
        <v>155</v>
      </c>
      <c r="AV158" s="14" t="s">
        <v>82</v>
      </c>
      <c r="AW158" s="14" t="s">
        <v>33</v>
      </c>
      <c r="AX158" s="14" t="s">
        <v>72</v>
      </c>
      <c r="AY158" s="245" t="s">
        <v>130</v>
      </c>
    </row>
    <row r="159" spans="1:65" s="2" customFormat="1" ht="19.8" customHeight="1">
      <c r="A159" s="39"/>
      <c r="B159" s="40"/>
      <c r="C159" s="205" t="s">
        <v>225</v>
      </c>
      <c r="D159" s="205" t="s">
        <v>133</v>
      </c>
      <c r="E159" s="206" t="s">
        <v>226</v>
      </c>
      <c r="F159" s="207" t="s">
        <v>227</v>
      </c>
      <c r="G159" s="208" t="s">
        <v>136</v>
      </c>
      <c r="H159" s="209">
        <v>140</v>
      </c>
      <c r="I159" s="210"/>
      <c r="J159" s="211">
        <f>ROUND(I159*H159,2)</f>
        <v>0</v>
      </c>
      <c r="K159" s="207" t="s">
        <v>19</v>
      </c>
      <c r="L159" s="45"/>
      <c r="M159" s="212" t="s">
        <v>19</v>
      </c>
      <c r="N159" s="213" t="s">
        <v>43</v>
      </c>
      <c r="O159" s="85"/>
      <c r="P159" s="214">
        <f>O159*H159</f>
        <v>0</v>
      </c>
      <c r="Q159" s="214">
        <v>0.00049</v>
      </c>
      <c r="R159" s="214">
        <f>Q159*H159</f>
        <v>0.0686</v>
      </c>
      <c r="S159" s="214">
        <v>0</v>
      </c>
      <c r="T159" s="215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16" t="s">
        <v>131</v>
      </c>
      <c r="AT159" s="216" t="s">
        <v>133</v>
      </c>
      <c r="AU159" s="216" t="s">
        <v>155</v>
      </c>
      <c r="AY159" s="18" t="s">
        <v>130</v>
      </c>
      <c r="BE159" s="217">
        <f>IF(N159="základní",J159,0)</f>
        <v>0</v>
      </c>
      <c r="BF159" s="217">
        <f>IF(N159="snížená",J159,0)</f>
        <v>0</v>
      </c>
      <c r="BG159" s="217">
        <f>IF(N159="zákl. přenesená",J159,0)</f>
        <v>0</v>
      </c>
      <c r="BH159" s="217">
        <f>IF(N159="sníž. přenesená",J159,0)</f>
        <v>0</v>
      </c>
      <c r="BI159" s="217">
        <f>IF(N159="nulová",J159,0)</f>
        <v>0</v>
      </c>
      <c r="BJ159" s="18" t="s">
        <v>80</v>
      </c>
      <c r="BK159" s="217">
        <f>ROUND(I159*H159,2)</f>
        <v>0</v>
      </c>
      <c r="BL159" s="18" t="s">
        <v>131</v>
      </c>
      <c r="BM159" s="216" t="s">
        <v>228</v>
      </c>
    </row>
    <row r="160" spans="1:47" s="2" customFormat="1" ht="12">
      <c r="A160" s="39"/>
      <c r="B160" s="40"/>
      <c r="C160" s="41"/>
      <c r="D160" s="218" t="s">
        <v>139</v>
      </c>
      <c r="E160" s="41"/>
      <c r="F160" s="219" t="s">
        <v>229</v>
      </c>
      <c r="G160" s="41"/>
      <c r="H160" s="41"/>
      <c r="I160" s="220"/>
      <c r="J160" s="41"/>
      <c r="K160" s="41"/>
      <c r="L160" s="45"/>
      <c r="M160" s="221"/>
      <c r="N160" s="222"/>
      <c r="O160" s="85"/>
      <c r="P160" s="85"/>
      <c r="Q160" s="85"/>
      <c r="R160" s="85"/>
      <c r="S160" s="85"/>
      <c r="T160" s="86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139</v>
      </c>
      <c r="AU160" s="18" t="s">
        <v>155</v>
      </c>
    </row>
    <row r="161" spans="1:65" s="2" customFormat="1" ht="22.2" customHeight="1">
      <c r="A161" s="39"/>
      <c r="B161" s="40"/>
      <c r="C161" s="205" t="s">
        <v>230</v>
      </c>
      <c r="D161" s="205" t="s">
        <v>133</v>
      </c>
      <c r="E161" s="206" t="s">
        <v>231</v>
      </c>
      <c r="F161" s="207" t="s">
        <v>232</v>
      </c>
      <c r="G161" s="208" t="s">
        <v>233</v>
      </c>
      <c r="H161" s="209">
        <v>138.5</v>
      </c>
      <c r="I161" s="210"/>
      <c r="J161" s="211">
        <f>ROUND(I161*H161,2)</f>
        <v>0</v>
      </c>
      <c r="K161" s="207" t="s">
        <v>137</v>
      </c>
      <c r="L161" s="45"/>
      <c r="M161" s="212" t="s">
        <v>19</v>
      </c>
      <c r="N161" s="213" t="s">
        <v>43</v>
      </c>
      <c r="O161" s="85"/>
      <c r="P161" s="214">
        <f>O161*H161</f>
        <v>0</v>
      </c>
      <c r="Q161" s="214">
        <v>0.01353</v>
      </c>
      <c r="R161" s="214">
        <f>Q161*H161</f>
        <v>1.8739050000000002</v>
      </c>
      <c r="S161" s="214">
        <v>0</v>
      </c>
      <c r="T161" s="215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16" t="s">
        <v>131</v>
      </c>
      <c r="AT161" s="216" t="s">
        <v>133</v>
      </c>
      <c r="AU161" s="216" t="s">
        <v>155</v>
      </c>
      <c r="AY161" s="18" t="s">
        <v>130</v>
      </c>
      <c r="BE161" s="217">
        <f>IF(N161="základní",J161,0)</f>
        <v>0</v>
      </c>
      <c r="BF161" s="217">
        <f>IF(N161="snížená",J161,0)</f>
        <v>0</v>
      </c>
      <c r="BG161" s="217">
        <f>IF(N161="zákl. přenesená",J161,0)</f>
        <v>0</v>
      </c>
      <c r="BH161" s="217">
        <f>IF(N161="sníž. přenesená",J161,0)</f>
        <v>0</v>
      </c>
      <c r="BI161" s="217">
        <f>IF(N161="nulová",J161,0)</f>
        <v>0</v>
      </c>
      <c r="BJ161" s="18" t="s">
        <v>80</v>
      </c>
      <c r="BK161" s="217">
        <f>ROUND(I161*H161,2)</f>
        <v>0</v>
      </c>
      <c r="BL161" s="18" t="s">
        <v>131</v>
      </c>
      <c r="BM161" s="216" t="s">
        <v>234</v>
      </c>
    </row>
    <row r="162" spans="1:47" s="2" customFormat="1" ht="12">
      <c r="A162" s="39"/>
      <c r="B162" s="40"/>
      <c r="C162" s="41"/>
      <c r="D162" s="218" t="s">
        <v>139</v>
      </c>
      <c r="E162" s="41"/>
      <c r="F162" s="219" t="s">
        <v>235</v>
      </c>
      <c r="G162" s="41"/>
      <c r="H162" s="41"/>
      <c r="I162" s="220"/>
      <c r="J162" s="41"/>
      <c r="K162" s="41"/>
      <c r="L162" s="45"/>
      <c r="M162" s="221"/>
      <c r="N162" s="222"/>
      <c r="O162" s="85"/>
      <c r="P162" s="85"/>
      <c r="Q162" s="85"/>
      <c r="R162" s="85"/>
      <c r="S162" s="85"/>
      <c r="T162" s="86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139</v>
      </c>
      <c r="AU162" s="18" t="s">
        <v>155</v>
      </c>
    </row>
    <row r="163" spans="1:47" s="2" customFormat="1" ht="12">
      <c r="A163" s="39"/>
      <c r="B163" s="40"/>
      <c r="C163" s="41"/>
      <c r="D163" s="223" t="s">
        <v>141</v>
      </c>
      <c r="E163" s="41"/>
      <c r="F163" s="224" t="s">
        <v>236</v>
      </c>
      <c r="G163" s="41"/>
      <c r="H163" s="41"/>
      <c r="I163" s="220"/>
      <c r="J163" s="41"/>
      <c r="K163" s="41"/>
      <c r="L163" s="45"/>
      <c r="M163" s="221"/>
      <c r="N163" s="222"/>
      <c r="O163" s="85"/>
      <c r="P163" s="85"/>
      <c r="Q163" s="85"/>
      <c r="R163" s="85"/>
      <c r="S163" s="85"/>
      <c r="T163" s="86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141</v>
      </c>
      <c r="AU163" s="18" t="s">
        <v>155</v>
      </c>
    </row>
    <row r="164" spans="1:51" s="14" customFormat="1" ht="12">
      <c r="A164" s="14"/>
      <c r="B164" s="235"/>
      <c r="C164" s="236"/>
      <c r="D164" s="218" t="s">
        <v>143</v>
      </c>
      <c r="E164" s="237" t="s">
        <v>19</v>
      </c>
      <c r="F164" s="238" t="s">
        <v>237</v>
      </c>
      <c r="G164" s="236"/>
      <c r="H164" s="239">
        <v>138.5</v>
      </c>
      <c r="I164" s="240"/>
      <c r="J164" s="236"/>
      <c r="K164" s="236"/>
      <c r="L164" s="241"/>
      <c r="M164" s="242"/>
      <c r="N164" s="243"/>
      <c r="O164" s="243"/>
      <c r="P164" s="243"/>
      <c r="Q164" s="243"/>
      <c r="R164" s="243"/>
      <c r="S164" s="243"/>
      <c r="T164" s="24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5" t="s">
        <v>143</v>
      </c>
      <c r="AU164" s="245" t="s">
        <v>155</v>
      </c>
      <c r="AV164" s="14" t="s">
        <v>82</v>
      </c>
      <c r="AW164" s="14" t="s">
        <v>33</v>
      </c>
      <c r="AX164" s="14" t="s">
        <v>72</v>
      </c>
      <c r="AY164" s="245" t="s">
        <v>130</v>
      </c>
    </row>
    <row r="165" spans="1:63" s="12" customFormat="1" ht="20.85" customHeight="1">
      <c r="A165" s="12"/>
      <c r="B165" s="189"/>
      <c r="C165" s="190"/>
      <c r="D165" s="191" t="s">
        <v>71</v>
      </c>
      <c r="E165" s="203" t="s">
        <v>238</v>
      </c>
      <c r="F165" s="203" t="s">
        <v>239</v>
      </c>
      <c r="G165" s="190"/>
      <c r="H165" s="190"/>
      <c r="I165" s="193"/>
      <c r="J165" s="204">
        <f>BK165</f>
        <v>0</v>
      </c>
      <c r="K165" s="190"/>
      <c r="L165" s="195"/>
      <c r="M165" s="196"/>
      <c r="N165" s="197"/>
      <c r="O165" s="197"/>
      <c r="P165" s="198">
        <f>SUM(P166:P170)</f>
        <v>0</v>
      </c>
      <c r="Q165" s="197"/>
      <c r="R165" s="198">
        <f>SUM(R166:R170)</f>
        <v>0</v>
      </c>
      <c r="S165" s="197"/>
      <c r="T165" s="199">
        <f>SUM(T166:T170)</f>
        <v>2.821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00" t="s">
        <v>80</v>
      </c>
      <c r="AT165" s="201" t="s">
        <v>71</v>
      </c>
      <c r="AU165" s="201" t="s">
        <v>82</v>
      </c>
      <c r="AY165" s="200" t="s">
        <v>130</v>
      </c>
      <c r="BK165" s="202">
        <f>SUM(BK166:BK170)</f>
        <v>0</v>
      </c>
    </row>
    <row r="166" spans="1:65" s="2" customFormat="1" ht="22.2" customHeight="1">
      <c r="A166" s="39"/>
      <c r="B166" s="40"/>
      <c r="C166" s="205" t="s">
        <v>240</v>
      </c>
      <c r="D166" s="205" t="s">
        <v>133</v>
      </c>
      <c r="E166" s="206" t="s">
        <v>241</v>
      </c>
      <c r="F166" s="207" t="s">
        <v>242</v>
      </c>
      <c r="G166" s="208" t="s">
        <v>136</v>
      </c>
      <c r="H166" s="209">
        <v>91</v>
      </c>
      <c r="I166" s="210"/>
      <c r="J166" s="211">
        <f>ROUND(I166*H166,2)</f>
        <v>0</v>
      </c>
      <c r="K166" s="207" t="s">
        <v>137</v>
      </c>
      <c r="L166" s="45"/>
      <c r="M166" s="212" t="s">
        <v>19</v>
      </c>
      <c r="N166" s="213" t="s">
        <v>43</v>
      </c>
      <c r="O166" s="85"/>
      <c r="P166" s="214">
        <f>O166*H166</f>
        <v>0</v>
      </c>
      <c r="Q166" s="214">
        <v>0</v>
      </c>
      <c r="R166" s="214">
        <f>Q166*H166</f>
        <v>0</v>
      </c>
      <c r="S166" s="214">
        <v>0.031</v>
      </c>
      <c r="T166" s="215">
        <f>S166*H166</f>
        <v>2.821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16" t="s">
        <v>131</v>
      </c>
      <c r="AT166" s="216" t="s">
        <v>133</v>
      </c>
      <c r="AU166" s="216" t="s">
        <v>155</v>
      </c>
      <c r="AY166" s="18" t="s">
        <v>130</v>
      </c>
      <c r="BE166" s="217">
        <f>IF(N166="základní",J166,0)</f>
        <v>0</v>
      </c>
      <c r="BF166" s="217">
        <f>IF(N166="snížená",J166,0)</f>
        <v>0</v>
      </c>
      <c r="BG166" s="217">
        <f>IF(N166="zákl. přenesená",J166,0)</f>
        <v>0</v>
      </c>
      <c r="BH166" s="217">
        <f>IF(N166="sníž. přenesená",J166,0)</f>
        <v>0</v>
      </c>
      <c r="BI166" s="217">
        <f>IF(N166="nulová",J166,0)</f>
        <v>0</v>
      </c>
      <c r="BJ166" s="18" t="s">
        <v>80</v>
      </c>
      <c r="BK166" s="217">
        <f>ROUND(I166*H166,2)</f>
        <v>0</v>
      </c>
      <c r="BL166" s="18" t="s">
        <v>131</v>
      </c>
      <c r="BM166" s="216" t="s">
        <v>243</v>
      </c>
    </row>
    <row r="167" spans="1:47" s="2" customFormat="1" ht="12">
      <c r="A167" s="39"/>
      <c r="B167" s="40"/>
      <c r="C167" s="41"/>
      <c r="D167" s="218" t="s">
        <v>139</v>
      </c>
      <c r="E167" s="41"/>
      <c r="F167" s="219" t="s">
        <v>244</v>
      </c>
      <c r="G167" s="41"/>
      <c r="H167" s="41"/>
      <c r="I167" s="220"/>
      <c r="J167" s="41"/>
      <c r="K167" s="41"/>
      <c r="L167" s="45"/>
      <c r="M167" s="221"/>
      <c r="N167" s="222"/>
      <c r="O167" s="85"/>
      <c r="P167" s="85"/>
      <c r="Q167" s="85"/>
      <c r="R167" s="85"/>
      <c r="S167" s="85"/>
      <c r="T167" s="86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139</v>
      </c>
      <c r="AU167" s="18" t="s">
        <v>155</v>
      </c>
    </row>
    <row r="168" spans="1:47" s="2" customFormat="1" ht="12">
      <c r="A168" s="39"/>
      <c r="B168" s="40"/>
      <c r="C168" s="41"/>
      <c r="D168" s="223" t="s">
        <v>141</v>
      </c>
      <c r="E168" s="41"/>
      <c r="F168" s="224" t="s">
        <v>245</v>
      </c>
      <c r="G168" s="41"/>
      <c r="H168" s="41"/>
      <c r="I168" s="220"/>
      <c r="J168" s="41"/>
      <c r="K168" s="41"/>
      <c r="L168" s="45"/>
      <c r="M168" s="221"/>
      <c r="N168" s="222"/>
      <c r="O168" s="85"/>
      <c r="P168" s="85"/>
      <c r="Q168" s="85"/>
      <c r="R168" s="85"/>
      <c r="S168" s="85"/>
      <c r="T168" s="86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141</v>
      </c>
      <c r="AU168" s="18" t="s">
        <v>155</v>
      </c>
    </row>
    <row r="169" spans="1:51" s="13" customFormat="1" ht="12">
      <c r="A169" s="13"/>
      <c r="B169" s="225"/>
      <c r="C169" s="226"/>
      <c r="D169" s="218" t="s">
        <v>143</v>
      </c>
      <c r="E169" s="227" t="s">
        <v>19</v>
      </c>
      <c r="F169" s="228" t="s">
        <v>246</v>
      </c>
      <c r="G169" s="226"/>
      <c r="H169" s="227" t="s">
        <v>19</v>
      </c>
      <c r="I169" s="229"/>
      <c r="J169" s="226"/>
      <c r="K169" s="226"/>
      <c r="L169" s="230"/>
      <c r="M169" s="231"/>
      <c r="N169" s="232"/>
      <c r="O169" s="232"/>
      <c r="P169" s="232"/>
      <c r="Q169" s="232"/>
      <c r="R169" s="232"/>
      <c r="S169" s="232"/>
      <c r="T169" s="23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4" t="s">
        <v>143</v>
      </c>
      <c r="AU169" s="234" t="s">
        <v>155</v>
      </c>
      <c r="AV169" s="13" t="s">
        <v>80</v>
      </c>
      <c r="AW169" s="13" t="s">
        <v>33</v>
      </c>
      <c r="AX169" s="13" t="s">
        <v>72</v>
      </c>
      <c r="AY169" s="234" t="s">
        <v>130</v>
      </c>
    </row>
    <row r="170" spans="1:51" s="14" customFormat="1" ht="12">
      <c r="A170" s="14"/>
      <c r="B170" s="235"/>
      <c r="C170" s="236"/>
      <c r="D170" s="218" t="s">
        <v>143</v>
      </c>
      <c r="E170" s="237" t="s">
        <v>19</v>
      </c>
      <c r="F170" s="238" t="s">
        <v>145</v>
      </c>
      <c r="G170" s="236"/>
      <c r="H170" s="239">
        <v>91</v>
      </c>
      <c r="I170" s="240"/>
      <c r="J170" s="236"/>
      <c r="K170" s="236"/>
      <c r="L170" s="241"/>
      <c r="M170" s="242"/>
      <c r="N170" s="243"/>
      <c r="O170" s="243"/>
      <c r="P170" s="243"/>
      <c r="Q170" s="243"/>
      <c r="R170" s="243"/>
      <c r="S170" s="243"/>
      <c r="T170" s="24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45" t="s">
        <v>143</v>
      </c>
      <c r="AU170" s="245" t="s">
        <v>155</v>
      </c>
      <c r="AV170" s="14" t="s">
        <v>82</v>
      </c>
      <c r="AW170" s="14" t="s">
        <v>33</v>
      </c>
      <c r="AX170" s="14" t="s">
        <v>72</v>
      </c>
      <c r="AY170" s="245" t="s">
        <v>130</v>
      </c>
    </row>
    <row r="171" spans="1:63" s="12" customFormat="1" ht="22.8" customHeight="1">
      <c r="A171" s="12"/>
      <c r="B171" s="189"/>
      <c r="C171" s="190"/>
      <c r="D171" s="191" t="s">
        <v>71</v>
      </c>
      <c r="E171" s="203" t="s">
        <v>247</v>
      </c>
      <c r="F171" s="203" t="s">
        <v>248</v>
      </c>
      <c r="G171" s="190"/>
      <c r="H171" s="190"/>
      <c r="I171" s="193"/>
      <c r="J171" s="204">
        <f>BK171</f>
        <v>0</v>
      </c>
      <c r="K171" s="190"/>
      <c r="L171" s="195"/>
      <c r="M171" s="196"/>
      <c r="N171" s="197"/>
      <c r="O171" s="197"/>
      <c r="P171" s="198">
        <f>SUM(P172:P207)</f>
        <v>0</v>
      </c>
      <c r="Q171" s="197"/>
      <c r="R171" s="198">
        <f>SUM(R172:R207)</f>
        <v>0.08366599999999999</v>
      </c>
      <c r="S171" s="197"/>
      <c r="T171" s="199">
        <f>SUM(T172:T207)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00" t="s">
        <v>80</v>
      </c>
      <c r="AT171" s="201" t="s">
        <v>71</v>
      </c>
      <c r="AU171" s="201" t="s">
        <v>80</v>
      </c>
      <c r="AY171" s="200" t="s">
        <v>130</v>
      </c>
      <c r="BK171" s="202">
        <f>SUM(BK172:BK207)</f>
        <v>0</v>
      </c>
    </row>
    <row r="172" spans="1:65" s="2" customFormat="1" ht="14.4" customHeight="1">
      <c r="A172" s="39"/>
      <c r="B172" s="40"/>
      <c r="C172" s="205" t="s">
        <v>249</v>
      </c>
      <c r="D172" s="205" t="s">
        <v>133</v>
      </c>
      <c r="E172" s="206" t="s">
        <v>250</v>
      </c>
      <c r="F172" s="207" t="s">
        <v>251</v>
      </c>
      <c r="G172" s="208" t="s">
        <v>252</v>
      </c>
      <c r="H172" s="209">
        <v>38.693</v>
      </c>
      <c r="I172" s="210"/>
      <c r="J172" s="211">
        <f>ROUND(I172*H172,2)</f>
        <v>0</v>
      </c>
      <c r="K172" s="207" t="s">
        <v>137</v>
      </c>
      <c r="L172" s="45"/>
      <c r="M172" s="212" t="s">
        <v>19</v>
      </c>
      <c r="N172" s="213" t="s">
        <v>43</v>
      </c>
      <c r="O172" s="85"/>
      <c r="P172" s="214">
        <f>O172*H172</f>
        <v>0</v>
      </c>
      <c r="Q172" s="214">
        <v>0</v>
      </c>
      <c r="R172" s="214">
        <f>Q172*H172</f>
        <v>0</v>
      </c>
      <c r="S172" s="214">
        <v>0</v>
      </c>
      <c r="T172" s="215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16" t="s">
        <v>131</v>
      </c>
      <c r="AT172" s="216" t="s">
        <v>133</v>
      </c>
      <c r="AU172" s="216" t="s">
        <v>82</v>
      </c>
      <c r="AY172" s="18" t="s">
        <v>130</v>
      </c>
      <c r="BE172" s="217">
        <f>IF(N172="základní",J172,0)</f>
        <v>0</v>
      </c>
      <c r="BF172" s="217">
        <f>IF(N172="snížená",J172,0)</f>
        <v>0</v>
      </c>
      <c r="BG172" s="217">
        <f>IF(N172="zákl. přenesená",J172,0)</f>
        <v>0</v>
      </c>
      <c r="BH172" s="217">
        <f>IF(N172="sníž. přenesená",J172,0)</f>
        <v>0</v>
      </c>
      <c r="BI172" s="217">
        <f>IF(N172="nulová",J172,0)</f>
        <v>0</v>
      </c>
      <c r="BJ172" s="18" t="s">
        <v>80</v>
      </c>
      <c r="BK172" s="217">
        <f>ROUND(I172*H172,2)</f>
        <v>0</v>
      </c>
      <c r="BL172" s="18" t="s">
        <v>131</v>
      </c>
      <c r="BM172" s="216" t="s">
        <v>253</v>
      </c>
    </row>
    <row r="173" spans="1:47" s="2" customFormat="1" ht="12">
      <c r="A173" s="39"/>
      <c r="B173" s="40"/>
      <c r="C173" s="41"/>
      <c r="D173" s="218" t="s">
        <v>139</v>
      </c>
      <c r="E173" s="41"/>
      <c r="F173" s="219" t="s">
        <v>254</v>
      </c>
      <c r="G173" s="41"/>
      <c r="H173" s="41"/>
      <c r="I173" s="220"/>
      <c r="J173" s="41"/>
      <c r="K173" s="41"/>
      <c r="L173" s="45"/>
      <c r="M173" s="221"/>
      <c r="N173" s="222"/>
      <c r="O173" s="85"/>
      <c r="P173" s="85"/>
      <c r="Q173" s="85"/>
      <c r="R173" s="85"/>
      <c r="S173" s="85"/>
      <c r="T173" s="86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139</v>
      </c>
      <c r="AU173" s="18" t="s">
        <v>82</v>
      </c>
    </row>
    <row r="174" spans="1:47" s="2" customFormat="1" ht="12">
      <c r="A174" s="39"/>
      <c r="B174" s="40"/>
      <c r="C174" s="41"/>
      <c r="D174" s="223" t="s">
        <v>141</v>
      </c>
      <c r="E174" s="41"/>
      <c r="F174" s="224" t="s">
        <v>255</v>
      </c>
      <c r="G174" s="41"/>
      <c r="H174" s="41"/>
      <c r="I174" s="220"/>
      <c r="J174" s="41"/>
      <c r="K174" s="41"/>
      <c r="L174" s="45"/>
      <c r="M174" s="221"/>
      <c r="N174" s="222"/>
      <c r="O174" s="85"/>
      <c r="P174" s="85"/>
      <c r="Q174" s="85"/>
      <c r="R174" s="85"/>
      <c r="S174" s="85"/>
      <c r="T174" s="86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141</v>
      </c>
      <c r="AU174" s="18" t="s">
        <v>82</v>
      </c>
    </row>
    <row r="175" spans="1:65" s="2" customFormat="1" ht="30" customHeight="1">
      <c r="A175" s="39"/>
      <c r="B175" s="40"/>
      <c r="C175" s="205" t="s">
        <v>256</v>
      </c>
      <c r="D175" s="205" t="s">
        <v>133</v>
      </c>
      <c r="E175" s="206" t="s">
        <v>257</v>
      </c>
      <c r="F175" s="207" t="s">
        <v>258</v>
      </c>
      <c r="G175" s="208" t="s">
        <v>252</v>
      </c>
      <c r="H175" s="209">
        <v>38.693</v>
      </c>
      <c r="I175" s="210"/>
      <c r="J175" s="211">
        <f>ROUND(I175*H175,2)</f>
        <v>0</v>
      </c>
      <c r="K175" s="207" t="s">
        <v>137</v>
      </c>
      <c r="L175" s="45"/>
      <c r="M175" s="212" t="s">
        <v>19</v>
      </c>
      <c r="N175" s="213" t="s">
        <v>43</v>
      </c>
      <c r="O175" s="85"/>
      <c r="P175" s="214">
        <f>O175*H175</f>
        <v>0</v>
      </c>
      <c r="Q175" s="214">
        <v>0</v>
      </c>
      <c r="R175" s="214">
        <f>Q175*H175</f>
        <v>0</v>
      </c>
      <c r="S175" s="214">
        <v>0</v>
      </c>
      <c r="T175" s="215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16" t="s">
        <v>131</v>
      </c>
      <c r="AT175" s="216" t="s">
        <v>133</v>
      </c>
      <c r="AU175" s="216" t="s">
        <v>82</v>
      </c>
      <c r="AY175" s="18" t="s">
        <v>130</v>
      </c>
      <c r="BE175" s="217">
        <f>IF(N175="základní",J175,0)</f>
        <v>0</v>
      </c>
      <c r="BF175" s="217">
        <f>IF(N175="snížená",J175,0)</f>
        <v>0</v>
      </c>
      <c r="BG175" s="217">
        <f>IF(N175="zákl. přenesená",J175,0)</f>
        <v>0</v>
      </c>
      <c r="BH175" s="217">
        <f>IF(N175="sníž. přenesená",J175,0)</f>
        <v>0</v>
      </c>
      <c r="BI175" s="217">
        <f>IF(N175="nulová",J175,0)</f>
        <v>0</v>
      </c>
      <c r="BJ175" s="18" t="s">
        <v>80</v>
      </c>
      <c r="BK175" s="217">
        <f>ROUND(I175*H175,2)</f>
        <v>0</v>
      </c>
      <c r="BL175" s="18" t="s">
        <v>131</v>
      </c>
      <c r="BM175" s="216" t="s">
        <v>259</v>
      </c>
    </row>
    <row r="176" spans="1:47" s="2" customFormat="1" ht="12">
      <c r="A176" s="39"/>
      <c r="B176" s="40"/>
      <c r="C176" s="41"/>
      <c r="D176" s="218" t="s">
        <v>139</v>
      </c>
      <c r="E176" s="41"/>
      <c r="F176" s="219" t="s">
        <v>260</v>
      </c>
      <c r="G176" s="41"/>
      <c r="H176" s="41"/>
      <c r="I176" s="220"/>
      <c r="J176" s="41"/>
      <c r="K176" s="41"/>
      <c r="L176" s="45"/>
      <c r="M176" s="221"/>
      <c r="N176" s="222"/>
      <c r="O176" s="85"/>
      <c r="P176" s="85"/>
      <c r="Q176" s="85"/>
      <c r="R176" s="85"/>
      <c r="S176" s="85"/>
      <c r="T176" s="86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18" t="s">
        <v>139</v>
      </c>
      <c r="AU176" s="18" t="s">
        <v>82</v>
      </c>
    </row>
    <row r="177" spans="1:47" s="2" customFormat="1" ht="12">
      <c r="A177" s="39"/>
      <c r="B177" s="40"/>
      <c r="C177" s="41"/>
      <c r="D177" s="223" t="s">
        <v>141</v>
      </c>
      <c r="E177" s="41"/>
      <c r="F177" s="224" t="s">
        <v>261</v>
      </c>
      <c r="G177" s="41"/>
      <c r="H177" s="41"/>
      <c r="I177" s="220"/>
      <c r="J177" s="41"/>
      <c r="K177" s="41"/>
      <c r="L177" s="45"/>
      <c r="M177" s="221"/>
      <c r="N177" s="222"/>
      <c r="O177" s="85"/>
      <c r="P177" s="85"/>
      <c r="Q177" s="85"/>
      <c r="R177" s="85"/>
      <c r="S177" s="85"/>
      <c r="T177" s="86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141</v>
      </c>
      <c r="AU177" s="18" t="s">
        <v>82</v>
      </c>
    </row>
    <row r="178" spans="1:65" s="2" customFormat="1" ht="22.2" customHeight="1">
      <c r="A178" s="39"/>
      <c r="B178" s="40"/>
      <c r="C178" s="205" t="s">
        <v>262</v>
      </c>
      <c r="D178" s="205" t="s">
        <v>133</v>
      </c>
      <c r="E178" s="206" t="s">
        <v>263</v>
      </c>
      <c r="F178" s="207" t="s">
        <v>264</v>
      </c>
      <c r="G178" s="208" t="s">
        <v>252</v>
      </c>
      <c r="H178" s="209">
        <v>38.693</v>
      </c>
      <c r="I178" s="210"/>
      <c r="J178" s="211">
        <f>ROUND(I178*H178,2)</f>
        <v>0</v>
      </c>
      <c r="K178" s="207" t="s">
        <v>137</v>
      </c>
      <c r="L178" s="45"/>
      <c r="M178" s="212" t="s">
        <v>19</v>
      </c>
      <c r="N178" s="213" t="s">
        <v>43</v>
      </c>
      <c r="O178" s="85"/>
      <c r="P178" s="214">
        <f>O178*H178</f>
        <v>0</v>
      </c>
      <c r="Q178" s="214">
        <v>0</v>
      </c>
      <c r="R178" s="214">
        <f>Q178*H178</f>
        <v>0</v>
      </c>
      <c r="S178" s="214">
        <v>0</v>
      </c>
      <c r="T178" s="215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16" t="s">
        <v>131</v>
      </c>
      <c r="AT178" s="216" t="s">
        <v>133</v>
      </c>
      <c r="AU178" s="216" t="s">
        <v>82</v>
      </c>
      <c r="AY178" s="18" t="s">
        <v>130</v>
      </c>
      <c r="BE178" s="217">
        <f>IF(N178="základní",J178,0)</f>
        <v>0</v>
      </c>
      <c r="BF178" s="217">
        <f>IF(N178="snížená",J178,0)</f>
        <v>0</v>
      </c>
      <c r="BG178" s="217">
        <f>IF(N178="zákl. přenesená",J178,0)</f>
        <v>0</v>
      </c>
      <c r="BH178" s="217">
        <f>IF(N178="sníž. přenesená",J178,0)</f>
        <v>0</v>
      </c>
      <c r="BI178" s="217">
        <f>IF(N178="nulová",J178,0)</f>
        <v>0</v>
      </c>
      <c r="BJ178" s="18" t="s">
        <v>80</v>
      </c>
      <c r="BK178" s="217">
        <f>ROUND(I178*H178,2)</f>
        <v>0</v>
      </c>
      <c r="BL178" s="18" t="s">
        <v>131</v>
      </c>
      <c r="BM178" s="216" t="s">
        <v>265</v>
      </c>
    </row>
    <row r="179" spans="1:47" s="2" customFormat="1" ht="12">
      <c r="A179" s="39"/>
      <c r="B179" s="40"/>
      <c r="C179" s="41"/>
      <c r="D179" s="218" t="s">
        <v>139</v>
      </c>
      <c r="E179" s="41"/>
      <c r="F179" s="219" t="s">
        <v>266</v>
      </c>
      <c r="G179" s="41"/>
      <c r="H179" s="41"/>
      <c r="I179" s="220"/>
      <c r="J179" s="41"/>
      <c r="K179" s="41"/>
      <c r="L179" s="45"/>
      <c r="M179" s="221"/>
      <c r="N179" s="222"/>
      <c r="O179" s="85"/>
      <c r="P179" s="85"/>
      <c r="Q179" s="85"/>
      <c r="R179" s="85"/>
      <c r="S179" s="85"/>
      <c r="T179" s="86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139</v>
      </c>
      <c r="AU179" s="18" t="s">
        <v>82</v>
      </c>
    </row>
    <row r="180" spans="1:47" s="2" customFormat="1" ht="12">
      <c r="A180" s="39"/>
      <c r="B180" s="40"/>
      <c r="C180" s="41"/>
      <c r="D180" s="223" t="s">
        <v>141</v>
      </c>
      <c r="E180" s="41"/>
      <c r="F180" s="224" t="s">
        <v>267</v>
      </c>
      <c r="G180" s="41"/>
      <c r="H180" s="41"/>
      <c r="I180" s="220"/>
      <c r="J180" s="41"/>
      <c r="K180" s="41"/>
      <c r="L180" s="45"/>
      <c r="M180" s="221"/>
      <c r="N180" s="222"/>
      <c r="O180" s="85"/>
      <c r="P180" s="85"/>
      <c r="Q180" s="85"/>
      <c r="R180" s="85"/>
      <c r="S180" s="85"/>
      <c r="T180" s="86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141</v>
      </c>
      <c r="AU180" s="18" t="s">
        <v>82</v>
      </c>
    </row>
    <row r="181" spans="1:65" s="2" customFormat="1" ht="22.2" customHeight="1">
      <c r="A181" s="39"/>
      <c r="B181" s="40"/>
      <c r="C181" s="205" t="s">
        <v>268</v>
      </c>
      <c r="D181" s="205" t="s">
        <v>133</v>
      </c>
      <c r="E181" s="206" t="s">
        <v>269</v>
      </c>
      <c r="F181" s="207" t="s">
        <v>270</v>
      </c>
      <c r="G181" s="208" t="s">
        <v>252</v>
      </c>
      <c r="H181" s="209">
        <v>610.532</v>
      </c>
      <c r="I181" s="210"/>
      <c r="J181" s="211">
        <f>ROUND(I181*H181,2)</f>
        <v>0</v>
      </c>
      <c r="K181" s="207" t="s">
        <v>137</v>
      </c>
      <c r="L181" s="45"/>
      <c r="M181" s="212" t="s">
        <v>19</v>
      </c>
      <c r="N181" s="213" t="s">
        <v>43</v>
      </c>
      <c r="O181" s="85"/>
      <c r="P181" s="214">
        <f>O181*H181</f>
        <v>0</v>
      </c>
      <c r="Q181" s="214">
        <v>0</v>
      </c>
      <c r="R181" s="214">
        <f>Q181*H181</f>
        <v>0</v>
      </c>
      <c r="S181" s="214">
        <v>0</v>
      </c>
      <c r="T181" s="215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16" t="s">
        <v>131</v>
      </c>
      <c r="AT181" s="216" t="s">
        <v>133</v>
      </c>
      <c r="AU181" s="216" t="s">
        <v>82</v>
      </c>
      <c r="AY181" s="18" t="s">
        <v>130</v>
      </c>
      <c r="BE181" s="217">
        <f>IF(N181="základní",J181,0)</f>
        <v>0</v>
      </c>
      <c r="BF181" s="217">
        <f>IF(N181="snížená",J181,0)</f>
        <v>0</v>
      </c>
      <c r="BG181" s="217">
        <f>IF(N181="zákl. přenesená",J181,0)</f>
        <v>0</v>
      </c>
      <c r="BH181" s="217">
        <f>IF(N181="sníž. přenesená",J181,0)</f>
        <v>0</v>
      </c>
      <c r="BI181" s="217">
        <f>IF(N181="nulová",J181,0)</f>
        <v>0</v>
      </c>
      <c r="BJ181" s="18" t="s">
        <v>80</v>
      </c>
      <c r="BK181" s="217">
        <f>ROUND(I181*H181,2)</f>
        <v>0</v>
      </c>
      <c r="BL181" s="18" t="s">
        <v>131</v>
      </c>
      <c r="BM181" s="216" t="s">
        <v>271</v>
      </c>
    </row>
    <row r="182" spans="1:47" s="2" customFormat="1" ht="12">
      <c r="A182" s="39"/>
      <c r="B182" s="40"/>
      <c r="C182" s="41"/>
      <c r="D182" s="218" t="s">
        <v>139</v>
      </c>
      <c r="E182" s="41"/>
      <c r="F182" s="219" t="s">
        <v>272</v>
      </c>
      <c r="G182" s="41"/>
      <c r="H182" s="41"/>
      <c r="I182" s="220"/>
      <c r="J182" s="41"/>
      <c r="K182" s="41"/>
      <c r="L182" s="45"/>
      <c r="M182" s="221"/>
      <c r="N182" s="222"/>
      <c r="O182" s="85"/>
      <c r="P182" s="85"/>
      <c r="Q182" s="85"/>
      <c r="R182" s="85"/>
      <c r="S182" s="85"/>
      <c r="T182" s="86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139</v>
      </c>
      <c r="AU182" s="18" t="s">
        <v>82</v>
      </c>
    </row>
    <row r="183" spans="1:47" s="2" customFormat="1" ht="12">
      <c r="A183" s="39"/>
      <c r="B183" s="40"/>
      <c r="C183" s="41"/>
      <c r="D183" s="223" t="s">
        <v>141</v>
      </c>
      <c r="E183" s="41"/>
      <c r="F183" s="224" t="s">
        <v>273</v>
      </c>
      <c r="G183" s="41"/>
      <c r="H183" s="41"/>
      <c r="I183" s="220"/>
      <c r="J183" s="41"/>
      <c r="K183" s="41"/>
      <c r="L183" s="45"/>
      <c r="M183" s="221"/>
      <c r="N183" s="222"/>
      <c r="O183" s="85"/>
      <c r="P183" s="85"/>
      <c r="Q183" s="85"/>
      <c r="R183" s="85"/>
      <c r="S183" s="85"/>
      <c r="T183" s="86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8" t="s">
        <v>141</v>
      </c>
      <c r="AU183" s="18" t="s">
        <v>82</v>
      </c>
    </row>
    <row r="184" spans="1:51" s="14" customFormat="1" ht="12">
      <c r="A184" s="14"/>
      <c r="B184" s="235"/>
      <c r="C184" s="236"/>
      <c r="D184" s="218" t="s">
        <v>143</v>
      </c>
      <c r="E184" s="237" t="s">
        <v>19</v>
      </c>
      <c r="F184" s="238" t="s">
        <v>274</v>
      </c>
      <c r="G184" s="236"/>
      <c r="H184" s="239">
        <v>604.248</v>
      </c>
      <c r="I184" s="240"/>
      <c r="J184" s="236"/>
      <c r="K184" s="236"/>
      <c r="L184" s="241"/>
      <c r="M184" s="242"/>
      <c r="N184" s="243"/>
      <c r="O184" s="243"/>
      <c r="P184" s="243"/>
      <c r="Q184" s="243"/>
      <c r="R184" s="243"/>
      <c r="S184" s="243"/>
      <c r="T184" s="24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45" t="s">
        <v>143</v>
      </c>
      <c r="AU184" s="245" t="s">
        <v>82</v>
      </c>
      <c r="AV184" s="14" t="s">
        <v>82</v>
      </c>
      <c r="AW184" s="14" t="s">
        <v>33</v>
      </c>
      <c r="AX184" s="14" t="s">
        <v>72</v>
      </c>
      <c r="AY184" s="245" t="s">
        <v>130</v>
      </c>
    </row>
    <row r="185" spans="1:51" s="14" customFormat="1" ht="12">
      <c r="A185" s="14"/>
      <c r="B185" s="235"/>
      <c r="C185" s="236"/>
      <c r="D185" s="218" t="s">
        <v>143</v>
      </c>
      <c r="E185" s="237" t="s">
        <v>19</v>
      </c>
      <c r="F185" s="238" t="s">
        <v>275</v>
      </c>
      <c r="G185" s="236"/>
      <c r="H185" s="239">
        <v>6.284</v>
      </c>
      <c r="I185" s="240"/>
      <c r="J185" s="236"/>
      <c r="K185" s="236"/>
      <c r="L185" s="241"/>
      <c r="M185" s="242"/>
      <c r="N185" s="243"/>
      <c r="O185" s="243"/>
      <c r="P185" s="243"/>
      <c r="Q185" s="243"/>
      <c r="R185" s="243"/>
      <c r="S185" s="243"/>
      <c r="T185" s="24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45" t="s">
        <v>143</v>
      </c>
      <c r="AU185" s="245" t="s">
        <v>82</v>
      </c>
      <c r="AV185" s="14" t="s">
        <v>82</v>
      </c>
      <c r="AW185" s="14" t="s">
        <v>33</v>
      </c>
      <c r="AX185" s="14" t="s">
        <v>72</v>
      </c>
      <c r="AY185" s="245" t="s">
        <v>130</v>
      </c>
    </row>
    <row r="186" spans="1:65" s="2" customFormat="1" ht="30" customHeight="1">
      <c r="A186" s="39"/>
      <c r="B186" s="40"/>
      <c r="C186" s="205" t="s">
        <v>276</v>
      </c>
      <c r="D186" s="205" t="s">
        <v>133</v>
      </c>
      <c r="E186" s="206" t="s">
        <v>277</v>
      </c>
      <c r="F186" s="207" t="s">
        <v>278</v>
      </c>
      <c r="G186" s="208" t="s">
        <v>252</v>
      </c>
      <c r="H186" s="209">
        <v>20.332</v>
      </c>
      <c r="I186" s="210"/>
      <c r="J186" s="211">
        <f>ROUND(I186*H186,2)</f>
        <v>0</v>
      </c>
      <c r="K186" s="207" t="s">
        <v>137</v>
      </c>
      <c r="L186" s="45"/>
      <c r="M186" s="212" t="s">
        <v>19</v>
      </c>
      <c r="N186" s="213" t="s">
        <v>43</v>
      </c>
      <c r="O186" s="85"/>
      <c r="P186" s="214">
        <f>O186*H186</f>
        <v>0</v>
      </c>
      <c r="Q186" s="214">
        <v>0</v>
      </c>
      <c r="R186" s="214">
        <f>Q186*H186</f>
        <v>0</v>
      </c>
      <c r="S186" s="214">
        <v>0</v>
      </c>
      <c r="T186" s="215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16" t="s">
        <v>131</v>
      </c>
      <c r="AT186" s="216" t="s">
        <v>133</v>
      </c>
      <c r="AU186" s="216" t="s">
        <v>82</v>
      </c>
      <c r="AY186" s="18" t="s">
        <v>130</v>
      </c>
      <c r="BE186" s="217">
        <f>IF(N186="základní",J186,0)</f>
        <v>0</v>
      </c>
      <c r="BF186" s="217">
        <f>IF(N186="snížená",J186,0)</f>
        <v>0</v>
      </c>
      <c r="BG186" s="217">
        <f>IF(N186="zákl. přenesená",J186,0)</f>
        <v>0</v>
      </c>
      <c r="BH186" s="217">
        <f>IF(N186="sníž. přenesená",J186,0)</f>
        <v>0</v>
      </c>
      <c r="BI186" s="217">
        <f>IF(N186="nulová",J186,0)</f>
        <v>0</v>
      </c>
      <c r="BJ186" s="18" t="s">
        <v>80</v>
      </c>
      <c r="BK186" s="217">
        <f>ROUND(I186*H186,2)</f>
        <v>0</v>
      </c>
      <c r="BL186" s="18" t="s">
        <v>131</v>
      </c>
      <c r="BM186" s="216" t="s">
        <v>279</v>
      </c>
    </row>
    <row r="187" spans="1:47" s="2" customFormat="1" ht="12">
      <c r="A187" s="39"/>
      <c r="B187" s="40"/>
      <c r="C187" s="41"/>
      <c r="D187" s="218" t="s">
        <v>139</v>
      </c>
      <c r="E187" s="41"/>
      <c r="F187" s="219" t="s">
        <v>280</v>
      </c>
      <c r="G187" s="41"/>
      <c r="H187" s="41"/>
      <c r="I187" s="220"/>
      <c r="J187" s="41"/>
      <c r="K187" s="41"/>
      <c r="L187" s="45"/>
      <c r="M187" s="221"/>
      <c r="N187" s="222"/>
      <c r="O187" s="85"/>
      <c r="P187" s="85"/>
      <c r="Q187" s="85"/>
      <c r="R187" s="85"/>
      <c r="S187" s="85"/>
      <c r="T187" s="86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139</v>
      </c>
      <c r="AU187" s="18" t="s">
        <v>82</v>
      </c>
    </row>
    <row r="188" spans="1:47" s="2" customFormat="1" ht="12">
      <c r="A188" s="39"/>
      <c r="B188" s="40"/>
      <c r="C188" s="41"/>
      <c r="D188" s="223" t="s">
        <v>141</v>
      </c>
      <c r="E188" s="41"/>
      <c r="F188" s="224" t="s">
        <v>281</v>
      </c>
      <c r="G188" s="41"/>
      <c r="H188" s="41"/>
      <c r="I188" s="220"/>
      <c r="J188" s="41"/>
      <c r="K188" s="41"/>
      <c r="L188" s="45"/>
      <c r="M188" s="221"/>
      <c r="N188" s="222"/>
      <c r="O188" s="85"/>
      <c r="P188" s="85"/>
      <c r="Q188" s="85"/>
      <c r="R188" s="85"/>
      <c r="S188" s="85"/>
      <c r="T188" s="86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141</v>
      </c>
      <c r="AU188" s="18" t="s">
        <v>82</v>
      </c>
    </row>
    <row r="189" spans="1:51" s="14" customFormat="1" ht="12">
      <c r="A189" s="14"/>
      <c r="B189" s="235"/>
      <c r="C189" s="236"/>
      <c r="D189" s="218" t="s">
        <v>143</v>
      </c>
      <c r="E189" s="237" t="s">
        <v>19</v>
      </c>
      <c r="F189" s="238" t="s">
        <v>282</v>
      </c>
      <c r="G189" s="236"/>
      <c r="H189" s="239">
        <v>38.686</v>
      </c>
      <c r="I189" s="240"/>
      <c r="J189" s="236"/>
      <c r="K189" s="236"/>
      <c r="L189" s="241"/>
      <c r="M189" s="242"/>
      <c r="N189" s="243"/>
      <c r="O189" s="243"/>
      <c r="P189" s="243"/>
      <c r="Q189" s="243"/>
      <c r="R189" s="243"/>
      <c r="S189" s="243"/>
      <c r="T189" s="24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45" t="s">
        <v>143</v>
      </c>
      <c r="AU189" s="245" t="s">
        <v>82</v>
      </c>
      <c r="AV189" s="14" t="s">
        <v>82</v>
      </c>
      <c r="AW189" s="14" t="s">
        <v>33</v>
      </c>
      <c r="AX189" s="14" t="s">
        <v>72</v>
      </c>
      <c r="AY189" s="245" t="s">
        <v>130</v>
      </c>
    </row>
    <row r="190" spans="1:51" s="14" customFormat="1" ht="12">
      <c r="A190" s="14"/>
      <c r="B190" s="235"/>
      <c r="C190" s="236"/>
      <c r="D190" s="218" t="s">
        <v>143</v>
      </c>
      <c r="E190" s="237" t="s">
        <v>19</v>
      </c>
      <c r="F190" s="238" t="s">
        <v>283</v>
      </c>
      <c r="G190" s="236"/>
      <c r="H190" s="239">
        <v>-15.212</v>
      </c>
      <c r="I190" s="240"/>
      <c r="J190" s="236"/>
      <c r="K190" s="236"/>
      <c r="L190" s="241"/>
      <c r="M190" s="242"/>
      <c r="N190" s="243"/>
      <c r="O190" s="243"/>
      <c r="P190" s="243"/>
      <c r="Q190" s="243"/>
      <c r="R190" s="243"/>
      <c r="S190" s="243"/>
      <c r="T190" s="24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45" t="s">
        <v>143</v>
      </c>
      <c r="AU190" s="245" t="s">
        <v>82</v>
      </c>
      <c r="AV190" s="14" t="s">
        <v>82</v>
      </c>
      <c r="AW190" s="14" t="s">
        <v>33</v>
      </c>
      <c r="AX190" s="14" t="s">
        <v>72</v>
      </c>
      <c r="AY190" s="245" t="s">
        <v>130</v>
      </c>
    </row>
    <row r="191" spans="1:51" s="14" customFormat="1" ht="12">
      <c r="A191" s="14"/>
      <c r="B191" s="235"/>
      <c r="C191" s="236"/>
      <c r="D191" s="218" t="s">
        <v>143</v>
      </c>
      <c r="E191" s="237" t="s">
        <v>19</v>
      </c>
      <c r="F191" s="238" t="s">
        <v>284</v>
      </c>
      <c r="G191" s="236"/>
      <c r="H191" s="239">
        <v>-3.142</v>
      </c>
      <c r="I191" s="240"/>
      <c r="J191" s="236"/>
      <c r="K191" s="236"/>
      <c r="L191" s="241"/>
      <c r="M191" s="242"/>
      <c r="N191" s="243"/>
      <c r="O191" s="243"/>
      <c r="P191" s="243"/>
      <c r="Q191" s="243"/>
      <c r="R191" s="243"/>
      <c r="S191" s="243"/>
      <c r="T191" s="24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45" t="s">
        <v>143</v>
      </c>
      <c r="AU191" s="245" t="s">
        <v>82</v>
      </c>
      <c r="AV191" s="14" t="s">
        <v>82</v>
      </c>
      <c r="AW191" s="14" t="s">
        <v>33</v>
      </c>
      <c r="AX191" s="14" t="s">
        <v>72</v>
      </c>
      <c r="AY191" s="245" t="s">
        <v>130</v>
      </c>
    </row>
    <row r="192" spans="1:65" s="2" customFormat="1" ht="30" customHeight="1">
      <c r="A192" s="39"/>
      <c r="B192" s="40"/>
      <c r="C192" s="205" t="s">
        <v>7</v>
      </c>
      <c r="D192" s="205" t="s">
        <v>133</v>
      </c>
      <c r="E192" s="206" t="s">
        <v>285</v>
      </c>
      <c r="F192" s="207" t="s">
        <v>286</v>
      </c>
      <c r="G192" s="208" t="s">
        <v>252</v>
      </c>
      <c r="H192" s="209">
        <v>15.212</v>
      </c>
      <c r="I192" s="210"/>
      <c r="J192" s="211">
        <f>ROUND(I192*H192,2)</f>
        <v>0</v>
      </c>
      <c r="K192" s="207" t="s">
        <v>137</v>
      </c>
      <c r="L192" s="45"/>
      <c r="M192" s="212" t="s">
        <v>19</v>
      </c>
      <c r="N192" s="213" t="s">
        <v>43</v>
      </c>
      <c r="O192" s="85"/>
      <c r="P192" s="214">
        <f>O192*H192</f>
        <v>0</v>
      </c>
      <c r="Q192" s="214">
        <v>0</v>
      </c>
      <c r="R192" s="214">
        <f>Q192*H192</f>
        <v>0</v>
      </c>
      <c r="S192" s="214">
        <v>0</v>
      </c>
      <c r="T192" s="215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16" t="s">
        <v>131</v>
      </c>
      <c r="AT192" s="216" t="s">
        <v>133</v>
      </c>
      <c r="AU192" s="216" t="s">
        <v>82</v>
      </c>
      <c r="AY192" s="18" t="s">
        <v>130</v>
      </c>
      <c r="BE192" s="217">
        <f>IF(N192="základní",J192,0)</f>
        <v>0</v>
      </c>
      <c r="BF192" s="217">
        <f>IF(N192="snížená",J192,0)</f>
        <v>0</v>
      </c>
      <c r="BG192" s="217">
        <f>IF(N192="zákl. přenesená",J192,0)</f>
        <v>0</v>
      </c>
      <c r="BH192" s="217">
        <f>IF(N192="sníž. přenesená",J192,0)</f>
        <v>0</v>
      </c>
      <c r="BI192" s="217">
        <f>IF(N192="nulová",J192,0)</f>
        <v>0</v>
      </c>
      <c r="BJ192" s="18" t="s">
        <v>80</v>
      </c>
      <c r="BK192" s="217">
        <f>ROUND(I192*H192,2)</f>
        <v>0</v>
      </c>
      <c r="BL192" s="18" t="s">
        <v>131</v>
      </c>
      <c r="BM192" s="216" t="s">
        <v>287</v>
      </c>
    </row>
    <row r="193" spans="1:47" s="2" customFormat="1" ht="12">
      <c r="A193" s="39"/>
      <c r="B193" s="40"/>
      <c r="C193" s="41"/>
      <c r="D193" s="218" t="s">
        <v>139</v>
      </c>
      <c r="E193" s="41"/>
      <c r="F193" s="219" t="s">
        <v>288</v>
      </c>
      <c r="G193" s="41"/>
      <c r="H193" s="41"/>
      <c r="I193" s="220"/>
      <c r="J193" s="41"/>
      <c r="K193" s="41"/>
      <c r="L193" s="45"/>
      <c r="M193" s="221"/>
      <c r="N193" s="222"/>
      <c r="O193" s="85"/>
      <c r="P193" s="85"/>
      <c r="Q193" s="85"/>
      <c r="R193" s="85"/>
      <c r="S193" s="85"/>
      <c r="T193" s="86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8" t="s">
        <v>139</v>
      </c>
      <c r="AU193" s="18" t="s">
        <v>82</v>
      </c>
    </row>
    <row r="194" spans="1:47" s="2" customFormat="1" ht="12">
      <c r="A194" s="39"/>
      <c r="B194" s="40"/>
      <c r="C194" s="41"/>
      <c r="D194" s="223" t="s">
        <v>141</v>
      </c>
      <c r="E194" s="41"/>
      <c r="F194" s="224" t="s">
        <v>289</v>
      </c>
      <c r="G194" s="41"/>
      <c r="H194" s="41"/>
      <c r="I194" s="220"/>
      <c r="J194" s="41"/>
      <c r="K194" s="41"/>
      <c r="L194" s="45"/>
      <c r="M194" s="221"/>
      <c r="N194" s="222"/>
      <c r="O194" s="85"/>
      <c r="P194" s="85"/>
      <c r="Q194" s="85"/>
      <c r="R194" s="85"/>
      <c r="S194" s="85"/>
      <c r="T194" s="86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8" t="s">
        <v>141</v>
      </c>
      <c r="AU194" s="18" t="s">
        <v>82</v>
      </c>
    </row>
    <row r="195" spans="1:51" s="14" customFormat="1" ht="12">
      <c r="A195" s="14"/>
      <c r="B195" s="235"/>
      <c r="C195" s="236"/>
      <c r="D195" s="218" t="s">
        <v>143</v>
      </c>
      <c r="E195" s="237" t="s">
        <v>19</v>
      </c>
      <c r="F195" s="238" t="s">
        <v>290</v>
      </c>
      <c r="G195" s="236"/>
      <c r="H195" s="239">
        <v>15.212</v>
      </c>
      <c r="I195" s="240"/>
      <c r="J195" s="236"/>
      <c r="K195" s="236"/>
      <c r="L195" s="241"/>
      <c r="M195" s="242"/>
      <c r="N195" s="243"/>
      <c r="O195" s="243"/>
      <c r="P195" s="243"/>
      <c r="Q195" s="243"/>
      <c r="R195" s="243"/>
      <c r="S195" s="243"/>
      <c r="T195" s="24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45" t="s">
        <v>143</v>
      </c>
      <c r="AU195" s="245" t="s">
        <v>82</v>
      </c>
      <c r="AV195" s="14" t="s">
        <v>82</v>
      </c>
      <c r="AW195" s="14" t="s">
        <v>33</v>
      </c>
      <c r="AX195" s="14" t="s">
        <v>72</v>
      </c>
      <c r="AY195" s="245" t="s">
        <v>130</v>
      </c>
    </row>
    <row r="196" spans="1:65" s="2" customFormat="1" ht="14.4" customHeight="1">
      <c r="A196" s="39"/>
      <c r="B196" s="40"/>
      <c r="C196" s="205" t="s">
        <v>291</v>
      </c>
      <c r="D196" s="205" t="s">
        <v>133</v>
      </c>
      <c r="E196" s="206" t="s">
        <v>292</v>
      </c>
      <c r="F196" s="207" t="s">
        <v>19</v>
      </c>
      <c r="G196" s="208" t="s">
        <v>252</v>
      </c>
      <c r="H196" s="209">
        <v>-3.142</v>
      </c>
      <c r="I196" s="210"/>
      <c r="J196" s="211">
        <f>ROUND(I196*H196,2)</f>
        <v>0</v>
      </c>
      <c r="K196" s="207" t="s">
        <v>19</v>
      </c>
      <c r="L196" s="45"/>
      <c r="M196" s="212" t="s">
        <v>19</v>
      </c>
      <c r="N196" s="213" t="s">
        <v>43</v>
      </c>
      <c r="O196" s="85"/>
      <c r="P196" s="214">
        <f>O196*H196</f>
        <v>0</v>
      </c>
      <c r="Q196" s="214">
        <v>0</v>
      </c>
      <c r="R196" s="214">
        <f>Q196*H196</f>
        <v>0</v>
      </c>
      <c r="S196" s="214">
        <v>0</v>
      </c>
      <c r="T196" s="215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16" t="s">
        <v>131</v>
      </c>
      <c r="AT196" s="216" t="s">
        <v>133</v>
      </c>
      <c r="AU196" s="216" t="s">
        <v>82</v>
      </c>
      <c r="AY196" s="18" t="s">
        <v>130</v>
      </c>
      <c r="BE196" s="217">
        <f>IF(N196="základní",J196,0)</f>
        <v>0</v>
      </c>
      <c r="BF196" s="217">
        <f>IF(N196="snížená",J196,0)</f>
        <v>0</v>
      </c>
      <c r="BG196" s="217">
        <f>IF(N196="zákl. přenesená",J196,0)</f>
        <v>0</v>
      </c>
      <c r="BH196" s="217">
        <f>IF(N196="sníž. přenesená",J196,0)</f>
        <v>0</v>
      </c>
      <c r="BI196" s="217">
        <f>IF(N196="nulová",J196,0)</f>
        <v>0</v>
      </c>
      <c r="BJ196" s="18" t="s">
        <v>80</v>
      </c>
      <c r="BK196" s="217">
        <f>ROUND(I196*H196,2)</f>
        <v>0</v>
      </c>
      <c r="BL196" s="18" t="s">
        <v>131</v>
      </c>
      <c r="BM196" s="216" t="s">
        <v>293</v>
      </c>
    </row>
    <row r="197" spans="1:47" s="2" customFormat="1" ht="12">
      <c r="A197" s="39"/>
      <c r="B197" s="40"/>
      <c r="C197" s="41"/>
      <c r="D197" s="218" t="s">
        <v>139</v>
      </c>
      <c r="E197" s="41"/>
      <c r="F197" s="219" t="s">
        <v>294</v>
      </c>
      <c r="G197" s="41"/>
      <c r="H197" s="41"/>
      <c r="I197" s="220"/>
      <c r="J197" s="41"/>
      <c r="K197" s="41"/>
      <c r="L197" s="45"/>
      <c r="M197" s="221"/>
      <c r="N197" s="222"/>
      <c r="O197" s="85"/>
      <c r="P197" s="85"/>
      <c r="Q197" s="85"/>
      <c r="R197" s="85"/>
      <c r="S197" s="85"/>
      <c r="T197" s="86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8" t="s">
        <v>139</v>
      </c>
      <c r="AU197" s="18" t="s">
        <v>82</v>
      </c>
    </row>
    <row r="198" spans="1:51" s="14" customFormat="1" ht="12">
      <c r="A198" s="14"/>
      <c r="B198" s="235"/>
      <c r="C198" s="236"/>
      <c r="D198" s="218" t="s">
        <v>143</v>
      </c>
      <c r="E198" s="237" t="s">
        <v>19</v>
      </c>
      <c r="F198" s="238" t="s">
        <v>284</v>
      </c>
      <c r="G198" s="236"/>
      <c r="H198" s="239">
        <v>-3.142</v>
      </c>
      <c r="I198" s="240"/>
      <c r="J198" s="236"/>
      <c r="K198" s="236"/>
      <c r="L198" s="241"/>
      <c r="M198" s="242"/>
      <c r="N198" s="243"/>
      <c r="O198" s="243"/>
      <c r="P198" s="243"/>
      <c r="Q198" s="243"/>
      <c r="R198" s="243"/>
      <c r="S198" s="243"/>
      <c r="T198" s="24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45" t="s">
        <v>143</v>
      </c>
      <c r="AU198" s="245" t="s">
        <v>82</v>
      </c>
      <c r="AV198" s="14" t="s">
        <v>82</v>
      </c>
      <c r="AW198" s="14" t="s">
        <v>33</v>
      </c>
      <c r="AX198" s="14" t="s">
        <v>72</v>
      </c>
      <c r="AY198" s="245" t="s">
        <v>130</v>
      </c>
    </row>
    <row r="199" spans="1:65" s="2" customFormat="1" ht="22.2" customHeight="1">
      <c r="A199" s="39"/>
      <c r="B199" s="40"/>
      <c r="C199" s="205" t="s">
        <v>295</v>
      </c>
      <c r="D199" s="205" t="s">
        <v>133</v>
      </c>
      <c r="E199" s="206" t="s">
        <v>296</v>
      </c>
      <c r="F199" s="207" t="s">
        <v>297</v>
      </c>
      <c r="G199" s="208" t="s">
        <v>252</v>
      </c>
      <c r="H199" s="209">
        <v>15.212</v>
      </c>
      <c r="I199" s="210"/>
      <c r="J199" s="211">
        <f>ROUND(I199*H199,2)</f>
        <v>0</v>
      </c>
      <c r="K199" s="207" t="s">
        <v>137</v>
      </c>
      <c r="L199" s="45"/>
      <c r="M199" s="212" t="s">
        <v>19</v>
      </c>
      <c r="N199" s="213" t="s">
        <v>43</v>
      </c>
      <c r="O199" s="85"/>
      <c r="P199" s="214">
        <f>O199*H199</f>
        <v>0</v>
      </c>
      <c r="Q199" s="214">
        <v>0.0055</v>
      </c>
      <c r="R199" s="214">
        <f>Q199*H199</f>
        <v>0.08366599999999999</v>
      </c>
      <c r="S199" s="214">
        <v>0</v>
      </c>
      <c r="T199" s="215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16" t="s">
        <v>131</v>
      </c>
      <c r="AT199" s="216" t="s">
        <v>133</v>
      </c>
      <c r="AU199" s="216" t="s">
        <v>82</v>
      </c>
      <c r="AY199" s="18" t="s">
        <v>130</v>
      </c>
      <c r="BE199" s="217">
        <f>IF(N199="základní",J199,0)</f>
        <v>0</v>
      </c>
      <c r="BF199" s="217">
        <f>IF(N199="snížená",J199,0)</f>
        <v>0</v>
      </c>
      <c r="BG199" s="217">
        <f>IF(N199="zákl. přenesená",J199,0)</f>
        <v>0</v>
      </c>
      <c r="BH199" s="217">
        <f>IF(N199="sníž. přenesená",J199,0)</f>
        <v>0</v>
      </c>
      <c r="BI199" s="217">
        <f>IF(N199="nulová",J199,0)</f>
        <v>0</v>
      </c>
      <c r="BJ199" s="18" t="s">
        <v>80</v>
      </c>
      <c r="BK199" s="217">
        <f>ROUND(I199*H199,2)</f>
        <v>0</v>
      </c>
      <c r="BL199" s="18" t="s">
        <v>131</v>
      </c>
      <c r="BM199" s="216" t="s">
        <v>298</v>
      </c>
    </row>
    <row r="200" spans="1:47" s="2" customFormat="1" ht="12">
      <c r="A200" s="39"/>
      <c r="B200" s="40"/>
      <c r="C200" s="41"/>
      <c r="D200" s="218" t="s">
        <v>139</v>
      </c>
      <c r="E200" s="41"/>
      <c r="F200" s="219" t="s">
        <v>299</v>
      </c>
      <c r="G200" s="41"/>
      <c r="H200" s="41"/>
      <c r="I200" s="220"/>
      <c r="J200" s="41"/>
      <c r="K200" s="41"/>
      <c r="L200" s="45"/>
      <c r="M200" s="221"/>
      <c r="N200" s="222"/>
      <c r="O200" s="85"/>
      <c r="P200" s="85"/>
      <c r="Q200" s="85"/>
      <c r="R200" s="85"/>
      <c r="S200" s="85"/>
      <c r="T200" s="86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8" t="s">
        <v>139</v>
      </c>
      <c r="AU200" s="18" t="s">
        <v>82</v>
      </c>
    </row>
    <row r="201" spans="1:47" s="2" customFormat="1" ht="12">
      <c r="A201" s="39"/>
      <c r="B201" s="40"/>
      <c r="C201" s="41"/>
      <c r="D201" s="223" t="s">
        <v>141</v>
      </c>
      <c r="E201" s="41"/>
      <c r="F201" s="224" t="s">
        <v>300</v>
      </c>
      <c r="G201" s="41"/>
      <c r="H201" s="41"/>
      <c r="I201" s="220"/>
      <c r="J201" s="41"/>
      <c r="K201" s="41"/>
      <c r="L201" s="45"/>
      <c r="M201" s="221"/>
      <c r="N201" s="222"/>
      <c r="O201" s="85"/>
      <c r="P201" s="85"/>
      <c r="Q201" s="85"/>
      <c r="R201" s="85"/>
      <c r="S201" s="85"/>
      <c r="T201" s="86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T201" s="18" t="s">
        <v>141</v>
      </c>
      <c r="AU201" s="18" t="s">
        <v>82</v>
      </c>
    </row>
    <row r="202" spans="1:47" s="2" customFormat="1" ht="12">
      <c r="A202" s="39"/>
      <c r="B202" s="40"/>
      <c r="C202" s="41"/>
      <c r="D202" s="218" t="s">
        <v>170</v>
      </c>
      <c r="E202" s="41"/>
      <c r="F202" s="256" t="s">
        <v>301</v>
      </c>
      <c r="G202" s="41"/>
      <c r="H202" s="41"/>
      <c r="I202" s="220"/>
      <c r="J202" s="41"/>
      <c r="K202" s="41"/>
      <c r="L202" s="45"/>
      <c r="M202" s="221"/>
      <c r="N202" s="222"/>
      <c r="O202" s="85"/>
      <c r="P202" s="85"/>
      <c r="Q202" s="85"/>
      <c r="R202" s="85"/>
      <c r="S202" s="85"/>
      <c r="T202" s="86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18" t="s">
        <v>170</v>
      </c>
      <c r="AU202" s="18" t="s">
        <v>82</v>
      </c>
    </row>
    <row r="203" spans="1:51" s="14" customFormat="1" ht="12">
      <c r="A203" s="14"/>
      <c r="B203" s="235"/>
      <c r="C203" s="236"/>
      <c r="D203" s="218" t="s">
        <v>143</v>
      </c>
      <c r="E203" s="237" t="s">
        <v>19</v>
      </c>
      <c r="F203" s="238" t="s">
        <v>290</v>
      </c>
      <c r="G203" s="236"/>
      <c r="H203" s="239">
        <v>15.212</v>
      </c>
      <c r="I203" s="240"/>
      <c r="J203" s="236"/>
      <c r="K203" s="236"/>
      <c r="L203" s="241"/>
      <c r="M203" s="242"/>
      <c r="N203" s="243"/>
      <c r="O203" s="243"/>
      <c r="P203" s="243"/>
      <c r="Q203" s="243"/>
      <c r="R203" s="243"/>
      <c r="S203" s="243"/>
      <c r="T203" s="24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45" t="s">
        <v>143</v>
      </c>
      <c r="AU203" s="245" t="s">
        <v>82</v>
      </c>
      <c r="AV203" s="14" t="s">
        <v>82</v>
      </c>
      <c r="AW203" s="14" t="s">
        <v>33</v>
      </c>
      <c r="AX203" s="14" t="s">
        <v>72</v>
      </c>
      <c r="AY203" s="245" t="s">
        <v>130</v>
      </c>
    </row>
    <row r="204" spans="1:65" s="2" customFormat="1" ht="14.4" customHeight="1">
      <c r="A204" s="39"/>
      <c r="B204" s="40"/>
      <c r="C204" s="205" t="s">
        <v>302</v>
      </c>
      <c r="D204" s="205" t="s">
        <v>133</v>
      </c>
      <c r="E204" s="206" t="s">
        <v>303</v>
      </c>
      <c r="F204" s="207" t="s">
        <v>19</v>
      </c>
      <c r="G204" s="208" t="s">
        <v>304</v>
      </c>
      <c r="H204" s="209">
        <v>150</v>
      </c>
      <c r="I204" s="210"/>
      <c r="J204" s="211">
        <f>ROUND(I204*H204,2)</f>
        <v>0</v>
      </c>
      <c r="K204" s="207" t="s">
        <v>19</v>
      </c>
      <c r="L204" s="45"/>
      <c r="M204" s="212" t="s">
        <v>19</v>
      </c>
      <c r="N204" s="213" t="s">
        <v>43</v>
      </c>
      <c r="O204" s="85"/>
      <c r="P204" s="214">
        <f>O204*H204</f>
        <v>0</v>
      </c>
      <c r="Q204" s="214">
        <v>0</v>
      </c>
      <c r="R204" s="214">
        <f>Q204*H204</f>
        <v>0</v>
      </c>
      <c r="S204" s="214">
        <v>0</v>
      </c>
      <c r="T204" s="215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16" t="s">
        <v>131</v>
      </c>
      <c r="AT204" s="216" t="s">
        <v>133</v>
      </c>
      <c r="AU204" s="216" t="s">
        <v>82</v>
      </c>
      <c r="AY204" s="18" t="s">
        <v>130</v>
      </c>
      <c r="BE204" s="217">
        <f>IF(N204="základní",J204,0)</f>
        <v>0</v>
      </c>
      <c r="BF204" s="217">
        <f>IF(N204="snížená",J204,0)</f>
        <v>0</v>
      </c>
      <c r="BG204" s="217">
        <f>IF(N204="zákl. přenesená",J204,0)</f>
        <v>0</v>
      </c>
      <c r="BH204" s="217">
        <f>IF(N204="sníž. přenesená",J204,0)</f>
        <v>0</v>
      </c>
      <c r="BI204" s="217">
        <f>IF(N204="nulová",J204,0)</f>
        <v>0</v>
      </c>
      <c r="BJ204" s="18" t="s">
        <v>80</v>
      </c>
      <c r="BK204" s="217">
        <f>ROUND(I204*H204,2)</f>
        <v>0</v>
      </c>
      <c r="BL204" s="18" t="s">
        <v>131</v>
      </c>
      <c r="BM204" s="216" t="s">
        <v>305</v>
      </c>
    </row>
    <row r="205" spans="1:47" s="2" customFormat="1" ht="12">
      <c r="A205" s="39"/>
      <c r="B205" s="40"/>
      <c r="C205" s="41"/>
      <c r="D205" s="218" t="s">
        <v>139</v>
      </c>
      <c r="E205" s="41"/>
      <c r="F205" s="219" t="s">
        <v>306</v>
      </c>
      <c r="G205" s="41"/>
      <c r="H205" s="41"/>
      <c r="I205" s="220"/>
      <c r="J205" s="41"/>
      <c r="K205" s="41"/>
      <c r="L205" s="45"/>
      <c r="M205" s="221"/>
      <c r="N205" s="222"/>
      <c r="O205" s="85"/>
      <c r="P205" s="85"/>
      <c r="Q205" s="85"/>
      <c r="R205" s="85"/>
      <c r="S205" s="85"/>
      <c r="T205" s="86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T205" s="18" t="s">
        <v>139</v>
      </c>
      <c r="AU205" s="18" t="s">
        <v>82</v>
      </c>
    </row>
    <row r="206" spans="1:65" s="2" customFormat="1" ht="14.4" customHeight="1">
      <c r="A206" s="39"/>
      <c r="B206" s="40"/>
      <c r="C206" s="205" t="s">
        <v>307</v>
      </c>
      <c r="D206" s="205" t="s">
        <v>133</v>
      </c>
      <c r="E206" s="206" t="s">
        <v>308</v>
      </c>
      <c r="F206" s="207" t="s">
        <v>309</v>
      </c>
      <c r="G206" s="208" t="s">
        <v>304</v>
      </c>
      <c r="H206" s="209">
        <v>150</v>
      </c>
      <c r="I206" s="210"/>
      <c r="J206" s="211">
        <f>ROUND(I206*H206,2)</f>
        <v>0</v>
      </c>
      <c r="K206" s="207" t="s">
        <v>19</v>
      </c>
      <c r="L206" s="45"/>
      <c r="M206" s="212" t="s">
        <v>19</v>
      </c>
      <c r="N206" s="213" t="s">
        <v>43</v>
      </c>
      <c r="O206" s="85"/>
      <c r="P206" s="214">
        <f>O206*H206</f>
        <v>0</v>
      </c>
      <c r="Q206" s="214">
        <v>0</v>
      </c>
      <c r="R206" s="214">
        <f>Q206*H206</f>
        <v>0</v>
      </c>
      <c r="S206" s="214">
        <v>0</v>
      </c>
      <c r="T206" s="215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16" t="s">
        <v>131</v>
      </c>
      <c r="AT206" s="216" t="s">
        <v>133</v>
      </c>
      <c r="AU206" s="216" t="s">
        <v>82</v>
      </c>
      <c r="AY206" s="18" t="s">
        <v>130</v>
      </c>
      <c r="BE206" s="217">
        <f>IF(N206="základní",J206,0)</f>
        <v>0</v>
      </c>
      <c r="BF206" s="217">
        <f>IF(N206="snížená",J206,0)</f>
        <v>0</v>
      </c>
      <c r="BG206" s="217">
        <f>IF(N206="zákl. přenesená",J206,0)</f>
        <v>0</v>
      </c>
      <c r="BH206" s="217">
        <f>IF(N206="sníž. přenesená",J206,0)</f>
        <v>0</v>
      </c>
      <c r="BI206" s="217">
        <f>IF(N206="nulová",J206,0)</f>
        <v>0</v>
      </c>
      <c r="BJ206" s="18" t="s">
        <v>80</v>
      </c>
      <c r="BK206" s="217">
        <f>ROUND(I206*H206,2)</f>
        <v>0</v>
      </c>
      <c r="BL206" s="18" t="s">
        <v>131</v>
      </c>
      <c r="BM206" s="216" t="s">
        <v>310</v>
      </c>
    </row>
    <row r="207" spans="1:47" s="2" customFormat="1" ht="12">
      <c r="A207" s="39"/>
      <c r="B207" s="40"/>
      <c r="C207" s="41"/>
      <c r="D207" s="218" t="s">
        <v>139</v>
      </c>
      <c r="E207" s="41"/>
      <c r="F207" s="219" t="s">
        <v>309</v>
      </c>
      <c r="G207" s="41"/>
      <c r="H207" s="41"/>
      <c r="I207" s="220"/>
      <c r="J207" s="41"/>
      <c r="K207" s="41"/>
      <c r="L207" s="45"/>
      <c r="M207" s="221"/>
      <c r="N207" s="222"/>
      <c r="O207" s="85"/>
      <c r="P207" s="85"/>
      <c r="Q207" s="85"/>
      <c r="R207" s="85"/>
      <c r="S207" s="85"/>
      <c r="T207" s="86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T207" s="18" t="s">
        <v>139</v>
      </c>
      <c r="AU207" s="18" t="s">
        <v>82</v>
      </c>
    </row>
    <row r="208" spans="1:63" s="12" customFormat="1" ht="22.8" customHeight="1">
      <c r="A208" s="12"/>
      <c r="B208" s="189"/>
      <c r="C208" s="190"/>
      <c r="D208" s="191" t="s">
        <v>71</v>
      </c>
      <c r="E208" s="203" t="s">
        <v>311</v>
      </c>
      <c r="F208" s="203" t="s">
        <v>312</v>
      </c>
      <c r="G208" s="190"/>
      <c r="H208" s="190"/>
      <c r="I208" s="193"/>
      <c r="J208" s="204">
        <f>BK208</f>
        <v>0</v>
      </c>
      <c r="K208" s="190"/>
      <c r="L208" s="195"/>
      <c r="M208" s="196"/>
      <c r="N208" s="197"/>
      <c r="O208" s="197"/>
      <c r="P208" s="198">
        <f>SUM(P209:P211)</f>
        <v>0</v>
      </c>
      <c r="Q208" s="197"/>
      <c r="R208" s="198">
        <f>SUM(R209:R211)</f>
        <v>0</v>
      </c>
      <c r="S208" s="197"/>
      <c r="T208" s="199">
        <f>SUM(T209:T211)</f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200" t="s">
        <v>80</v>
      </c>
      <c r="AT208" s="201" t="s">
        <v>71</v>
      </c>
      <c r="AU208" s="201" t="s">
        <v>80</v>
      </c>
      <c r="AY208" s="200" t="s">
        <v>130</v>
      </c>
      <c r="BK208" s="202">
        <f>SUM(BK209:BK211)</f>
        <v>0</v>
      </c>
    </row>
    <row r="209" spans="1:65" s="2" customFormat="1" ht="22.2" customHeight="1">
      <c r="A209" s="39"/>
      <c r="B209" s="40"/>
      <c r="C209" s="205" t="s">
        <v>313</v>
      </c>
      <c r="D209" s="205" t="s">
        <v>133</v>
      </c>
      <c r="E209" s="206" t="s">
        <v>314</v>
      </c>
      <c r="F209" s="207" t="s">
        <v>315</v>
      </c>
      <c r="G209" s="208" t="s">
        <v>252</v>
      </c>
      <c r="H209" s="209">
        <v>10.493</v>
      </c>
      <c r="I209" s="210"/>
      <c r="J209" s="211">
        <f>ROUND(I209*H209,2)</f>
        <v>0</v>
      </c>
      <c r="K209" s="207" t="s">
        <v>137</v>
      </c>
      <c r="L209" s="45"/>
      <c r="M209" s="212" t="s">
        <v>19</v>
      </c>
      <c r="N209" s="213" t="s">
        <v>43</v>
      </c>
      <c r="O209" s="85"/>
      <c r="P209" s="214">
        <f>O209*H209</f>
        <v>0</v>
      </c>
      <c r="Q209" s="214">
        <v>0</v>
      </c>
      <c r="R209" s="214">
        <f>Q209*H209</f>
        <v>0</v>
      </c>
      <c r="S209" s="214">
        <v>0</v>
      </c>
      <c r="T209" s="215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16" t="s">
        <v>131</v>
      </c>
      <c r="AT209" s="216" t="s">
        <v>133</v>
      </c>
      <c r="AU209" s="216" t="s">
        <v>82</v>
      </c>
      <c r="AY209" s="18" t="s">
        <v>130</v>
      </c>
      <c r="BE209" s="217">
        <f>IF(N209="základní",J209,0)</f>
        <v>0</v>
      </c>
      <c r="BF209" s="217">
        <f>IF(N209="snížená",J209,0)</f>
        <v>0</v>
      </c>
      <c r="BG209" s="217">
        <f>IF(N209="zákl. přenesená",J209,0)</f>
        <v>0</v>
      </c>
      <c r="BH209" s="217">
        <f>IF(N209="sníž. přenesená",J209,0)</f>
        <v>0</v>
      </c>
      <c r="BI209" s="217">
        <f>IF(N209="nulová",J209,0)</f>
        <v>0</v>
      </c>
      <c r="BJ209" s="18" t="s">
        <v>80</v>
      </c>
      <c r="BK209" s="217">
        <f>ROUND(I209*H209,2)</f>
        <v>0</v>
      </c>
      <c r="BL209" s="18" t="s">
        <v>131</v>
      </c>
      <c r="BM209" s="216" t="s">
        <v>316</v>
      </c>
    </row>
    <row r="210" spans="1:47" s="2" customFormat="1" ht="12">
      <c r="A210" s="39"/>
      <c r="B210" s="40"/>
      <c r="C210" s="41"/>
      <c r="D210" s="218" t="s">
        <v>139</v>
      </c>
      <c r="E210" s="41"/>
      <c r="F210" s="219" t="s">
        <v>317</v>
      </c>
      <c r="G210" s="41"/>
      <c r="H210" s="41"/>
      <c r="I210" s="220"/>
      <c r="J210" s="41"/>
      <c r="K210" s="41"/>
      <c r="L210" s="45"/>
      <c r="M210" s="221"/>
      <c r="N210" s="222"/>
      <c r="O210" s="85"/>
      <c r="P210" s="85"/>
      <c r="Q210" s="85"/>
      <c r="R210" s="85"/>
      <c r="S210" s="85"/>
      <c r="T210" s="86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8" t="s">
        <v>139</v>
      </c>
      <c r="AU210" s="18" t="s">
        <v>82</v>
      </c>
    </row>
    <row r="211" spans="1:47" s="2" customFormat="1" ht="12">
      <c r="A211" s="39"/>
      <c r="B211" s="40"/>
      <c r="C211" s="41"/>
      <c r="D211" s="223" t="s">
        <v>141</v>
      </c>
      <c r="E211" s="41"/>
      <c r="F211" s="224" t="s">
        <v>318</v>
      </c>
      <c r="G211" s="41"/>
      <c r="H211" s="41"/>
      <c r="I211" s="220"/>
      <c r="J211" s="41"/>
      <c r="K211" s="41"/>
      <c r="L211" s="45"/>
      <c r="M211" s="221"/>
      <c r="N211" s="222"/>
      <c r="O211" s="85"/>
      <c r="P211" s="85"/>
      <c r="Q211" s="85"/>
      <c r="R211" s="85"/>
      <c r="S211" s="85"/>
      <c r="T211" s="86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T211" s="18" t="s">
        <v>141</v>
      </c>
      <c r="AU211" s="18" t="s">
        <v>82</v>
      </c>
    </row>
    <row r="212" spans="1:63" s="12" customFormat="1" ht="25.9" customHeight="1">
      <c r="A212" s="12"/>
      <c r="B212" s="189"/>
      <c r="C212" s="190"/>
      <c r="D212" s="191" t="s">
        <v>71</v>
      </c>
      <c r="E212" s="192" t="s">
        <v>319</v>
      </c>
      <c r="F212" s="192" t="s">
        <v>320</v>
      </c>
      <c r="G212" s="190"/>
      <c r="H212" s="190"/>
      <c r="I212" s="193"/>
      <c r="J212" s="194">
        <f>BK212</f>
        <v>0</v>
      </c>
      <c r="K212" s="190"/>
      <c r="L212" s="195"/>
      <c r="M212" s="196"/>
      <c r="N212" s="197"/>
      <c r="O212" s="197"/>
      <c r="P212" s="198">
        <f>P213+P224+P237+P247+P454+P704+P766+P776+P807</f>
        <v>0</v>
      </c>
      <c r="Q212" s="197"/>
      <c r="R212" s="198">
        <f>R213+R224+R237+R247+R454+R704+R766+R776+R807</f>
        <v>45.36455812</v>
      </c>
      <c r="S212" s="197"/>
      <c r="T212" s="199">
        <f>T213+T224+T237+T247+T454+T704+T766+T776+T807</f>
        <v>35.872245660000004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200" t="s">
        <v>82</v>
      </c>
      <c r="AT212" s="201" t="s">
        <v>71</v>
      </c>
      <c r="AU212" s="201" t="s">
        <v>72</v>
      </c>
      <c r="AY212" s="200" t="s">
        <v>130</v>
      </c>
      <c r="BK212" s="202">
        <f>BK213+BK224+BK237+BK247+BK454+BK704+BK766+BK776+BK807</f>
        <v>0</v>
      </c>
    </row>
    <row r="213" spans="1:63" s="12" customFormat="1" ht="22.8" customHeight="1">
      <c r="A213" s="12"/>
      <c r="B213" s="189"/>
      <c r="C213" s="190"/>
      <c r="D213" s="191" t="s">
        <v>71</v>
      </c>
      <c r="E213" s="203" t="s">
        <v>321</v>
      </c>
      <c r="F213" s="203" t="s">
        <v>322</v>
      </c>
      <c r="G213" s="190"/>
      <c r="H213" s="190"/>
      <c r="I213" s="193"/>
      <c r="J213" s="204">
        <f>BK213</f>
        <v>0</v>
      </c>
      <c r="K213" s="190"/>
      <c r="L213" s="195"/>
      <c r="M213" s="196"/>
      <c r="N213" s="197"/>
      <c r="O213" s="197"/>
      <c r="P213" s="198">
        <f>SUM(P214:P223)</f>
        <v>0</v>
      </c>
      <c r="Q213" s="197"/>
      <c r="R213" s="198">
        <f>SUM(R214:R223)</f>
        <v>0.27119039999999994</v>
      </c>
      <c r="S213" s="197"/>
      <c r="T213" s="199">
        <f>SUM(T214:T223)</f>
        <v>0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200" t="s">
        <v>82</v>
      </c>
      <c r="AT213" s="201" t="s">
        <v>71</v>
      </c>
      <c r="AU213" s="201" t="s">
        <v>80</v>
      </c>
      <c r="AY213" s="200" t="s">
        <v>130</v>
      </c>
      <c r="BK213" s="202">
        <f>SUM(BK214:BK223)</f>
        <v>0</v>
      </c>
    </row>
    <row r="214" spans="1:65" s="2" customFormat="1" ht="22.2" customHeight="1">
      <c r="A214" s="39"/>
      <c r="B214" s="40"/>
      <c r="C214" s="205" t="s">
        <v>323</v>
      </c>
      <c r="D214" s="205" t="s">
        <v>133</v>
      </c>
      <c r="E214" s="206" t="s">
        <v>324</v>
      </c>
      <c r="F214" s="207" t="s">
        <v>325</v>
      </c>
      <c r="G214" s="208" t="s">
        <v>150</v>
      </c>
      <c r="H214" s="209">
        <v>48.475</v>
      </c>
      <c r="I214" s="210"/>
      <c r="J214" s="211">
        <f>ROUND(I214*H214,2)</f>
        <v>0</v>
      </c>
      <c r="K214" s="207" t="s">
        <v>137</v>
      </c>
      <c r="L214" s="45"/>
      <c r="M214" s="212" t="s">
        <v>19</v>
      </c>
      <c r="N214" s="213" t="s">
        <v>43</v>
      </c>
      <c r="O214" s="85"/>
      <c r="P214" s="214">
        <f>O214*H214</f>
        <v>0</v>
      </c>
      <c r="Q214" s="214">
        <v>0</v>
      </c>
      <c r="R214" s="214">
        <f>Q214*H214</f>
        <v>0</v>
      </c>
      <c r="S214" s="214">
        <v>0</v>
      </c>
      <c r="T214" s="215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16" t="s">
        <v>249</v>
      </c>
      <c r="AT214" s="216" t="s">
        <v>133</v>
      </c>
      <c r="AU214" s="216" t="s">
        <v>82</v>
      </c>
      <c r="AY214" s="18" t="s">
        <v>130</v>
      </c>
      <c r="BE214" s="217">
        <f>IF(N214="základní",J214,0)</f>
        <v>0</v>
      </c>
      <c r="BF214" s="217">
        <f>IF(N214="snížená",J214,0)</f>
        <v>0</v>
      </c>
      <c r="BG214" s="217">
        <f>IF(N214="zákl. přenesená",J214,0)</f>
        <v>0</v>
      </c>
      <c r="BH214" s="217">
        <f>IF(N214="sníž. přenesená",J214,0)</f>
        <v>0</v>
      </c>
      <c r="BI214" s="217">
        <f>IF(N214="nulová",J214,0)</f>
        <v>0</v>
      </c>
      <c r="BJ214" s="18" t="s">
        <v>80</v>
      </c>
      <c r="BK214" s="217">
        <f>ROUND(I214*H214,2)</f>
        <v>0</v>
      </c>
      <c r="BL214" s="18" t="s">
        <v>249</v>
      </c>
      <c r="BM214" s="216" t="s">
        <v>326</v>
      </c>
    </row>
    <row r="215" spans="1:47" s="2" customFormat="1" ht="12">
      <c r="A215" s="39"/>
      <c r="B215" s="40"/>
      <c r="C215" s="41"/>
      <c r="D215" s="218" t="s">
        <v>139</v>
      </c>
      <c r="E215" s="41"/>
      <c r="F215" s="219" t="s">
        <v>327</v>
      </c>
      <c r="G215" s="41"/>
      <c r="H215" s="41"/>
      <c r="I215" s="220"/>
      <c r="J215" s="41"/>
      <c r="K215" s="41"/>
      <c r="L215" s="45"/>
      <c r="M215" s="221"/>
      <c r="N215" s="222"/>
      <c r="O215" s="85"/>
      <c r="P215" s="85"/>
      <c r="Q215" s="85"/>
      <c r="R215" s="85"/>
      <c r="S215" s="85"/>
      <c r="T215" s="86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T215" s="18" t="s">
        <v>139</v>
      </c>
      <c r="AU215" s="18" t="s">
        <v>82</v>
      </c>
    </row>
    <row r="216" spans="1:47" s="2" customFormat="1" ht="12">
      <c r="A216" s="39"/>
      <c r="B216" s="40"/>
      <c r="C216" s="41"/>
      <c r="D216" s="223" t="s">
        <v>141</v>
      </c>
      <c r="E216" s="41"/>
      <c r="F216" s="224" t="s">
        <v>328</v>
      </c>
      <c r="G216" s="41"/>
      <c r="H216" s="41"/>
      <c r="I216" s="220"/>
      <c r="J216" s="41"/>
      <c r="K216" s="41"/>
      <c r="L216" s="45"/>
      <c r="M216" s="221"/>
      <c r="N216" s="222"/>
      <c r="O216" s="85"/>
      <c r="P216" s="85"/>
      <c r="Q216" s="85"/>
      <c r="R216" s="85"/>
      <c r="S216" s="85"/>
      <c r="T216" s="86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T216" s="18" t="s">
        <v>141</v>
      </c>
      <c r="AU216" s="18" t="s">
        <v>82</v>
      </c>
    </row>
    <row r="217" spans="1:51" s="14" customFormat="1" ht="12">
      <c r="A217" s="14"/>
      <c r="B217" s="235"/>
      <c r="C217" s="236"/>
      <c r="D217" s="218" t="s">
        <v>143</v>
      </c>
      <c r="E217" s="237" t="s">
        <v>19</v>
      </c>
      <c r="F217" s="238" t="s">
        <v>329</v>
      </c>
      <c r="G217" s="236"/>
      <c r="H217" s="239">
        <v>48.475</v>
      </c>
      <c r="I217" s="240"/>
      <c r="J217" s="236"/>
      <c r="K217" s="236"/>
      <c r="L217" s="241"/>
      <c r="M217" s="242"/>
      <c r="N217" s="243"/>
      <c r="O217" s="243"/>
      <c r="P217" s="243"/>
      <c r="Q217" s="243"/>
      <c r="R217" s="243"/>
      <c r="S217" s="243"/>
      <c r="T217" s="24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45" t="s">
        <v>143</v>
      </c>
      <c r="AU217" s="245" t="s">
        <v>82</v>
      </c>
      <c r="AV217" s="14" t="s">
        <v>82</v>
      </c>
      <c r="AW217" s="14" t="s">
        <v>33</v>
      </c>
      <c r="AX217" s="14" t="s">
        <v>72</v>
      </c>
      <c r="AY217" s="245" t="s">
        <v>130</v>
      </c>
    </row>
    <row r="218" spans="1:65" s="2" customFormat="1" ht="45" customHeight="1">
      <c r="A218" s="39"/>
      <c r="B218" s="40"/>
      <c r="C218" s="246" t="s">
        <v>330</v>
      </c>
      <c r="D218" s="246" t="s">
        <v>165</v>
      </c>
      <c r="E218" s="247" t="s">
        <v>331</v>
      </c>
      <c r="F218" s="248" t="s">
        <v>332</v>
      </c>
      <c r="G218" s="249" t="s">
        <v>150</v>
      </c>
      <c r="H218" s="250">
        <v>56.498</v>
      </c>
      <c r="I218" s="251"/>
      <c r="J218" s="252">
        <f>ROUND(I218*H218,2)</f>
        <v>0</v>
      </c>
      <c r="K218" s="248" t="s">
        <v>137</v>
      </c>
      <c r="L218" s="253"/>
      <c r="M218" s="254" t="s">
        <v>19</v>
      </c>
      <c r="N218" s="255" t="s">
        <v>43</v>
      </c>
      <c r="O218" s="85"/>
      <c r="P218" s="214">
        <f>O218*H218</f>
        <v>0</v>
      </c>
      <c r="Q218" s="214">
        <v>0.0048</v>
      </c>
      <c r="R218" s="214">
        <f>Q218*H218</f>
        <v>0.27119039999999994</v>
      </c>
      <c r="S218" s="214">
        <v>0</v>
      </c>
      <c r="T218" s="215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16" t="s">
        <v>333</v>
      </c>
      <c r="AT218" s="216" t="s">
        <v>165</v>
      </c>
      <c r="AU218" s="216" t="s">
        <v>82</v>
      </c>
      <c r="AY218" s="18" t="s">
        <v>130</v>
      </c>
      <c r="BE218" s="217">
        <f>IF(N218="základní",J218,0)</f>
        <v>0</v>
      </c>
      <c r="BF218" s="217">
        <f>IF(N218="snížená",J218,0)</f>
        <v>0</v>
      </c>
      <c r="BG218" s="217">
        <f>IF(N218="zákl. přenesená",J218,0)</f>
        <v>0</v>
      </c>
      <c r="BH218" s="217">
        <f>IF(N218="sníž. přenesená",J218,0)</f>
        <v>0</v>
      </c>
      <c r="BI218" s="217">
        <f>IF(N218="nulová",J218,0)</f>
        <v>0</v>
      </c>
      <c r="BJ218" s="18" t="s">
        <v>80</v>
      </c>
      <c r="BK218" s="217">
        <f>ROUND(I218*H218,2)</f>
        <v>0</v>
      </c>
      <c r="BL218" s="18" t="s">
        <v>249</v>
      </c>
      <c r="BM218" s="216" t="s">
        <v>334</v>
      </c>
    </row>
    <row r="219" spans="1:47" s="2" customFormat="1" ht="12">
      <c r="A219" s="39"/>
      <c r="B219" s="40"/>
      <c r="C219" s="41"/>
      <c r="D219" s="218" t="s">
        <v>139</v>
      </c>
      <c r="E219" s="41"/>
      <c r="F219" s="219" t="s">
        <v>332</v>
      </c>
      <c r="G219" s="41"/>
      <c r="H219" s="41"/>
      <c r="I219" s="220"/>
      <c r="J219" s="41"/>
      <c r="K219" s="41"/>
      <c r="L219" s="45"/>
      <c r="M219" s="221"/>
      <c r="N219" s="222"/>
      <c r="O219" s="85"/>
      <c r="P219" s="85"/>
      <c r="Q219" s="85"/>
      <c r="R219" s="85"/>
      <c r="S219" s="85"/>
      <c r="T219" s="86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T219" s="18" t="s">
        <v>139</v>
      </c>
      <c r="AU219" s="18" t="s">
        <v>82</v>
      </c>
    </row>
    <row r="220" spans="1:51" s="14" customFormat="1" ht="12">
      <c r="A220" s="14"/>
      <c r="B220" s="235"/>
      <c r="C220" s="236"/>
      <c r="D220" s="218" t="s">
        <v>143</v>
      </c>
      <c r="E220" s="236"/>
      <c r="F220" s="238" t="s">
        <v>335</v>
      </c>
      <c r="G220" s="236"/>
      <c r="H220" s="239">
        <v>56.498</v>
      </c>
      <c r="I220" s="240"/>
      <c r="J220" s="236"/>
      <c r="K220" s="236"/>
      <c r="L220" s="241"/>
      <c r="M220" s="242"/>
      <c r="N220" s="243"/>
      <c r="O220" s="243"/>
      <c r="P220" s="243"/>
      <c r="Q220" s="243"/>
      <c r="R220" s="243"/>
      <c r="S220" s="243"/>
      <c r="T220" s="24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45" t="s">
        <v>143</v>
      </c>
      <c r="AU220" s="245" t="s">
        <v>82</v>
      </c>
      <c r="AV220" s="14" t="s">
        <v>82</v>
      </c>
      <c r="AW220" s="14" t="s">
        <v>4</v>
      </c>
      <c r="AX220" s="14" t="s">
        <v>80</v>
      </c>
      <c r="AY220" s="245" t="s">
        <v>130</v>
      </c>
    </row>
    <row r="221" spans="1:65" s="2" customFormat="1" ht="30" customHeight="1">
      <c r="A221" s="39"/>
      <c r="B221" s="40"/>
      <c r="C221" s="205" t="s">
        <v>336</v>
      </c>
      <c r="D221" s="205" t="s">
        <v>133</v>
      </c>
      <c r="E221" s="206" t="s">
        <v>337</v>
      </c>
      <c r="F221" s="207" t="s">
        <v>338</v>
      </c>
      <c r="G221" s="208" t="s">
        <v>252</v>
      </c>
      <c r="H221" s="209">
        <v>0.271</v>
      </c>
      <c r="I221" s="210"/>
      <c r="J221" s="211">
        <f>ROUND(I221*H221,2)</f>
        <v>0</v>
      </c>
      <c r="K221" s="207" t="s">
        <v>137</v>
      </c>
      <c r="L221" s="45"/>
      <c r="M221" s="212" t="s">
        <v>19</v>
      </c>
      <c r="N221" s="213" t="s">
        <v>43</v>
      </c>
      <c r="O221" s="85"/>
      <c r="P221" s="214">
        <f>O221*H221</f>
        <v>0</v>
      </c>
      <c r="Q221" s="214">
        <v>0</v>
      </c>
      <c r="R221" s="214">
        <f>Q221*H221</f>
        <v>0</v>
      </c>
      <c r="S221" s="214">
        <v>0</v>
      </c>
      <c r="T221" s="215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16" t="s">
        <v>249</v>
      </c>
      <c r="AT221" s="216" t="s">
        <v>133</v>
      </c>
      <c r="AU221" s="216" t="s">
        <v>82</v>
      </c>
      <c r="AY221" s="18" t="s">
        <v>130</v>
      </c>
      <c r="BE221" s="217">
        <f>IF(N221="základní",J221,0)</f>
        <v>0</v>
      </c>
      <c r="BF221" s="217">
        <f>IF(N221="snížená",J221,0)</f>
        <v>0</v>
      </c>
      <c r="BG221" s="217">
        <f>IF(N221="zákl. přenesená",J221,0)</f>
        <v>0</v>
      </c>
      <c r="BH221" s="217">
        <f>IF(N221="sníž. přenesená",J221,0)</f>
        <v>0</v>
      </c>
      <c r="BI221" s="217">
        <f>IF(N221="nulová",J221,0)</f>
        <v>0</v>
      </c>
      <c r="BJ221" s="18" t="s">
        <v>80</v>
      </c>
      <c r="BK221" s="217">
        <f>ROUND(I221*H221,2)</f>
        <v>0</v>
      </c>
      <c r="BL221" s="18" t="s">
        <v>249</v>
      </c>
      <c r="BM221" s="216" t="s">
        <v>339</v>
      </c>
    </row>
    <row r="222" spans="1:47" s="2" customFormat="1" ht="12">
      <c r="A222" s="39"/>
      <c r="B222" s="40"/>
      <c r="C222" s="41"/>
      <c r="D222" s="218" t="s">
        <v>139</v>
      </c>
      <c r="E222" s="41"/>
      <c r="F222" s="219" t="s">
        <v>340</v>
      </c>
      <c r="G222" s="41"/>
      <c r="H222" s="41"/>
      <c r="I222" s="220"/>
      <c r="J222" s="41"/>
      <c r="K222" s="41"/>
      <c r="L222" s="45"/>
      <c r="M222" s="221"/>
      <c r="N222" s="222"/>
      <c r="O222" s="85"/>
      <c r="P222" s="85"/>
      <c r="Q222" s="85"/>
      <c r="R222" s="85"/>
      <c r="S222" s="85"/>
      <c r="T222" s="86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T222" s="18" t="s">
        <v>139</v>
      </c>
      <c r="AU222" s="18" t="s">
        <v>82</v>
      </c>
    </row>
    <row r="223" spans="1:47" s="2" customFormat="1" ht="12">
      <c r="A223" s="39"/>
      <c r="B223" s="40"/>
      <c r="C223" s="41"/>
      <c r="D223" s="223" t="s">
        <v>141</v>
      </c>
      <c r="E223" s="41"/>
      <c r="F223" s="224" t="s">
        <v>341</v>
      </c>
      <c r="G223" s="41"/>
      <c r="H223" s="41"/>
      <c r="I223" s="220"/>
      <c r="J223" s="41"/>
      <c r="K223" s="41"/>
      <c r="L223" s="45"/>
      <c r="M223" s="221"/>
      <c r="N223" s="222"/>
      <c r="O223" s="85"/>
      <c r="P223" s="85"/>
      <c r="Q223" s="85"/>
      <c r="R223" s="85"/>
      <c r="S223" s="85"/>
      <c r="T223" s="86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T223" s="18" t="s">
        <v>141</v>
      </c>
      <c r="AU223" s="18" t="s">
        <v>82</v>
      </c>
    </row>
    <row r="224" spans="1:63" s="12" customFormat="1" ht="22.8" customHeight="1">
      <c r="A224" s="12"/>
      <c r="B224" s="189"/>
      <c r="C224" s="190"/>
      <c r="D224" s="191" t="s">
        <v>71</v>
      </c>
      <c r="E224" s="203" t="s">
        <v>342</v>
      </c>
      <c r="F224" s="203" t="s">
        <v>343</v>
      </c>
      <c r="G224" s="190"/>
      <c r="H224" s="190"/>
      <c r="I224" s="193"/>
      <c r="J224" s="204">
        <f>BK224</f>
        <v>0</v>
      </c>
      <c r="K224" s="190"/>
      <c r="L224" s="195"/>
      <c r="M224" s="196"/>
      <c r="N224" s="197"/>
      <c r="O224" s="197"/>
      <c r="P224" s="198">
        <f>SUM(P225:P236)</f>
        <v>0</v>
      </c>
      <c r="Q224" s="197"/>
      <c r="R224" s="198">
        <f>SUM(R225:R236)</f>
        <v>2.2846246</v>
      </c>
      <c r="S224" s="197"/>
      <c r="T224" s="199">
        <f>SUM(T225:T236)</f>
        <v>0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R224" s="200" t="s">
        <v>82</v>
      </c>
      <c r="AT224" s="201" t="s">
        <v>71</v>
      </c>
      <c r="AU224" s="201" t="s">
        <v>80</v>
      </c>
      <c r="AY224" s="200" t="s">
        <v>130</v>
      </c>
      <c r="BK224" s="202">
        <f>SUM(BK225:BK236)</f>
        <v>0</v>
      </c>
    </row>
    <row r="225" spans="1:65" s="2" customFormat="1" ht="22.2" customHeight="1">
      <c r="A225" s="39"/>
      <c r="B225" s="40"/>
      <c r="C225" s="205" t="s">
        <v>344</v>
      </c>
      <c r="D225" s="205" t="s">
        <v>133</v>
      </c>
      <c r="E225" s="206" t="s">
        <v>345</v>
      </c>
      <c r="F225" s="207" t="s">
        <v>346</v>
      </c>
      <c r="G225" s="208" t="s">
        <v>150</v>
      </c>
      <c r="H225" s="209">
        <v>961.947</v>
      </c>
      <c r="I225" s="210"/>
      <c r="J225" s="211">
        <f>ROUND(I225*H225,2)</f>
        <v>0</v>
      </c>
      <c r="K225" s="207" t="s">
        <v>137</v>
      </c>
      <c r="L225" s="45"/>
      <c r="M225" s="212" t="s">
        <v>19</v>
      </c>
      <c r="N225" s="213" t="s">
        <v>43</v>
      </c>
      <c r="O225" s="85"/>
      <c r="P225" s="214">
        <f>O225*H225</f>
        <v>0</v>
      </c>
      <c r="Q225" s="214">
        <v>0</v>
      </c>
      <c r="R225" s="214">
        <f>Q225*H225</f>
        <v>0</v>
      </c>
      <c r="S225" s="214">
        <v>0</v>
      </c>
      <c r="T225" s="215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16" t="s">
        <v>249</v>
      </c>
      <c r="AT225" s="216" t="s">
        <v>133</v>
      </c>
      <c r="AU225" s="216" t="s">
        <v>82</v>
      </c>
      <c r="AY225" s="18" t="s">
        <v>130</v>
      </c>
      <c r="BE225" s="217">
        <f>IF(N225="základní",J225,0)</f>
        <v>0</v>
      </c>
      <c r="BF225" s="217">
        <f>IF(N225="snížená",J225,0)</f>
        <v>0</v>
      </c>
      <c r="BG225" s="217">
        <f>IF(N225="zákl. přenesená",J225,0)</f>
        <v>0</v>
      </c>
      <c r="BH225" s="217">
        <f>IF(N225="sníž. přenesená",J225,0)</f>
        <v>0</v>
      </c>
      <c r="BI225" s="217">
        <f>IF(N225="nulová",J225,0)</f>
        <v>0</v>
      </c>
      <c r="BJ225" s="18" t="s">
        <v>80</v>
      </c>
      <c r="BK225" s="217">
        <f>ROUND(I225*H225,2)</f>
        <v>0</v>
      </c>
      <c r="BL225" s="18" t="s">
        <v>249</v>
      </c>
      <c r="BM225" s="216" t="s">
        <v>347</v>
      </c>
    </row>
    <row r="226" spans="1:47" s="2" customFormat="1" ht="12">
      <c r="A226" s="39"/>
      <c r="B226" s="40"/>
      <c r="C226" s="41"/>
      <c r="D226" s="218" t="s">
        <v>139</v>
      </c>
      <c r="E226" s="41"/>
      <c r="F226" s="219" t="s">
        <v>348</v>
      </c>
      <c r="G226" s="41"/>
      <c r="H226" s="41"/>
      <c r="I226" s="220"/>
      <c r="J226" s="41"/>
      <c r="K226" s="41"/>
      <c r="L226" s="45"/>
      <c r="M226" s="221"/>
      <c r="N226" s="222"/>
      <c r="O226" s="85"/>
      <c r="P226" s="85"/>
      <c r="Q226" s="85"/>
      <c r="R226" s="85"/>
      <c r="S226" s="85"/>
      <c r="T226" s="86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T226" s="18" t="s">
        <v>139</v>
      </c>
      <c r="AU226" s="18" t="s">
        <v>82</v>
      </c>
    </row>
    <row r="227" spans="1:47" s="2" customFormat="1" ht="12">
      <c r="A227" s="39"/>
      <c r="B227" s="40"/>
      <c r="C227" s="41"/>
      <c r="D227" s="223" t="s">
        <v>141</v>
      </c>
      <c r="E227" s="41"/>
      <c r="F227" s="224" t="s">
        <v>349</v>
      </c>
      <c r="G227" s="41"/>
      <c r="H227" s="41"/>
      <c r="I227" s="220"/>
      <c r="J227" s="41"/>
      <c r="K227" s="41"/>
      <c r="L227" s="45"/>
      <c r="M227" s="221"/>
      <c r="N227" s="222"/>
      <c r="O227" s="85"/>
      <c r="P227" s="85"/>
      <c r="Q227" s="85"/>
      <c r="R227" s="85"/>
      <c r="S227" s="85"/>
      <c r="T227" s="86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T227" s="18" t="s">
        <v>141</v>
      </c>
      <c r="AU227" s="18" t="s">
        <v>82</v>
      </c>
    </row>
    <row r="228" spans="1:51" s="14" customFormat="1" ht="12">
      <c r="A228" s="14"/>
      <c r="B228" s="235"/>
      <c r="C228" s="236"/>
      <c r="D228" s="218" t="s">
        <v>143</v>
      </c>
      <c r="E228" s="237" t="s">
        <v>19</v>
      </c>
      <c r="F228" s="238" t="s">
        <v>350</v>
      </c>
      <c r="G228" s="236"/>
      <c r="H228" s="239">
        <v>855.547</v>
      </c>
      <c r="I228" s="240"/>
      <c r="J228" s="236"/>
      <c r="K228" s="236"/>
      <c r="L228" s="241"/>
      <c r="M228" s="242"/>
      <c r="N228" s="243"/>
      <c r="O228" s="243"/>
      <c r="P228" s="243"/>
      <c r="Q228" s="243"/>
      <c r="R228" s="243"/>
      <c r="S228" s="243"/>
      <c r="T228" s="24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45" t="s">
        <v>143</v>
      </c>
      <c r="AU228" s="245" t="s">
        <v>82</v>
      </c>
      <c r="AV228" s="14" t="s">
        <v>82</v>
      </c>
      <c r="AW228" s="14" t="s">
        <v>33</v>
      </c>
      <c r="AX228" s="14" t="s">
        <v>72</v>
      </c>
      <c r="AY228" s="245" t="s">
        <v>130</v>
      </c>
    </row>
    <row r="229" spans="1:51" s="14" customFormat="1" ht="12">
      <c r="A229" s="14"/>
      <c r="B229" s="235"/>
      <c r="C229" s="236"/>
      <c r="D229" s="218" t="s">
        <v>143</v>
      </c>
      <c r="E229" s="237" t="s">
        <v>19</v>
      </c>
      <c r="F229" s="238" t="s">
        <v>351</v>
      </c>
      <c r="G229" s="236"/>
      <c r="H229" s="239">
        <v>98.4</v>
      </c>
      <c r="I229" s="240"/>
      <c r="J229" s="236"/>
      <c r="K229" s="236"/>
      <c r="L229" s="241"/>
      <c r="M229" s="242"/>
      <c r="N229" s="243"/>
      <c r="O229" s="243"/>
      <c r="P229" s="243"/>
      <c r="Q229" s="243"/>
      <c r="R229" s="243"/>
      <c r="S229" s="243"/>
      <c r="T229" s="24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45" t="s">
        <v>143</v>
      </c>
      <c r="AU229" s="245" t="s">
        <v>82</v>
      </c>
      <c r="AV229" s="14" t="s">
        <v>82</v>
      </c>
      <c r="AW229" s="14" t="s">
        <v>33</v>
      </c>
      <c r="AX229" s="14" t="s">
        <v>72</v>
      </c>
      <c r="AY229" s="245" t="s">
        <v>130</v>
      </c>
    </row>
    <row r="230" spans="1:51" s="14" customFormat="1" ht="12">
      <c r="A230" s="14"/>
      <c r="B230" s="235"/>
      <c r="C230" s="236"/>
      <c r="D230" s="218" t="s">
        <v>143</v>
      </c>
      <c r="E230" s="237" t="s">
        <v>19</v>
      </c>
      <c r="F230" s="238" t="s">
        <v>352</v>
      </c>
      <c r="G230" s="236"/>
      <c r="H230" s="239">
        <v>8</v>
      </c>
      <c r="I230" s="240"/>
      <c r="J230" s="236"/>
      <c r="K230" s="236"/>
      <c r="L230" s="241"/>
      <c r="M230" s="242"/>
      <c r="N230" s="243"/>
      <c r="O230" s="243"/>
      <c r="P230" s="243"/>
      <c r="Q230" s="243"/>
      <c r="R230" s="243"/>
      <c r="S230" s="243"/>
      <c r="T230" s="24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45" t="s">
        <v>143</v>
      </c>
      <c r="AU230" s="245" t="s">
        <v>82</v>
      </c>
      <c r="AV230" s="14" t="s">
        <v>82</v>
      </c>
      <c r="AW230" s="14" t="s">
        <v>33</v>
      </c>
      <c r="AX230" s="14" t="s">
        <v>72</v>
      </c>
      <c r="AY230" s="245" t="s">
        <v>130</v>
      </c>
    </row>
    <row r="231" spans="1:65" s="2" customFormat="1" ht="45" customHeight="1">
      <c r="A231" s="39"/>
      <c r="B231" s="40"/>
      <c r="C231" s="246" t="s">
        <v>353</v>
      </c>
      <c r="D231" s="246" t="s">
        <v>165</v>
      </c>
      <c r="E231" s="247" t="s">
        <v>354</v>
      </c>
      <c r="F231" s="248" t="s">
        <v>355</v>
      </c>
      <c r="G231" s="249" t="s">
        <v>150</v>
      </c>
      <c r="H231" s="250">
        <v>1202.434</v>
      </c>
      <c r="I231" s="251"/>
      <c r="J231" s="252">
        <f>ROUND(I231*H231,2)</f>
        <v>0</v>
      </c>
      <c r="K231" s="248" t="s">
        <v>137</v>
      </c>
      <c r="L231" s="253"/>
      <c r="M231" s="254" t="s">
        <v>19</v>
      </c>
      <c r="N231" s="255" t="s">
        <v>43</v>
      </c>
      <c r="O231" s="85"/>
      <c r="P231" s="214">
        <f>O231*H231</f>
        <v>0</v>
      </c>
      <c r="Q231" s="214">
        <v>0.0019</v>
      </c>
      <c r="R231" s="214">
        <f>Q231*H231</f>
        <v>2.2846246</v>
      </c>
      <c r="S231" s="214">
        <v>0</v>
      </c>
      <c r="T231" s="215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16" t="s">
        <v>333</v>
      </c>
      <c r="AT231" s="216" t="s">
        <v>165</v>
      </c>
      <c r="AU231" s="216" t="s">
        <v>82</v>
      </c>
      <c r="AY231" s="18" t="s">
        <v>130</v>
      </c>
      <c r="BE231" s="217">
        <f>IF(N231="základní",J231,0)</f>
        <v>0</v>
      </c>
      <c r="BF231" s="217">
        <f>IF(N231="snížená",J231,0)</f>
        <v>0</v>
      </c>
      <c r="BG231" s="217">
        <f>IF(N231="zákl. přenesená",J231,0)</f>
        <v>0</v>
      </c>
      <c r="BH231" s="217">
        <f>IF(N231="sníž. přenesená",J231,0)</f>
        <v>0</v>
      </c>
      <c r="BI231" s="217">
        <f>IF(N231="nulová",J231,0)</f>
        <v>0</v>
      </c>
      <c r="BJ231" s="18" t="s">
        <v>80</v>
      </c>
      <c r="BK231" s="217">
        <f>ROUND(I231*H231,2)</f>
        <v>0</v>
      </c>
      <c r="BL231" s="18" t="s">
        <v>249</v>
      </c>
      <c r="BM231" s="216" t="s">
        <v>356</v>
      </c>
    </row>
    <row r="232" spans="1:47" s="2" customFormat="1" ht="12">
      <c r="A232" s="39"/>
      <c r="B232" s="40"/>
      <c r="C232" s="41"/>
      <c r="D232" s="218" t="s">
        <v>139</v>
      </c>
      <c r="E232" s="41"/>
      <c r="F232" s="219" t="s">
        <v>355</v>
      </c>
      <c r="G232" s="41"/>
      <c r="H232" s="41"/>
      <c r="I232" s="220"/>
      <c r="J232" s="41"/>
      <c r="K232" s="41"/>
      <c r="L232" s="45"/>
      <c r="M232" s="221"/>
      <c r="N232" s="222"/>
      <c r="O232" s="85"/>
      <c r="P232" s="85"/>
      <c r="Q232" s="85"/>
      <c r="R232" s="85"/>
      <c r="S232" s="85"/>
      <c r="T232" s="86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T232" s="18" t="s">
        <v>139</v>
      </c>
      <c r="AU232" s="18" t="s">
        <v>82</v>
      </c>
    </row>
    <row r="233" spans="1:51" s="14" customFormat="1" ht="12">
      <c r="A233" s="14"/>
      <c r="B233" s="235"/>
      <c r="C233" s="236"/>
      <c r="D233" s="218" t="s">
        <v>143</v>
      </c>
      <c r="E233" s="236"/>
      <c r="F233" s="238" t="s">
        <v>357</v>
      </c>
      <c r="G233" s="236"/>
      <c r="H233" s="239">
        <v>1202.434</v>
      </c>
      <c r="I233" s="240"/>
      <c r="J233" s="236"/>
      <c r="K233" s="236"/>
      <c r="L233" s="241"/>
      <c r="M233" s="242"/>
      <c r="N233" s="243"/>
      <c r="O233" s="243"/>
      <c r="P233" s="243"/>
      <c r="Q233" s="243"/>
      <c r="R233" s="243"/>
      <c r="S233" s="243"/>
      <c r="T233" s="24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45" t="s">
        <v>143</v>
      </c>
      <c r="AU233" s="245" t="s">
        <v>82</v>
      </c>
      <c r="AV233" s="14" t="s">
        <v>82</v>
      </c>
      <c r="AW233" s="14" t="s">
        <v>4</v>
      </c>
      <c r="AX233" s="14" t="s">
        <v>80</v>
      </c>
      <c r="AY233" s="245" t="s">
        <v>130</v>
      </c>
    </row>
    <row r="234" spans="1:65" s="2" customFormat="1" ht="22.2" customHeight="1">
      <c r="A234" s="39"/>
      <c r="B234" s="40"/>
      <c r="C234" s="205" t="s">
        <v>333</v>
      </c>
      <c r="D234" s="205" t="s">
        <v>133</v>
      </c>
      <c r="E234" s="206" t="s">
        <v>358</v>
      </c>
      <c r="F234" s="207" t="s">
        <v>359</v>
      </c>
      <c r="G234" s="208" t="s">
        <v>252</v>
      </c>
      <c r="H234" s="209">
        <v>2.285</v>
      </c>
      <c r="I234" s="210"/>
      <c r="J234" s="211">
        <f>ROUND(I234*H234,2)</f>
        <v>0</v>
      </c>
      <c r="K234" s="207" t="s">
        <v>137</v>
      </c>
      <c r="L234" s="45"/>
      <c r="M234" s="212" t="s">
        <v>19</v>
      </c>
      <c r="N234" s="213" t="s">
        <v>43</v>
      </c>
      <c r="O234" s="85"/>
      <c r="P234" s="214">
        <f>O234*H234</f>
        <v>0</v>
      </c>
      <c r="Q234" s="214">
        <v>0</v>
      </c>
      <c r="R234" s="214">
        <f>Q234*H234</f>
        <v>0</v>
      </c>
      <c r="S234" s="214">
        <v>0</v>
      </c>
      <c r="T234" s="215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16" t="s">
        <v>249</v>
      </c>
      <c r="AT234" s="216" t="s">
        <v>133</v>
      </c>
      <c r="AU234" s="216" t="s">
        <v>82</v>
      </c>
      <c r="AY234" s="18" t="s">
        <v>130</v>
      </c>
      <c r="BE234" s="217">
        <f>IF(N234="základní",J234,0)</f>
        <v>0</v>
      </c>
      <c r="BF234" s="217">
        <f>IF(N234="snížená",J234,0)</f>
        <v>0</v>
      </c>
      <c r="BG234" s="217">
        <f>IF(N234="zákl. přenesená",J234,0)</f>
        <v>0</v>
      </c>
      <c r="BH234" s="217">
        <f>IF(N234="sníž. přenesená",J234,0)</f>
        <v>0</v>
      </c>
      <c r="BI234" s="217">
        <f>IF(N234="nulová",J234,0)</f>
        <v>0</v>
      </c>
      <c r="BJ234" s="18" t="s">
        <v>80</v>
      </c>
      <c r="BK234" s="217">
        <f>ROUND(I234*H234,2)</f>
        <v>0</v>
      </c>
      <c r="BL234" s="18" t="s">
        <v>249</v>
      </c>
      <c r="BM234" s="216" t="s">
        <v>360</v>
      </c>
    </row>
    <row r="235" spans="1:47" s="2" customFormat="1" ht="12">
      <c r="A235" s="39"/>
      <c r="B235" s="40"/>
      <c r="C235" s="41"/>
      <c r="D235" s="218" t="s">
        <v>139</v>
      </c>
      <c r="E235" s="41"/>
      <c r="F235" s="219" t="s">
        <v>361</v>
      </c>
      <c r="G235" s="41"/>
      <c r="H235" s="41"/>
      <c r="I235" s="220"/>
      <c r="J235" s="41"/>
      <c r="K235" s="41"/>
      <c r="L235" s="45"/>
      <c r="M235" s="221"/>
      <c r="N235" s="222"/>
      <c r="O235" s="85"/>
      <c r="P235" s="85"/>
      <c r="Q235" s="85"/>
      <c r="R235" s="85"/>
      <c r="S235" s="85"/>
      <c r="T235" s="86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T235" s="18" t="s">
        <v>139</v>
      </c>
      <c r="AU235" s="18" t="s">
        <v>82</v>
      </c>
    </row>
    <row r="236" spans="1:47" s="2" customFormat="1" ht="12">
      <c r="A236" s="39"/>
      <c r="B236" s="40"/>
      <c r="C236" s="41"/>
      <c r="D236" s="223" t="s">
        <v>141</v>
      </c>
      <c r="E236" s="41"/>
      <c r="F236" s="224" t="s">
        <v>362</v>
      </c>
      <c r="G236" s="41"/>
      <c r="H236" s="41"/>
      <c r="I236" s="220"/>
      <c r="J236" s="41"/>
      <c r="K236" s="41"/>
      <c r="L236" s="45"/>
      <c r="M236" s="221"/>
      <c r="N236" s="222"/>
      <c r="O236" s="85"/>
      <c r="P236" s="85"/>
      <c r="Q236" s="85"/>
      <c r="R236" s="85"/>
      <c r="S236" s="85"/>
      <c r="T236" s="86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T236" s="18" t="s">
        <v>141</v>
      </c>
      <c r="AU236" s="18" t="s">
        <v>82</v>
      </c>
    </row>
    <row r="237" spans="1:63" s="12" customFormat="1" ht="22.8" customHeight="1">
      <c r="A237" s="12"/>
      <c r="B237" s="189"/>
      <c r="C237" s="190"/>
      <c r="D237" s="191" t="s">
        <v>71</v>
      </c>
      <c r="E237" s="203" t="s">
        <v>363</v>
      </c>
      <c r="F237" s="203" t="s">
        <v>364</v>
      </c>
      <c r="G237" s="190"/>
      <c r="H237" s="190"/>
      <c r="I237" s="193"/>
      <c r="J237" s="204">
        <f>BK237</f>
        <v>0</v>
      </c>
      <c r="K237" s="190"/>
      <c r="L237" s="195"/>
      <c r="M237" s="196"/>
      <c r="N237" s="197"/>
      <c r="O237" s="197"/>
      <c r="P237" s="198">
        <f>SUM(P238:P246)</f>
        <v>0</v>
      </c>
      <c r="Q237" s="197"/>
      <c r="R237" s="198">
        <f>SUM(R238:R246)</f>
        <v>0.0294</v>
      </c>
      <c r="S237" s="197"/>
      <c r="T237" s="199">
        <f>SUM(T238:T246)</f>
        <v>0</v>
      </c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R237" s="200" t="s">
        <v>82</v>
      </c>
      <c r="AT237" s="201" t="s">
        <v>71</v>
      </c>
      <c r="AU237" s="201" t="s">
        <v>80</v>
      </c>
      <c r="AY237" s="200" t="s">
        <v>130</v>
      </c>
      <c r="BK237" s="202">
        <f>SUM(BK238:BK246)</f>
        <v>0</v>
      </c>
    </row>
    <row r="238" spans="1:65" s="2" customFormat="1" ht="22.2" customHeight="1">
      <c r="A238" s="39"/>
      <c r="B238" s="40"/>
      <c r="C238" s="205" t="s">
        <v>365</v>
      </c>
      <c r="D238" s="205" t="s">
        <v>133</v>
      </c>
      <c r="E238" s="206" t="s">
        <v>366</v>
      </c>
      <c r="F238" s="207" t="s">
        <v>367</v>
      </c>
      <c r="G238" s="208" t="s">
        <v>136</v>
      </c>
      <c r="H238" s="209">
        <v>2</v>
      </c>
      <c r="I238" s="210"/>
      <c r="J238" s="211">
        <f>ROUND(I238*H238,2)</f>
        <v>0</v>
      </c>
      <c r="K238" s="207" t="s">
        <v>137</v>
      </c>
      <c r="L238" s="45"/>
      <c r="M238" s="212" t="s">
        <v>19</v>
      </c>
      <c r="N238" s="213" t="s">
        <v>43</v>
      </c>
      <c r="O238" s="85"/>
      <c r="P238" s="214">
        <f>O238*H238</f>
        <v>0</v>
      </c>
      <c r="Q238" s="214">
        <v>0</v>
      </c>
      <c r="R238" s="214">
        <f>Q238*H238</f>
        <v>0</v>
      </c>
      <c r="S238" s="214">
        <v>0</v>
      </c>
      <c r="T238" s="215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16" t="s">
        <v>249</v>
      </c>
      <c r="AT238" s="216" t="s">
        <v>133</v>
      </c>
      <c r="AU238" s="216" t="s">
        <v>82</v>
      </c>
      <c r="AY238" s="18" t="s">
        <v>130</v>
      </c>
      <c r="BE238" s="217">
        <f>IF(N238="základní",J238,0)</f>
        <v>0</v>
      </c>
      <c r="BF238" s="217">
        <f>IF(N238="snížená",J238,0)</f>
        <v>0</v>
      </c>
      <c r="BG238" s="217">
        <f>IF(N238="zákl. přenesená",J238,0)</f>
        <v>0</v>
      </c>
      <c r="BH238" s="217">
        <f>IF(N238="sníž. přenesená",J238,0)</f>
        <v>0</v>
      </c>
      <c r="BI238" s="217">
        <f>IF(N238="nulová",J238,0)</f>
        <v>0</v>
      </c>
      <c r="BJ238" s="18" t="s">
        <v>80</v>
      </c>
      <c r="BK238" s="217">
        <f>ROUND(I238*H238,2)</f>
        <v>0</v>
      </c>
      <c r="BL238" s="18" t="s">
        <v>249</v>
      </c>
      <c r="BM238" s="216" t="s">
        <v>368</v>
      </c>
    </row>
    <row r="239" spans="1:47" s="2" customFormat="1" ht="12">
      <c r="A239" s="39"/>
      <c r="B239" s="40"/>
      <c r="C239" s="41"/>
      <c r="D239" s="218" t="s">
        <v>139</v>
      </c>
      <c r="E239" s="41"/>
      <c r="F239" s="219" t="s">
        <v>369</v>
      </c>
      <c r="G239" s="41"/>
      <c r="H239" s="41"/>
      <c r="I239" s="220"/>
      <c r="J239" s="41"/>
      <c r="K239" s="41"/>
      <c r="L239" s="45"/>
      <c r="M239" s="221"/>
      <c r="N239" s="222"/>
      <c r="O239" s="85"/>
      <c r="P239" s="85"/>
      <c r="Q239" s="85"/>
      <c r="R239" s="85"/>
      <c r="S239" s="85"/>
      <c r="T239" s="86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T239" s="18" t="s">
        <v>139</v>
      </c>
      <c r="AU239" s="18" t="s">
        <v>82</v>
      </c>
    </row>
    <row r="240" spans="1:47" s="2" customFormat="1" ht="12">
      <c r="A240" s="39"/>
      <c r="B240" s="40"/>
      <c r="C240" s="41"/>
      <c r="D240" s="223" t="s">
        <v>141</v>
      </c>
      <c r="E240" s="41"/>
      <c r="F240" s="224" t="s">
        <v>370</v>
      </c>
      <c r="G240" s="41"/>
      <c r="H240" s="41"/>
      <c r="I240" s="220"/>
      <c r="J240" s="41"/>
      <c r="K240" s="41"/>
      <c r="L240" s="45"/>
      <c r="M240" s="221"/>
      <c r="N240" s="222"/>
      <c r="O240" s="85"/>
      <c r="P240" s="85"/>
      <c r="Q240" s="85"/>
      <c r="R240" s="85"/>
      <c r="S240" s="85"/>
      <c r="T240" s="86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T240" s="18" t="s">
        <v>141</v>
      </c>
      <c r="AU240" s="18" t="s">
        <v>82</v>
      </c>
    </row>
    <row r="241" spans="1:51" s="14" customFormat="1" ht="12">
      <c r="A241" s="14"/>
      <c r="B241" s="235"/>
      <c r="C241" s="236"/>
      <c r="D241" s="218" t="s">
        <v>143</v>
      </c>
      <c r="E241" s="237" t="s">
        <v>19</v>
      </c>
      <c r="F241" s="238" t="s">
        <v>371</v>
      </c>
      <c r="G241" s="236"/>
      <c r="H241" s="239">
        <v>2</v>
      </c>
      <c r="I241" s="240"/>
      <c r="J241" s="236"/>
      <c r="K241" s="236"/>
      <c r="L241" s="241"/>
      <c r="M241" s="242"/>
      <c r="N241" s="243"/>
      <c r="O241" s="243"/>
      <c r="P241" s="243"/>
      <c r="Q241" s="243"/>
      <c r="R241" s="243"/>
      <c r="S241" s="243"/>
      <c r="T241" s="24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45" t="s">
        <v>143</v>
      </c>
      <c r="AU241" s="245" t="s">
        <v>82</v>
      </c>
      <c r="AV241" s="14" t="s">
        <v>82</v>
      </c>
      <c r="AW241" s="14" t="s">
        <v>33</v>
      </c>
      <c r="AX241" s="14" t="s">
        <v>72</v>
      </c>
      <c r="AY241" s="245" t="s">
        <v>130</v>
      </c>
    </row>
    <row r="242" spans="1:65" s="2" customFormat="1" ht="22.2" customHeight="1">
      <c r="A242" s="39"/>
      <c r="B242" s="40"/>
      <c r="C242" s="246" t="s">
        <v>372</v>
      </c>
      <c r="D242" s="246" t="s">
        <v>165</v>
      </c>
      <c r="E242" s="247" t="s">
        <v>373</v>
      </c>
      <c r="F242" s="248" t="s">
        <v>374</v>
      </c>
      <c r="G242" s="249" t="s">
        <v>136</v>
      </c>
      <c r="H242" s="250">
        <v>2</v>
      </c>
      <c r="I242" s="251"/>
      <c r="J242" s="252">
        <f>ROUND(I242*H242,2)</f>
        <v>0</v>
      </c>
      <c r="K242" s="248" t="s">
        <v>19</v>
      </c>
      <c r="L242" s="253"/>
      <c r="M242" s="254" t="s">
        <v>19</v>
      </c>
      <c r="N242" s="255" t="s">
        <v>43</v>
      </c>
      <c r="O242" s="85"/>
      <c r="P242" s="214">
        <f>O242*H242</f>
        <v>0</v>
      </c>
      <c r="Q242" s="214">
        <v>0.0147</v>
      </c>
      <c r="R242" s="214">
        <f>Q242*H242</f>
        <v>0.0294</v>
      </c>
      <c r="S242" s="214">
        <v>0</v>
      </c>
      <c r="T242" s="215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16" t="s">
        <v>333</v>
      </c>
      <c r="AT242" s="216" t="s">
        <v>165</v>
      </c>
      <c r="AU242" s="216" t="s">
        <v>82</v>
      </c>
      <c r="AY242" s="18" t="s">
        <v>130</v>
      </c>
      <c r="BE242" s="217">
        <f>IF(N242="základní",J242,0)</f>
        <v>0</v>
      </c>
      <c r="BF242" s="217">
        <f>IF(N242="snížená",J242,0)</f>
        <v>0</v>
      </c>
      <c r="BG242" s="217">
        <f>IF(N242="zákl. přenesená",J242,0)</f>
        <v>0</v>
      </c>
      <c r="BH242" s="217">
        <f>IF(N242="sníž. přenesená",J242,0)</f>
        <v>0</v>
      </c>
      <c r="BI242" s="217">
        <f>IF(N242="nulová",J242,0)</f>
        <v>0</v>
      </c>
      <c r="BJ242" s="18" t="s">
        <v>80</v>
      </c>
      <c r="BK242" s="217">
        <f>ROUND(I242*H242,2)</f>
        <v>0</v>
      </c>
      <c r="BL242" s="18" t="s">
        <v>249</v>
      </c>
      <c r="BM242" s="216" t="s">
        <v>375</v>
      </c>
    </row>
    <row r="243" spans="1:47" s="2" customFormat="1" ht="12">
      <c r="A243" s="39"/>
      <c r="B243" s="40"/>
      <c r="C243" s="41"/>
      <c r="D243" s="218" t="s">
        <v>139</v>
      </c>
      <c r="E243" s="41"/>
      <c r="F243" s="219" t="s">
        <v>374</v>
      </c>
      <c r="G243" s="41"/>
      <c r="H243" s="41"/>
      <c r="I243" s="220"/>
      <c r="J243" s="41"/>
      <c r="K243" s="41"/>
      <c r="L243" s="45"/>
      <c r="M243" s="221"/>
      <c r="N243" s="222"/>
      <c r="O243" s="85"/>
      <c r="P243" s="85"/>
      <c r="Q243" s="85"/>
      <c r="R243" s="85"/>
      <c r="S243" s="85"/>
      <c r="T243" s="86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T243" s="18" t="s">
        <v>139</v>
      </c>
      <c r="AU243" s="18" t="s">
        <v>82</v>
      </c>
    </row>
    <row r="244" spans="1:65" s="2" customFormat="1" ht="22.2" customHeight="1">
      <c r="A244" s="39"/>
      <c r="B244" s="40"/>
      <c r="C244" s="205" t="s">
        <v>376</v>
      </c>
      <c r="D244" s="205" t="s">
        <v>133</v>
      </c>
      <c r="E244" s="206" t="s">
        <v>377</v>
      </c>
      <c r="F244" s="207" t="s">
        <v>378</v>
      </c>
      <c r="G244" s="208" t="s">
        <v>252</v>
      </c>
      <c r="H244" s="209">
        <v>0.029</v>
      </c>
      <c r="I244" s="210"/>
      <c r="J244" s="211">
        <f>ROUND(I244*H244,2)</f>
        <v>0</v>
      </c>
      <c r="K244" s="207" t="s">
        <v>137</v>
      </c>
      <c r="L244" s="45"/>
      <c r="M244" s="212" t="s">
        <v>19</v>
      </c>
      <c r="N244" s="213" t="s">
        <v>43</v>
      </c>
      <c r="O244" s="85"/>
      <c r="P244" s="214">
        <f>O244*H244</f>
        <v>0</v>
      </c>
      <c r="Q244" s="214">
        <v>0</v>
      </c>
      <c r="R244" s="214">
        <f>Q244*H244</f>
        <v>0</v>
      </c>
      <c r="S244" s="214">
        <v>0</v>
      </c>
      <c r="T244" s="215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16" t="s">
        <v>249</v>
      </c>
      <c r="AT244" s="216" t="s">
        <v>133</v>
      </c>
      <c r="AU244" s="216" t="s">
        <v>82</v>
      </c>
      <c r="AY244" s="18" t="s">
        <v>130</v>
      </c>
      <c r="BE244" s="217">
        <f>IF(N244="základní",J244,0)</f>
        <v>0</v>
      </c>
      <c r="BF244" s="217">
        <f>IF(N244="snížená",J244,0)</f>
        <v>0</v>
      </c>
      <c r="BG244" s="217">
        <f>IF(N244="zákl. přenesená",J244,0)</f>
        <v>0</v>
      </c>
      <c r="BH244" s="217">
        <f>IF(N244="sníž. přenesená",J244,0)</f>
        <v>0</v>
      </c>
      <c r="BI244" s="217">
        <f>IF(N244="nulová",J244,0)</f>
        <v>0</v>
      </c>
      <c r="BJ244" s="18" t="s">
        <v>80</v>
      </c>
      <c r="BK244" s="217">
        <f>ROUND(I244*H244,2)</f>
        <v>0</v>
      </c>
      <c r="BL244" s="18" t="s">
        <v>249</v>
      </c>
      <c r="BM244" s="216" t="s">
        <v>379</v>
      </c>
    </row>
    <row r="245" spans="1:47" s="2" customFormat="1" ht="12">
      <c r="A245" s="39"/>
      <c r="B245" s="40"/>
      <c r="C245" s="41"/>
      <c r="D245" s="218" t="s">
        <v>139</v>
      </c>
      <c r="E245" s="41"/>
      <c r="F245" s="219" t="s">
        <v>380</v>
      </c>
      <c r="G245" s="41"/>
      <c r="H245" s="41"/>
      <c r="I245" s="220"/>
      <c r="J245" s="41"/>
      <c r="K245" s="41"/>
      <c r="L245" s="45"/>
      <c r="M245" s="221"/>
      <c r="N245" s="222"/>
      <c r="O245" s="85"/>
      <c r="P245" s="85"/>
      <c r="Q245" s="85"/>
      <c r="R245" s="85"/>
      <c r="S245" s="85"/>
      <c r="T245" s="86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T245" s="18" t="s">
        <v>139</v>
      </c>
      <c r="AU245" s="18" t="s">
        <v>82</v>
      </c>
    </row>
    <row r="246" spans="1:47" s="2" customFormat="1" ht="12">
      <c r="A246" s="39"/>
      <c r="B246" s="40"/>
      <c r="C246" s="41"/>
      <c r="D246" s="223" t="s">
        <v>141</v>
      </c>
      <c r="E246" s="41"/>
      <c r="F246" s="224" t="s">
        <v>381</v>
      </c>
      <c r="G246" s="41"/>
      <c r="H246" s="41"/>
      <c r="I246" s="220"/>
      <c r="J246" s="41"/>
      <c r="K246" s="41"/>
      <c r="L246" s="45"/>
      <c r="M246" s="221"/>
      <c r="N246" s="222"/>
      <c r="O246" s="85"/>
      <c r="P246" s="85"/>
      <c r="Q246" s="85"/>
      <c r="R246" s="85"/>
      <c r="S246" s="85"/>
      <c r="T246" s="86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T246" s="18" t="s">
        <v>141</v>
      </c>
      <c r="AU246" s="18" t="s">
        <v>82</v>
      </c>
    </row>
    <row r="247" spans="1:63" s="12" customFormat="1" ht="22.8" customHeight="1">
      <c r="A247" s="12"/>
      <c r="B247" s="189"/>
      <c r="C247" s="190"/>
      <c r="D247" s="191" t="s">
        <v>71</v>
      </c>
      <c r="E247" s="203" t="s">
        <v>382</v>
      </c>
      <c r="F247" s="203" t="s">
        <v>383</v>
      </c>
      <c r="G247" s="190"/>
      <c r="H247" s="190"/>
      <c r="I247" s="193"/>
      <c r="J247" s="204">
        <f>BK247</f>
        <v>0</v>
      </c>
      <c r="K247" s="190"/>
      <c r="L247" s="195"/>
      <c r="M247" s="196"/>
      <c r="N247" s="197"/>
      <c r="O247" s="197"/>
      <c r="P247" s="198">
        <f>SUM(P248:P453)</f>
        <v>0</v>
      </c>
      <c r="Q247" s="197"/>
      <c r="R247" s="198">
        <f>SUM(R248:R453)</f>
        <v>28.69852982</v>
      </c>
      <c r="S247" s="197"/>
      <c r="T247" s="199">
        <f>SUM(T248:T453)</f>
        <v>14.460837999999999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200" t="s">
        <v>82</v>
      </c>
      <c r="AT247" s="201" t="s">
        <v>71</v>
      </c>
      <c r="AU247" s="201" t="s">
        <v>80</v>
      </c>
      <c r="AY247" s="200" t="s">
        <v>130</v>
      </c>
      <c r="BK247" s="202">
        <f>SUM(BK248:BK453)</f>
        <v>0</v>
      </c>
    </row>
    <row r="248" spans="1:65" s="2" customFormat="1" ht="22.2" customHeight="1">
      <c r="A248" s="39"/>
      <c r="B248" s="40"/>
      <c r="C248" s="205" t="s">
        <v>384</v>
      </c>
      <c r="D248" s="205" t="s">
        <v>133</v>
      </c>
      <c r="E248" s="206" t="s">
        <v>385</v>
      </c>
      <c r="F248" s="207" t="s">
        <v>386</v>
      </c>
      <c r="G248" s="208" t="s">
        <v>387</v>
      </c>
      <c r="H248" s="209">
        <v>39.2</v>
      </c>
      <c r="I248" s="210"/>
      <c r="J248" s="211">
        <f>ROUND(I248*H248,2)</f>
        <v>0</v>
      </c>
      <c r="K248" s="207" t="s">
        <v>137</v>
      </c>
      <c r="L248" s="45"/>
      <c r="M248" s="212" t="s">
        <v>19</v>
      </c>
      <c r="N248" s="213" t="s">
        <v>43</v>
      </c>
      <c r="O248" s="85"/>
      <c r="P248" s="214">
        <f>O248*H248</f>
        <v>0</v>
      </c>
      <c r="Q248" s="214">
        <v>0.00108</v>
      </c>
      <c r="R248" s="214">
        <f>Q248*H248</f>
        <v>0.042336000000000006</v>
      </c>
      <c r="S248" s="214">
        <v>0</v>
      </c>
      <c r="T248" s="215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16" t="s">
        <v>249</v>
      </c>
      <c r="AT248" s="216" t="s">
        <v>133</v>
      </c>
      <c r="AU248" s="216" t="s">
        <v>82</v>
      </c>
      <c r="AY248" s="18" t="s">
        <v>130</v>
      </c>
      <c r="BE248" s="217">
        <f>IF(N248="základní",J248,0)</f>
        <v>0</v>
      </c>
      <c r="BF248" s="217">
        <f>IF(N248="snížená",J248,0)</f>
        <v>0</v>
      </c>
      <c r="BG248" s="217">
        <f>IF(N248="zákl. přenesená",J248,0)</f>
        <v>0</v>
      </c>
      <c r="BH248" s="217">
        <f>IF(N248="sníž. přenesená",J248,0)</f>
        <v>0</v>
      </c>
      <c r="BI248" s="217">
        <f>IF(N248="nulová",J248,0)</f>
        <v>0</v>
      </c>
      <c r="BJ248" s="18" t="s">
        <v>80</v>
      </c>
      <c r="BK248" s="217">
        <f>ROUND(I248*H248,2)</f>
        <v>0</v>
      </c>
      <c r="BL248" s="18" t="s">
        <v>249</v>
      </c>
      <c r="BM248" s="216" t="s">
        <v>388</v>
      </c>
    </row>
    <row r="249" spans="1:47" s="2" customFormat="1" ht="12">
      <c r="A249" s="39"/>
      <c r="B249" s="40"/>
      <c r="C249" s="41"/>
      <c r="D249" s="218" t="s">
        <v>139</v>
      </c>
      <c r="E249" s="41"/>
      <c r="F249" s="219" t="s">
        <v>389</v>
      </c>
      <c r="G249" s="41"/>
      <c r="H249" s="41"/>
      <c r="I249" s="220"/>
      <c r="J249" s="41"/>
      <c r="K249" s="41"/>
      <c r="L249" s="45"/>
      <c r="M249" s="221"/>
      <c r="N249" s="222"/>
      <c r="O249" s="85"/>
      <c r="P249" s="85"/>
      <c r="Q249" s="85"/>
      <c r="R249" s="85"/>
      <c r="S249" s="85"/>
      <c r="T249" s="86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T249" s="18" t="s">
        <v>139</v>
      </c>
      <c r="AU249" s="18" t="s">
        <v>82</v>
      </c>
    </row>
    <row r="250" spans="1:47" s="2" customFormat="1" ht="12">
      <c r="A250" s="39"/>
      <c r="B250" s="40"/>
      <c r="C250" s="41"/>
      <c r="D250" s="223" t="s">
        <v>141</v>
      </c>
      <c r="E250" s="41"/>
      <c r="F250" s="224" t="s">
        <v>390</v>
      </c>
      <c r="G250" s="41"/>
      <c r="H250" s="41"/>
      <c r="I250" s="220"/>
      <c r="J250" s="41"/>
      <c r="K250" s="41"/>
      <c r="L250" s="45"/>
      <c r="M250" s="221"/>
      <c r="N250" s="222"/>
      <c r="O250" s="85"/>
      <c r="P250" s="85"/>
      <c r="Q250" s="85"/>
      <c r="R250" s="85"/>
      <c r="S250" s="85"/>
      <c r="T250" s="86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T250" s="18" t="s">
        <v>141</v>
      </c>
      <c r="AU250" s="18" t="s">
        <v>82</v>
      </c>
    </row>
    <row r="251" spans="1:51" s="13" customFormat="1" ht="12">
      <c r="A251" s="13"/>
      <c r="B251" s="225"/>
      <c r="C251" s="226"/>
      <c r="D251" s="218" t="s">
        <v>143</v>
      </c>
      <c r="E251" s="227" t="s">
        <v>19</v>
      </c>
      <c r="F251" s="228" t="s">
        <v>391</v>
      </c>
      <c r="G251" s="226"/>
      <c r="H251" s="227" t="s">
        <v>19</v>
      </c>
      <c r="I251" s="229"/>
      <c r="J251" s="226"/>
      <c r="K251" s="226"/>
      <c r="L251" s="230"/>
      <c r="M251" s="231"/>
      <c r="N251" s="232"/>
      <c r="O251" s="232"/>
      <c r="P251" s="232"/>
      <c r="Q251" s="232"/>
      <c r="R251" s="232"/>
      <c r="S251" s="232"/>
      <c r="T251" s="23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34" t="s">
        <v>143</v>
      </c>
      <c r="AU251" s="234" t="s">
        <v>82</v>
      </c>
      <c r="AV251" s="13" t="s">
        <v>80</v>
      </c>
      <c r="AW251" s="13" t="s">
        <v>33</v>
      </c>
      <c r="AX251" s="13" t="s">
        <v>72</v>
      </c>
      <c r="AY251" s="234" t="s">
        <v>130</v>
      </c>
    </row>
    <row r="252" spans="1:51" s="14" customFormat="1" ht="12">
      <c r="A252" s="14"/>
      <c r="B252" s="235"/>
      <c r="C252" s="236"/>
      <c r="D252" s="218" t="s">
        <v>143</v>
      </c>
      <c r="E252" s="237" t="s">
        <v>19</v>
      </c>
      <c r="F252" s="238" t="s">
        <v>392</v>
      </c>
      <c r="G252" s="236"/>
      <c r="H252" s="239">
        <v>0.119</v>
      </c>
      <c r="I252" s="240"/>
      <c r="J252" s="236"/>
      <c r="K252" s="236"/>
      <c r="L252" s="241"/>
      <c r="M252" s="242"/>
      <c r="N252" s="243"/>
      <c r="O252" s="243"/>
      <c r="P252" s="243"/>
      <c r="Q252" s="243"/>
      <c r="R252" s="243"/>
      <c r="S252" s="243"/>
      <c r="T252" s="24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45" t="s">
        <v>143</v>
      </c>
      <c r="AU252" s="245" t="s">
        <v>82</v>
      </c>
      <c r="AV252" s="14" t="s">
        <v>82</v>
      </c>
      <c r="AW252" s="14" t="s">
        <v>33</v>
      </c>
      <c r="AX252" s="14" t="s">
        <v>72</v>
      </c>
      <c r="AY252" s="245" t="s">
        <v>130</v>
      </c>
    </row>
    <row r="253" spans="1:51" s="14" customFormat="1" ht="12">
      <c r="A253" s="14"/>
      <c r="B253" s="235"/>
      <c r="C253" s="236"/>
      <c r="D253" s="218" t="s">
        <v>143</v>
      </c>
      <c r="E253" s="237" t="s">
        <v>19</v>
      </c>
      <c r="F253" s="238" t="s">
        <v>393</v>
      </c>
      <c r="G253" s="236"/>
      <c r="H253" s="239">
        <v>0.031</v>
      </c>
      <c r="I253" s="240"/>
      <c r="J253" s="236"/>
      <c r="K253" s="236"/>
      <c r="L253" s="241"/>
      <c r="M253" s="242"/>
      <c r="N253" s="243"/>
      <c r="O253" s="243"/>
      <c r="P253" s="243"/>
      <c r="Q253" s="243"/>
      <c r="R253" s="243"/>
      <c r="S253" s="243"/>
      <c r="T253" s="24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45" t="s">
        <v>143</v>
      </c>
      <c r="AU253" s="245" t="s">
        <v>82</v>
      </c>
      <c r="AV253" s="14" t="s">
        <v>82</v>
      </c>
      <c r="AW253" s="14" t="s">
        <v>33</v>
      </c>
      <c r="AX253" s="14" t="s">
        <v>72</v>
      </c>
      <c r="AY253" s="245" t="s">
        <v>130</v>
      </c>
    </row>
    <row r="254" spans="1:51" s="14" customFormat="1" ht="12">
      <c r="A254" s="14"/>
      <c r="B254" s="235"/>
      <c r="C254" s="236"/>
      <c r="D254" s="218" t="s">
        <v>143</v>
      </c>
      <c r="E254" s="237" t="s">
        <v>19</v>
      </c>
      <c r="F254" s="238" t="s">
        <v>394</v>
      </c>
      <c r="G254" s="236"/>
      <c r="H254" s="239">
        <v>0.105</v>
      </c>
      <c r="I254" s="240"/>
      <c r="J254" s="236"/>
      <c r="K254" s="236"/>
      <c r="L254" s="241"/>
      <c r="M254" s="242"/>
      <c r="N254" s="243"/>
      <c r="O254" s="243"/>
      <c r="P254" s="243"/>
      <c r="Q254" s="243"/>
      <c r="R254" s="243"/>
      <c r="S254" s="243"/>
      <c r="T254" s="24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45" t="s">
        <v>143</v>
      </c>
      <c r="AU254" s="245" t="s">
        <v>82</v>
      </c>
      <c r="AV254" s="14" t="s">
        <v>82</v>
      </c>
      <c r="AW254" s="14" t="s">
        <v>33</v>
      </c>
      <c r="AX254" s="14" t="s">
        <v>72</v>
      </c>
      <c r="AY254" s="245" t="s">
        <v>130</v>
      </c>
    </row>
    <row r="255" spans="1:51" s="14" customFormat="1" ht="12">
      <c r="A255" s="14"/>
      <c r="B255" s="235"/>
      <c r="C255" s="236"/>
      <c r="D255" s="218" t="s">
        <v>143</v>
      </c>
      <c r="E255" s="237" t="s">
        <v>19</v>
      </c>
      <c r="F255" s="238" t="s">
        <v>395</v>
      </c>
      <c r="G255" s="236"/>
      <c r="H255" s="239">
        <v>0.024</v>
      </c>
      <c r="I255" s="240"/>
      <c r="J255" s="236"/>
      <c r="K255" s="236"/>
      <c r="L255" s="241"/>
      <c r="M255" s="242"/>
      <c r="N255" s="243"/>
      <c r="O255" s="243"/>
      <c r="P255" s="243"/>
      <c r="Q255" s="243"/>
      <c r="R255" s="243"/>
      <c r="S255" s="243"/>
      <c r="T255" s="24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45" t="s">
        <v>143</v>
      </c>
      <c r="AU255" s="245" t="s">
        <v>82</v>
      </c>
      <c r="AV255" s="14" t="s">
        <v>82</v>
      </c>
      <c r="AW255" s="14" t="s">
        <v>33</v>
      </c>
      <c r="AX255" s="14" t="s">
        <v>72</v>
      </c>
      <c r="AY255" s="245" t="s">
        <v>130</v>
      </c>
    </row>
    <row r="256" spans="1:51" s="14" customFormat="1" ht="12">
      <c r="A256" s="14"/>
      <c r="B256" s="235"/>
      <c r="C256" s="236"/>
      <c r="D256" s="218" t="s">
        <v>143</v>
      </c>
      <c r="E256" s="237" t="s">
        <v>19</v>
      </c>
      <c r="F256" s="238" t="s">
        <v>396</v>
      </c>
      <c r="G256" s="236"/>
      <c r="H256" s="239">
        <v>0.87</v>
      </c>
      <c r="I256" s="240"/>
      <c r="J256" s="236"/>
      <c r="K256" s="236"/>
      <c r="L256" s="241"/>
      <c r="M256" s="242"/>
      <c r="N256" s="243"/>
      <c r="O256" s="243"/>
      <c r="P256" s="243"/>
      <c r="Q256" s="243"/>
      <c r="R256" s="243"/>
      <c r="S256" s="243"/>
      <c r="T256" s="24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45" t="s">
        <v>143</v>
      </c>
      <c r="AU256" s="245" t="s">
        <v>82</v>
      </c>
      <c r="AV256" s="14" t="s">
        <v>82</v>
      </c>
      <c r="AW256" s="14" t="s">
        <v>33</v>
      </c>
      <c r="AX256" s="14" t="s">
        <v>72</v>
      </c>
      <c r="AY256" s="245" t="s">
        <v>130</v>
      </c>
    </row>
    <row r="257" spans="1:51" s="14" customFormat="1" ht="12">
      <c r="A257" s="14"/>
      <c r="B257" s="235"/>
      <c r="C257" s="236"/>
      <c r="D257" s="218" t="s">
        <v>143</v>
      </c>
      <c r="E257" s="237" t="s">
        <v>19</v>
      </c>
      <c r="F257" s="238" t="s">
        <v>397</v>
      </c>
      <c r="G257" s="236"/>
      <c r="H257" s="239">
        <v>0.288</v>
      </c>
      <c r="I257" s="240"/>
      <c r="J257" s="236"/>
      <c r="K257" s="236"/>
      <c r="L257" s="241"/>
      <c r="M257" s="242"/>
      <c r="N257" s="243"/>
      <c r="O257" s="243"/>
      <c r="P257" s="243"/>
      <c r="Q257" s="243"/>
      <c r="R257" s="243"/>
      <c r="S257" s="243"/>
      <c r="T257" s="24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45" t="s">
        <v>143</v>
      </c>
      <c r="AU257" s="245" t="s">
        <v>82</v>
      </c>
      <c r="AV257" s="14" t="s">
        <v>82</v>
      </c>
      <c r="AW257" s="14" t="s">
        <v>33</v>
      </c>
      <c r="AX257" s="14" t="s">
        <v>72</v>
      </c>
      <c r="AY257" s="245" t="s">
        <v>130</v>
      </c>
    </row>
    <row r="258" spans="1:51" s="14" customFormat="1" ht="12">
      <c r="A258" s="14"/>
      <c r="B258" s="235"/>
      <c r="C258" s="236"/>
      <c r="D258" s="218" t="s">
        <v>143</v>
      </c>
      <c r="E258" s="237" t="s">
        <v>19</v>
      </c>
      <c r="F258" s="238" t="s">
        <v>398</v>
      </c>
      <c r="G258" s="236"/>
      <c r="H258" s="239">
        <v>1.339</v>
      </c>
      <c r="I258" s="240"/>
      <c r="J258" s="236"/>
      <c r="K258" s="236"/>
      <c r="L258" s="241"/>
      <c r="M258" s="242"/>
      <c r="N258" s="243"/>
      <c r="O258" s="243"/>
      <c r="P258" s="243"/>
      <c r="Q258" s="243"/>
      <c r="R258" s="243"/>
      <c r="S258" s="243"/>
      <c r="T258" s="24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45" t="s">
        <v>143</v>
      </c>
      <c r="AU258" s="245" t="s">
        <v>82</v>
      </c>
      <c r="AV258" s="14" t="s">
        <v>82</v>
      </c>
      <c r="AW258" s="14" t="s">
        <v>33</v>
      </c>
      <c r="AX258" s="14" t="s">
        <v>72</v>
      </c>
      <c r="AY258" s="245" t="s">
        <v>130</v>
      </c>
    </row>
    <row r="259" spans="1:51" s="14" customFormat="1" ht="12">
      <c r="A259" s="14"/>
      <c r="B259" s="235"/>
      <c r="C259" s="236"/>
      <c r="D259" s="218" t="s">
        <v>143</v>
      </c>
      <c r="E259" s="237" t="s">
        <v>19</v>
      </c>
      <c r="F259" s="238" t="s">
        <v>399</v>
      </c>
      <c r="G259" s="236"/>
      <c r="H259" s="239">
        <v>0.23</v>
      </c>
      <c r="I259" s="240"/>
      <c r="J259" s="236"/>
      <c r="K259" s="236"/>
      <c r="L259" s="241"/>
      <c r="M259" s="242"/>
      <c r="N259" s="243"/>
      <c r="O259" s="243"/>
      <c r="P259" s="243"/>
      <c r="Q259" s="243"/>
      <c r="R259" s="243"/>
      <c r="S259" s="243"/>
      <c r="T259" s="24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45" t="s">
        <v>143</v>
      </c>
      <c r="AU259" s="245" t="s">
        <v>82</v>
      </c>
      <c r="AV259" s="14" t="s">
        <v>82</v>
      </c>
      <c r="AW259" s="14" t="s">
        <v>33</v>
      </c>
      <c r="AX259" s="14" t="s">
        <v>72</v>
      </c>
      <c r="AY259" s="245" t="s">
        <v>130</v>
      </c>
    </row>
    <row r="260" spans="1:51" s="14" customFormat="1" ht="12">
      <c r="A260" s="14"/>
      <c r="B260" s="235"/>
      <c r="C260" s="236"/>
      <c r="D260" s="218" t="s">
        <v>143</v>
      </c>
      <c r="E260" s="237" t="s">
        <v>19</v>
      </c>
      <c r="F260" s="238" t="s">
        <v>400</v>
      </c>
      <c r="G260" s="236"/>
      <c r="H260" s="239">
        <v>0.64</v>
      </c>
      <c r="I260" s="240"/>
      <c r="J260" s="236"/>
      <c r="K260" s="236"/>
      <c r="L260" s="241"/>
      <c r="M260" s="242"/>
      <c r="N260" s="243"/>
      <c r="O260" s="243"/>
      <c r="P260" s="243"/>
      <c r="Q260" s="243"/>
      <c r="R260" s="243"/>
      <c r="S260" s="243"/>
      <c r="T260" s="24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45" t="s">
        <v>143</v>
      </c>
      <c r="AU260" s="245" t="s">
        <v>82</v>
      </c>
      <c r="AV260" s="14" t="s">
        <v>82</v>
      </c>
      <c r="AW260" s="14" t="s">
        <v>33</v>
      </c>
      <c r="AX260" s="14" t="s">
        <v>72</v>
      </c>
      <c r="AY260" s="245" t="s">
        <v>130</v>
      </c>
    </row>
    <row r="261" spans="1:51" s="14" customFormat="1" ht="12">
      <c r="A261" s="14"/>
      <c r="B261" s="235"/>
      <c r="C261" s="236"/>
      <c r="D261" s="218" t="s">
        <v>143</v>
      </c>
      <c r="E261" s="237" t="s">
        <v>19</v>
      </c>
      <c r="F261" s="238" t="s">
        <v>401</v>
      </c>
      <c r="G261" s="236"/>
      <c r="H261" s="239">
        <v>1.741</v>
      </c>
      <c r="I261" s="240"/>
      <c r="J261" s="236"/>
      <c r="K261" s="236"/>
      <c r="L261" s="241"/>
      <c r="M261" s="242"/>
      <c r="N261" s="243"/>
      <c r="O261" s="243"/>
      <c r="P261" s="243"/>
      <c r="Q261" s="243"/>
      <c r="R261" s="243"/>
      <c r="S261" s="243"/>
      <c r="T261" s="24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45" t="s">
        <v>143</v>
      </c>
      <c r="AU261" s="245" t="s">
        <v>82</v>
      </c>
      <c r="AV261" s="14" t="s">
        <v>82</v>
      </c>
      <c r="AW261" s="14" t="s">
        <v>33</v>
      </c>
      <c r="AX261" s="14" t="s">
        <v>72</v>
      </c>
      <c r="AY261" s="245" t="s">
        <v>130</v>
      </c>
    </row>
    <row r="262" spans="1:51" s="14" customFormat="1" ht="12">
      <c r="A262" s="14"/>
      <c r="B262" s="235"/>
      <c r="C262" s="236"/>
      <c r="D262" s="218" t="s">
        <v>143</v>
      </c>
      <c r="E262" s="237" t="s">
        <v>19</v>
      </c>
      <c r="F262" s="238" t="s">
        <v>402</v>
      </c>
      <c r="G262" s="236"/>
      <c r="H262" s="239">
        <v>0.614</v>
      </c>
      <c r="I262" s="240"/>
      <c r="J262" s="236"/>
      <c r="K262" s="236"/>
      <c r="L262" s="241"/>
      <c r="M262" s="242"/>
      <c r="N262" s="243"/>
      <c r="O262" s="243"/>
      <c r="P262" s="243"/>
      <c r="Q262" s="243"/>
      <c r="R262" s="243"/>
      <c r="S262" s="243"/>
      <c r="T262" s="24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45" t="s">
        <v>143</v>
      </c>
      <c r="AU262" s="245" t="s">
        <v>82</v>
      </c>
      <c r="AV262" s="14" t="s">
        <v>82</v>
      </c>
      <c r="AW262" s="14" t="s">
        <v>33</v>
      </c>
      <c r="AX262" s="14" t="s">
        <v>72</v>
      </c>
      <c r="AY262" s="245" t="s">
        <v>130</v>
      </c>
    </row>
    <row r="263" spans="1:51" s="14" customFormat="1" ht="12">
      <c r="A263" s="14"/>
      <c r="B263" s="235"/>
      <c r="C263" s="236"/>
      <c r="D263" s="218" t="s">
        <v>143</v>
      </c>
      <c r="E263" s="237" t="s">
        <v>19</v>
      </c>
      <c r="F263" s="238" t="s">
        <v>403</v>
      </c>
      <c r="G263" s="236"/>
      <c r="H263" s="239">
        <v>6.576</v>
      </c>
      <c r="I263" s="240"/>
      <c r="J263" s="236"/>
      <c r="K263" s="236"/>
      <c r="L263" s="241"/>
      <c r="M263" s="242"/>
      <c r="N263" s="243"/>
      <c r="O263" s="243"/>
      <c r="P263" s="243"/>
      <c r="Q263" s="243"/>
      <c r="R263" s="243"/>
      <c r="S263" s="243"/>
      <c r="T263" s="24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45" t="s">
        <v>143</v>
      </c>
      <c r="AU263" s="245" t="s">
        <v>82</v>
      </c>
      <c r="AV263" s="14" t="s">
        <v>82</v>
      </c>
      <c r="AW263" s="14" t="s">
        <v>33</v>
      </c>
      <c r="AX263" s="14" t="s">
        <v>72</v>
      </c>
      <c r="AY263" s="245" t="s">
        <v>130</v>
      </c>
    </row>
    <row r="264" spans="1:51" s="14" customFormat="1" ht="12">
      <c r="A264" s="14"/>
      <c r="B264" s="235"/>
      <c r="C264" s="236"/>
      <c r="D264" s="218" t="s">
        <v>143</v>
      </c>
      <c r="E264" s="237" t="s">
        <v>19</v>
      </c>
      <c r="F264" s="238" t="s">
        <v>404</v>
      </c>
      <c r="G264" s="236"/>
      <c r="H264" s="239">
        <v>0.216</v>
      </c>
      <c r="I264" s="240"/>
      <c r="J264" s="236"/>
      <c r="K264" s="236"/>
      <c r="L264" s="241"/>
      <c r="M264" s="242"/>
      <c r="N264" s="243"/>
      <c r="O264" s="243"/>
      <c r="P264" s="243"/>
      <c r="Q264" s="243"/>
      <c r="R264" s="243"/>
      <c r="S264" s="243"/>
      <c r="T264" s="24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45" t="s">
        <v>143</v>
      </c>
      <c r="AU264" s="245" t="s">
        <v>82</v>
      </c>
      <c r="AV264" s="14" t="s">
        <v>82</v>
      </c>
      <c r="AW264" s="14" t="s">
        <v>33</v>
      </c>
      <c r="AX264" s="14" t="s">
        <v>72</v>
      </c>
      <c r="AY264" s="245" t="s">
        <v>130</v>
      </c>
    </row>
    <row r="265" spans="1:51" s="14" customFormat="1" ht="12">
      <c r="A265" s="14"/>
      <c r="B265" s="235"/>
      <c r="C265" s="236"/>
      <c r="D265" s="218" t="s">
        <v>143</v>
      </c>
      <c r="E265" s="237" t="s">
        <v>19</v>
      </c>
      <c r="F265" s="238" t="s">
        <v>405</v>
      </c>
      <c r="G265" s="236"/>
      <c r="H265" s="239">
        <v>4.122</v>
      </c>
      <c r="I265" s="240"/>
      <c r="J265" s="236"/>
      <c r="K265" s="236"/>
      <c r="L265" s="241"/>
      <c r="M265" s="242"/>
      <c r="N265" s="243"/>
      <c r="O265" s="243"/>
      <c r="P265" s="243"/>
      <c r="Q265" s="243"/>
      <c r="R265" s="243"/>
      <c r="S265" s="243"/>
      <c r="T265" s="24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45" t="s">
        <v>143</v>
      </c>
      <c r="AU265" s="245" t="s">
        <v>82</v>
      </c>
      <c r="AV265" s="14" t="s">
        <v>82</v>
      </c>
      <c r="AW265" s="14" t="s">
        <v>33</v>
      </c>
      <c r="AX265" s="14" t="s">
        <v>72</v>
      </c>
      <c r="AY265" s="245" t="s">
        <v>130</v>
      </c>
    </row>
    <row r="266" spans="1:51" s="14" customFormat="1" ht="12">
      <c r="A266" s="14"/>
      <c r="B266" s="235"/>
      <c r="C266" s="236"/>
      <c r="D266" s="218" t="s">
        <v>143</v>
      </c>
      <c r="E266" s="237" t="s">
        <v>19</v>
      </c>
      <c r="F266" s="238" t="s">
        <v>406</v>
      </c>
      <c r="G266" s="236"/>
      <c r="H266" s="239">
        <v>0.708</v>
      </c>
      <c r="I266" s="240"/>
      <c r="J266" s="236"/>
      <c r="K266" s="236"/>
      <c r="L266" s="241"/>
      <c r="M266" s="242"/>
      <c r="N266" s="243"/>
      <c r="O266" s="243"/>
      <c r="P266" s="243"/>
      <c r="Q266" s="243"/>
      <c r="R266" s="243"/>
      <c r="S266" s="243"/>
      <c r="T266" s="24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45" t="s">
        <v>143</v>
      </c>
      <c r="AU266" s="245" t="s">
        <v>82</v>
      </c>
      <c r="AV266" s="14" t="s">
        <v>82</v>
      </c>
      <c r="AW266" s="14" t="s">
        <v>33</v>
      </c>
      <c r="AX266" s="14" t="s">
        <v>72</v>
      </c>
      <c r="AY266" s="245" t="s">
        <v>130</v>
      </c>
    </row>
    <row r="267" spans="1:51" s="14" customFormat="1" ht="12">
      <c r="A267" s="14"/>
      <c r="B267" s="235"/>
      <c r="C267" s="236"/>
      <c r="D267" s="218" t="s">
        <v>143</v>
      </c>
      <c r="E267" s="237" t="s">
        <v>19</v>
      </c>
      <c r="F267" s="238" t="s">
        <v>407</v>
      </c>
      <c r="G267" s="236"/>
      <c r="H267" s="239">
        <v>0.024</v>
      </c>
      <c r="I267" s="240"/>
      <c r="J267" s="236"/>
      <c r="K267" s="236"/>
      <c r="L267" s="241"/>
      <c r="M267" s="242"/>
      <c r="N267" s="243"/>
      <c r="O267" s="243"/>
      <c r="P267" s="243"/>
      <c r="Q267" s="243"/>
      <c r="R267" s="243"/>
      <c r="S267" s="243"/>
      <c r="T267" s="24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45" t="s">
        <v>143</v>
      </c>
      <c r="AU267" s="245" t="s">
        <v>82</v>
      </c>
      <c r="AV267" s="14" t="s">
        <v>82</v>
      </c>
      <c r="AW267" s="14" t="s">
        <v>33</v>
      </c>
      <c r="AX267" s="14" t="s">
        <v>72</v>
      </c>
      <c r="AY267" s="245" t="s">
        <v>130</v>
      </c>
    </row>
    <row r="268" spans="1:51" s="14" customFormat="1" ht="12">
      <c r="A268" s="14"/>
      <c r="B268" s="235"/>
      <c r="C268" s="236"/>
      <c r="D268" s="218" t="s">
        <v>143</v>
      </c>
      <c r="E268" s="237" t="s">
        <v>19</v>
      </c>
      <c r="F268" s="238" t="s">
        <v>408</v>
      </c>
      <c r="G268" s="236"/>
      <c r="H268" s="239">
        <v>0.552</v>
      </c>
      <c r="I268" s="240"/>
      <c r="J268" s="236"/>
      <c r="K268" s="236"/>
      <c r="L268" s="241"/>
      <c r="M268" s="242"/>
      <c r="N268" s="243"/>
      <c r="O268" s="243"/>
      <c r="P268" s="243"/>
      <c r="Q268" s="243"/>
      <c r="R268" s="243"/>
      <c r="S268" s="243"/>
      <c r="T268" s="24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45" t="s">
        <v>143</v>
      </c>
      <c r="AU268" s="245" t="s">
        <v>82</v>
      </c>
      <c r="AV268" s="14" t="s">
        <v>82</v>
      </c>
      <c r="AW268" s="14" t="s">
        <v>33</v>
      </c>
      <c r="AX268" s="14" t="s">
        <v>72</v>
      </c>
      <c r="AY268" s="245" t="s">
        <v>130</v>
      </c>
    </row>
    <row r="269" spans="1:51" s="14" customFormat="1" ht="12">
      <c r="A269" s="14"/>
      <c r="B269" s="235"/>
      <c r="C269" s="236"/>
      <c r="D269" s="218" t="s">
        <v>143</v>
      </c>
      <c r="E269" s="237" t="s">
        <v>19</v>
      </c>
      <c r="F269" s="238" t="s">
        <v>409</v>
      </c>
      <c r="G269" s="236"/>
      <c r="H269" s="239">
        <v>0.468</v>
      </c>
      <c r="I269" s="240"/>
      <c r="J269" s="236"/>
      <c r="K269" s="236"/>
      <c r="L269" s="241"/>
      <c r="M269" s="242"/>
      <c r="N269" s="243"/>
      <c r="O269" s="243"/>
      <c r="P269" s="243"/>
      <c r="Q269" s="243"/>
      <c r="R269" s="243"/>
      <c r="S269" s="243"/>
      <c r="T269" s="24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45" t="s">
        <v>143</v>
      </c>
      <c r="AU269" s="245" t="s">
        <v>82</v>
      </c>
      <c r="AV269" s="14" t="s">
        <v>82</v>
      </c>
      <c r="AW269" s="14" t="s">
        <v>33</v>
      </c>
      <c r="AX269" s="14" t="s">
        <v>72</v>
      </c>
      <c r="AY269" s="245" t="s">
        <v>130</v>
      </c>
    </row>
    <row r="270" spans="1:51" s="13" customFormat="1" ht="12">
      <c r="A270" s="13"/>
      <c r="B270" s="225"/>
      <c r="C270" s="226"/>
      <c r="D270" s="218" t="s">
        <v>143</v>
      </c>
      <c r="E270" s="227" t="s">
        <v>19</v>
      </c>
      <c r="F270" s="228" t="s">
        <v>410</v>
      </c>
      <c r="G270" s="226"/>
      <c r="H270" s="227" t="s">
        <v>19</v>
      </c>
      <c r="I270" s="229"/>
      <c r="J270" s="226"/>
      <c r="K270" s="226"/>
      <c r="L270" s="230"/>
      <c r="M270" s="231"/>
      <c r="N270" s="232"/>
      <c r="O270" s="232"/>
      <c r="P270" s="232"/>
      <c r="Q270" s="232"/>
      <c r="R270" s="232"/>
      <c r="S270" s="232"/>
      <c r="T270" s="23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34" t="s">
        <v>143</v>
      </c>
      <c r="AU270" s="234" t="s">
        <v>82</v>
      </c>
      <c r="AV270" s="13" t="s">
        <v>80</v>
      </c>
      <c r="AW270" s="13" t="s">
        <v>33</v>
      </c>
      <c r="AX270" s="13" t="s">
        <v>72</v>
      </c>
      <c r="AY270" s="234" t="s">
        <v>130</v>
      </c>
    </row>
    <row r="271" spans="1:51" s="14" customFormat="1" ht="12">
      <c r="A271" s="14"/>
      <c r="B271" s="235"/>
      <c r="C271" s="236"/>
      <c r="D271" s="218" t="s">
        <v>143</v>
      </c>
      <c r="E271" s="237" t="s">
        <v>19</v>
      </c>
      <c r="F271" s="238" t="s">
        <v>411</v>
      </c>
      <c r="G271" s="236"/>
      <c r="H271" s="239">
        <v>20.533</v>
      </c>
      <c r="I271" s="240"/>
      <c r="J271" s="236"/>
      <c r="K271" s="236"/>
      <c r="L271" s="241"/>
      <c r="M271" s="242"/>
      <c r="N271" s="243"/>
      <c r="O271" s="243"/>
      <c r="P271" s="243"/>
      <c r="Q271" s="243"/>
      <c r="R271" s="243"/>
      <c r="S271" s="243"/>
      <c r="T271" s="24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45" t="s">
        <v>143</v>
      </c>
      <c r="AU271" s="245" t="s">
        <v>82</v>
      </c>
      <c r="AV271" s="14" t="s">
        <v>82</v>
      </c>
      <c r="AW271" s="14" t="s">
        <v>33</v>
      </c>
      <c r="AX271" s="14" t="s">
        <v>72</v>
      </c>
      <c r="AY271" s="245" t="s">
        <v>130</v>
      </c>
    </row>
    <row r="272" spans="1:65" s="2" customFormat="1" ht="19.8" customHeight="1">
      <c r="A272" s="39"/>
      <c r="B272" s="40"/>
      <c r="C272" s="205" t="s">
        <v>412</v>
      </c>
      <c r="D272" s="205" t="s">
        <v>133</v>
      </c>
      <c r="E272" s="206" t="s">
        <v>413</v>
      </c>
      <c r="F272" s="207" t="s">
        <v>414</v>
      </c>
      <c r="G272" s="208" t="s">
        <v>136</v>
      </c>
      <c r="H272" s="209">
        <v>138</v>
      </c>
      <c r="I272" s="210"/>
      <c r="J272" s="211">
        <f>ROUND(I272*H272,2)</f>
        <v>0</v>
      </c>
      <c r="K272" s="207" t="s">
        <v>137</v>
      </c>
      <c r="L272" s="45"/>
      <c r="M272" s="212" t="s">
        <v>19</v>
      </c>
      <c r="N272" s="213" t="s">
        <v>43</v>
      </c>
      <c r="O272" s="85"/>
      <c r="P272" s="214">
        <f>O272*H272</f>
        <v>0</v>
      </c>
      <c r="Q272" s="214">
        <v>0</v>
      </c>
      <c r="R272" s="214">
        <f>Q272*H272</f>
        <v>0</v>
      </c>
      <c r="S272" s="214">
        <v>0</v>
      </c>
      <c r="T272" s="215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16" t="s">
        <v>249</v>
      </c>
      <c r="AT272" s="216" t="s">
        <v>133</v>
      </c>
      <c r="AU272" s="216" t="s">
        <v>82</v>
      </c>
      <c r="AY272" s="18" t="s">
        <v>130</v>
      </c>
      <c r="BE272" s="217">
        <f>IF(N272="základní",J272,0)</f>
        <v>0</v>
      </c>
      <c r="BF272" s="217">
        <f>IF(N272="snížená",J272,0)</f>
        <v>0</v>
      </c>
      <c r="BG272" s="217">
        <f>IF(N272="zákl. přenesená",J272,0)</f>
        <v>0</v>
      </c>
      <c r="BH272" s="217">
        <f>IF(N272="sníž. přenesená",J272,0)</f>
        <v>0</v>
      </c>
      <c r="BI272" s="217">
        <f>IF(N272="nulová",J272,0)</f>
        <v>0</v>
      </c>
      <c r="BJ272" s="18" t="s">
        <v>80</v>
      </c>
      <c r="BK272" s="217">
        <f>ROUND(I272*H272,2)</f>
        <v>0</v>
      </c>
      <c r="BL272" s="18" t="s">
        <v>249</v>
      </c>
      <c r="BM272" s="216" t="s">
        <v>415</v>
      </c>
    </row>
    <row r="273" spans="1:47" s="2" customFormat="1" ht="12">
      <c r="A273" s="39"/>
      <c r="B273" s="40"/>
      <c r="C273" s="41"/>
      <c r="D273" s="218" t="s">
        <v>139</v>
      </c>
      <c r="E273" s="41"/>
      <c r="F273" s="219" t="s">
        <v>416</v>
      </c>
      <c r="G273" s="41"/>
      <c r="H273" s="41"/>
      <c r="I273" s="220"/>
      <c r="J273" s="41"/>
      <c r="K273" s="41"/>
      <c r="L273" s="45"/>
      <c r="M273" s="221"/>
      <c r="N273" s="222"/>
      <c r="O273" s="85"/>
      <c r="P273" s="85"/>
      <c r="Q273" s="85"/>
      <c r="R273" s="85"/>
      <c r="S273" s="85"/>
      <c r="T273" s="86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T273" s="18" t="s">
        <v>139</v>
      </c>
      <c r="AU273" s="18" t="s">
        <v>82</v>
      </c>
    </row>
    <row r="274" spans="1:47" s="2" customFormat="1" ht="12">
      <c r="A274" s="39"/>
      <c r="B274" s="40"/>
      <c r="C274" s="41"/>
      <c r="D274" s="223" t="s">
        <v>141</v>
      </c>
      <c r="E274" s="41"/>
      <c r="F274" s="224" t="s">
        <v>417</v>
      </c>
      <c r="G274" s="41"/>
      <c r="H274" s="41"/>
      <c r="I274" s="220"/>
      <c r="J274" s="41"/>
      <c r="K274" s="41"/>
      <c r="L274" s="45"/>
      <c r="M274" s="221"/>
      <c r="N274" s="222"/>
      <c r="O274" s="85"/>
      <c r="P274" s="85"/>
      <c r="Q274" s="85"/>
      <c r="R274" s="85"/>
      <c r="S274" s="85"/>
      <c r="T274" s="86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T274" s="18" t="s">
        <v>141</v>
      </c>
      <c r="AU274" s="18" t="s">
        <v>82</v>
      </c>
    </row>
    <row r="275" spans="1:51" s="14" customFormat="1" ht="12">
      <c r="A275" s="14"/>
      <c r="B275" s="235"/>
      <c r="C275" s="236"/>
      <c r="D275" s="218" t="s">
        <v>143</v>
      </c>
      <c r="E275" s="237" t="s">
        <v>19</v>
      </c>
      <c r="F275" s="238" t="s">
        <v>418</v>
      </c>
      <c r="G275" s="236"/>
      <c r="H275" s="239">
        <v>125</v>
      </c>
      <c r="I275" s="240"/>
      <c r="J275" s="236"/>
      <c r="K275" s="236"/>
      <c r="L275" s="241"/>
      <c r="M275" s="242"/>
      <c r="N275" s="243"/>
      <c r="O275" s="243"/>
      <c r="P275" s="243"/>
      <c r="Q275" s="243"/>
      <c r="R275" s="243"/>
      <c r="S275" s="243"/>
      <c r="T275" s="24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45" t="s">
        <v>143</v>
      </c>
      <c r="AU275" s="245" t="s">
        <v>82</v>
      </c>
      <c r="AV275" s="14" t="s">
        <v>82</v>
      </c>
      <c r="AW275" s="14" t="s">
        <v>33</v>
      </c>
      <c r="AX275" s="14" t="s">
        <v>72</v>
      </c>
      <c r="AY275" s="245" t="s">
        <v>130</v>
      </c>
    </row>
    <row r="276" spans="1:51" s="14" customFormat="1" ht="12">
      <c r="A276" s="14"/>
      <c r="B276" s="235"/>
      <c r="C276" s="236"/>
      <c r="D276" s="218" t="s">
        <v>143</v>
      </c>
      <c r="E276" s="237" t="s">
        <v>19</v>
      </c>
      <c r="F276" s="238" t="s">
        <v>419</v>
      </c>
      <c r="G276" s="236"/>
      <c r="H276" s="239">
        <v>13</v>
      </c>
      <c r="I276" s="240"/>
      <c r="J276" s="236"/>
      <c r="K276" s="236"/>
      <c r="L276" s="241"/>
      <c r="M276" s="242"/>
      <c r="N276" s="243"/>
      <c r="O276" s="243"/>
      <c r="P276" s="243"/>
      <c r="Q276" s="243"/>
      <c r="R276" s="243"/>
      <c r="S276" s="243"/>
      <c r="T276" s="24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45" t="s">
        <v>143</v>
      </c>
      <c r="AU276" s="245" t="s">
        <v>82</v>
      </c>
      <c r="AV276" s="14" t="s">
        <v>82</v>
      </c>
      <c r="AW276" s="14" t="s">
        <v>33</v>
      </c>
      <c r="AX276" s="14" t="s">
        <v>72</v>
      </c>
      <c r="AY276" s="245" t="s">
        <v>130</v>
      </c>
    </row>
    <row r="277" spans="1:65" s="2" customFormat="1" ht="14.4" customHeight="1">
      <c r="A277" s="39"/>
      <c r="B277" s="40"/>
      <c r="C277" s="246" t="s">
        <v>420</v>
      </c>
      <c r="D277" s="246" t="s">
        <v>165</v>
      </c>
      <c r="E277" s="247" t="s">
        <v>421</v>
      </c>
      <c r="F277" s="248" t="s">
        <v>422</v>
      </c>
      <c r="G277" s="249" t="s">
        <v>233</v>
      </c>
      <c r="H277" s="250">
        <v>26.14</v>
      </c>
      <c r="I277" s="251"/>
      <c r="J277" s="252">
        <f>ROUND(I277*H277,2)</f>
        <v>0</v>
      </c>
      <c r="K277" s="248" t="s">
        <v>137</v>
      </c>
      <c r="L277" s="253"/>
      <c r="M277" s="254" t="s">
        <v>19</v>
      </c>
      <c r="N277" s="255" t="s">
        <v>43</v>
      </c>
      <c r="O277" s="85"/>
      <c r="P277" s="214">
        <f>O277*H277</f>
        <v>0</v>
      </c>
      <c r="Q277" s="214">
        <v>0.00046</v>
      </c>
      <c r="R277" s="214">
        <f>Q277*H277</f>
        <v>0.012024400000000001</v>
      </c>
      <c r="S277" s="214">
        <v>0</v>
      </c>
      <c r="T277" s="215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16" t="s">
        <v>333</v>
      </c>
      <c r="AT277" s="216" t="s">
        <v>165</v>
      </c>
      <c r="AU277" s="216" t="s">
        <v>82</v>
      </c>
      <c r="AY277" s="18" t="s">
        <v>130</v>
      </c>
      <c r="BE277" s="217">
        <f>IF(N277="základní",J277,0)</f>
        <v>0</v>
      </c>
      <c r="BF277" s="217">
        <f>IF(N277="snížená",J277,0)</f>
        <v>0</v>
      </c>
      <c r="BG277" s="217">
        <f>IF(N277="zákl. přenesená",J277,0)</f>
        <v>0</v>
      </c>
      <c r="BH277" s="217">
        <f>IF(N277="sníž. přenesená",J277,0)</f>
        <v>0</v>
      </c>
      <c r="BI277" s="217">
        <f>IF(N277="nulová",J277,0)</f>
        <v>0</v>
      </c>
      <c r="BJ277" s="18" t="s">
        <v>80</v>
      </c>
      <c r="BK277" s="217">
        <f>ROUND(I277*H277,2)</f>
        <v>0</v>
      </c>
      <c r="BL277" s="18" t="s">
        <v>249</v>
      </c>
      <c r="BM277" s="216" t="s">
        <v>423</v>
      </c>
    </row>
    <row r="278" spans="1:47" s="2" customFormat="1" ht="12">
      <c r="A278" s="39"/>
      <c r="B278" s="40"/>
      <c r="C278" s="41"/>
      <c r="D278" s="218" t="s">
        <v>139</v>
      </c>
      <c r="E278" s="41"/>
      <c r="F278" s="219" t="s">
        <v>422</v>
      </c>
      <c r="G278" s="41"/>
      <c r="H278" s="41"/>
      <c r="I278" s="220"/>
      <c r="J278" s="41"/>
      <c r="K278" s="41"/>
      <c r="L278" s="45"/>
      <c r="M278" s="221"/>
      <c r="N278" s="222"/>
      <c r="O278" s="85"/>
      <c r="P278" s="85"/>
      <c r="Q278" s="85"/>
      <c r="R278" s="85"/>
      <c r="S278" s="85"/>
      <c r="T278" s="86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T278" s="18" t="s">
        <v>139</v>
      </c>
      <c r="AU278" s="18" t="s">
        <v>82</v>
      </c>
    </row>
    <row r="279" spans="1:51" s="14" customFormat="1" ht="12">
      <c r="A279" s="14"/>
      <c r="B279" s="235"/>
      <c r="C279" s="236"/>
      <c r="D279" s="218" t="s">
        <v>143</v>
      </c>
      <c r="E279" s="237" t="s">
        <v>19</v>
      </c>
      <c r="F279" s="238" t="s">
        <v>424</v>
      </c>
      <c r="G279" s="236"/>
      <c r="H279" s="239">
        <v>22.5</v>
      </c>
      <c r="I279" s="240"/>
      <c r="J279" s="236"/>
      <c r="K279" s="236"/>
      <c r="L279" s="241"/>
      <c r="M279" s="242"/>
      <c r="N279" s="243"/>
      <c r="O279" s="243"/>
      <c r="P279" s="243"/>
      <c r="Q279" s="243"/>
      <c r="R279" s="243"/>
      <c r="S279" s="243"/>
      <c r="T279" s="24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45" t="s">
        <v>143</v>
      </c>
      <c r="AU279" s="245" t="s">
        <v>82</v>
      </c>
      <c r="AV279" s="14" t="s">
        <v>82</v>
      </c>
      <c r="AW279" s="14" t="s">
        <v>33</v>
      </c>
      <c r="AX279" s="14" t="s">
        <v>72</v>
      </c>
      <c r="AY279" s="245" t="s">
        <v>130</v>
      </c>
    </row>
    <row r="280" spans="1:51" s="14" customFormat="1" ht="12">
      <c r="A280" s="14"/>
      <c r="B280" s="235"/>
      <c r="C280" s="236"/>
      <c r="D280" s="218" t="s">
        <v>143</v>
      </c>
      <c r="E280" s="237" t="s">
        <v>19</v>
      </c>
      <c r="F280" s="238" t="s">
        <v>425</v>
      </c>
      <c r="G280" s="236"/>
      <c r="H280" s="239">
        <v>3.64</v>
      </c>
      <c r="I280" s="240"/>
      <c r="J280" s="236"/>
      <c r="K280" s="236"/>
      <c r="L280" s="241"/>
      <c r="M280" s="242"/>
      <c r="N280" s="243"/>
      <c r="O280" s="243"/>
      <c r="P280" s="243"/>
      <c r="Q280" s="243"/>
      <c r="R280" s="243"/>
      <c r="S280" s="243"/>
      <c r="T280" s="24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45" t="s">
        <v>143</v>
      </c>
      <c r="AU280" s="245" t="s">
        <v>82</v>
      </c>
      <c r="AV280" s="14" t="s">
        <v>82</v>
      </c>
      <c r="AW280" s="14" t="s">
        <v>33</v>
      </c>
      <c r="AX280" s="14" t="s">
        <v>72</v>
      </c>
      <c r="AY280" s="245" t="s">
        <v>130</v>
      </c>
    </row>
    <row r="281" spans="1:65" s="2" customFormat="1" ht="22.2" customHeight="1">
      <c r="A281" s="39"/>
      <c r="B281" s="40"/>
      <c r="C281" s="246" t="s">
        <v>426</v>
      </c>
      <c r="D281" s="246" t="s">
        <v>165</v>
      </c>
      <c r="E281" s="247" t="s">
        <v>427</v>
      </c>
      <c r="F281" s="248" t="s">
        <v>428</v>
      </c>
      <c r="G281" s="249" t="s">
        <v>429</v>
      </c>
      <c r="H281" s="250">
        <v>2.76</v>
      </c>
      <c r="I281" s="251"/>
      <c r="J281" s="252">
        <f>ROUND(I281*H281,2)</f>
        <v>0</v>
      </c>
      <c r="K281" s="248" t="s">
        <v>137</v>
      </c>
      <c r="L281" s="253"/>
      <c r="M281" s="254" t="s">
        <v>19</v>
      </c>
      <c r="N281" s="255" t="s">
        <v>43</v>
      </c>
      <c r="O281" s="85"/>
      <c r="P281" s="214">
        <f>O281*H281</f>
        <v>0</v>
      </c>
      <c r="Q281" s="214">
        <v>0.00041</v>
      </c>
      <c r="R281" s="214">
        <f>Q281*H281</f>
        <v>0.0011316</v>
      </c>
      <c r="S281" s="214">
        <v>0</v>
      </c>
      <c r="T281" s="215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16" t="s">
        <v>333</v>
      </c>
      <c r="AT281" s="216" t="s">
        <v>165</v>
      </c>
      <c r="AU281" s="216" t="s">
        <v>82</v>
      </c>
      <c r="AY281" s="18" t="s">
        <v>130</v>
      </c>
      <c r="BE281" s="217">
        <f>IF(N281="základní",J281,0)</f>
        <v>0</v>
      </c>
      <c r="BF281" s="217">
        <f>IF(N281="snížená",J281,0)</f>
        <v>0</v>
      </c>
      <c r="BG281" s="217">
        <f>IF(N281="zákl. přenesená",J281,0)</f>
        <v>0</v>
      </c>
      <c r="BH281" s="217">
        <f>IF(N281="sníž. přenesená",J281,0)</f>
        <v>0</v>
      </c>
      <c r="BI281" s="217">
        <f>IF(N281="nulová",J281,0)</f>
        <v>0</v>
      </c>
      <c r="BJ281" s="18" t="s">
        <v>80</v>
      </c>
      <c r="BK281" s="217">
        <f>ROUND(I281*H281,2)</f>
        <v>0</v>
      </c>
      <c r="BL281" s="18" t="s">
        <v>249</v>
      </c>
      <c r="BM281" s="216" t="s">
        <v>430</v>
      </c>
    </row>
    <row r="282" spans="1:47" s="2" customFormat="1" ht="12">
      <c r="A282" s="39"/>
      <c r="B282" s="40"/>
      <c r="C282" s="41"/>
      <c r="D282" s="218" t="s">
        <v>139</v>
      </c>
      <c r="E282" s="41"/>
      <c r="F282" s="219" t="s">
        <v>428</v>
      </c>
      <c r="G282" s="41"/>
      <c r="H282" s="41"/>
      <c r="I282" s="220"/>
      <c r="J282" s="41"/>
      <c r="K282" s="41"/>
      <c r="L282" s="45"/>
      <c r="M282" s="221"/>
      <c r="N282" s="222"/>
      <c r="O282" s="85"/>
      <c r="P282" s="85"/>
      <c r="Q282" s="85"/>
      <c r="R282" s="85"/>
      <c r="S282" s="85"/>
      <c r="T282" s="86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T282" s="18" t="s">
        <v>139</v>
      </c>
      <c r="AU282" s="18" t="s">
        <v>82</v>
      </c>
    </row>
    <row r="283" spans="1:51" s="14" customFormat="1" ht="12">
      <c r="A283" s="14"/>
      <c r="B283" s="235"/>
      <c r="C283" s="236"/>
      <c r="D283" s="218" t="s">
        <v>143</v>
      </c>
      <c r="E283" s="237" t="s">
        <v>19</v>
      </c>
      <c r="F283" s="238" t="s">
        <v>431</v>
      </c>
      <c r="G283" s="236"/>
      <c r="H283" s="239">
        <v>2.5</v>
      </c>
      <c r="I283" s="240"/>
      <c r="J283" s="236"/>
      <c r="K283" s="236"/>
      <c r="L283" s="241"/>
      <c r="M283" s="242"/>
      <c r="N283" s="243"/>
      <c r="O283" s="243"/>
      <c r="P283" s="243"/>
      <c r="Q283" s="243"/>
      <c r="R283" s="243"/>
      <c r="S283" s="243"/>
      <c r="T283" s="24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45" t="s">
        <v>143</v>
      </c>
      <c r="AU283" s="245" t="s">
        <v>82</v>
      </c>
      <c r="AV283" s="14" t="s">
        <v>82</v>
      </c>
      <c r="AW283" s="14" t="s">
        <v>33</v>
      </c>
      <c r="AX283" s="14" t="s">
        <v>72</v>
      </c>
      <c r="AY283" s="245" t="s">
        <v>130</v>
      </c>
    </row>
    <row r="284" spans="1:51" s="14" customFormat="1" ht="12">
      <c r="A284" s="14"/>
      <c r="B284" s="235"/>
      <c r="C284" s="236"/>
      <c r="D284" s="218" t="s">
        <v>143</v>
      </c>
      <c r="E284" s="237" t="s">
        <v>19</v>
      </c>
      <c r="F284" s="238" t="s">
        <v>432</v>
      </c>
      <c r="G284" s="236"/>
      <c r="H284" s="239">
        <v>0.26</v>
      </c>
      <c r="I284" s="240"/>
      <c r="J284" s="236"/>
      <c r="K284" s="236"/>
      <c r="L284" s="241"/>
      <c r="M284" s="242"/>
      <c r="N284" s="243"/>
      <c r="O284" s="243"/>
      <c r="P284" s="243"/>
      <c r="Q284" s="243"/>
      <c r="R284" s="243"/>
      <c r="S284" s="243"/>
      <c r="T284" s="24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45" t="s">
        <v>143</v>
      </c>
      <c r="AU284" s="245" t="s">
        <v>82</v>
      </c>
      <c r="AV284" s="14" t="s">
        <v>82</v>
      </c>
      <c r="AW284" s="14" t="s">
        <v>33</v>
      </c>
      <c r="AX284" s="14" t="s">
        <v>72</v>
      </c>
      <c r="AY284" s="245" t="s">
        <v>130</v>
      </c>
    </row>
    <row r="285" spans="1:65" s="2" customFormat="1" ht="22.2" customHeight="1">
      <c r="A285" s="39"/>
      <c r="B285" s="40"/>
      <c r="C285" s="246" t="s">
        <v>433</v>
      </c>
      <c r="D285" s="246" t="s">
        <v>165</v>
      </c>
      <c r="E285" s="247" t="s">
        <v>434</v>
      </c>
      <c r="F285" s="248" t="s">
        <v>435</v>
      </c>
      <c r="G285" s="249" t="s">
        <v>429</v>
      </c>
      <c r="H285" s="250">
        <v>2.76</v>
      </c>
      <c r="I285" s="251"/>
      <c r="J285" s="252">
        <f>ROUND(I285*H285,2)</f>
        <v>0</v>
      </c>
      <c r="K285" s="248" t="s">
        <v>137</v>
      </c>
      <c r="L285" s="253"/>
      <c r="M285" s="254" t="s">
        <v>19</v>
      </c>
      <c r="N285" s="255" t="s">
        <v>43</v>
      </c>
      <c r="O285" s="85"/>
      <c r="P285" s="214">
        <f>O285*H285</f>
        <v>0</v>
      </c>
      <c r="Q285" s="214">
        <v>0.00041</v>
      </c>
      <c r="R285" s="214">
        <f>Q285*H285</f>
        <v>0.0011316</v>
      </c>
      <c r="S285" s="214">
        <v>0</v>
      </c>
      <c r="T285" s="215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16" t="s">
        <v>333</v>
      </c>
      <c r="AT285" s="216" t="s">
        <v>165</v>
      </c>
      <c r="AU285" s="216" t="s">
        <v>82</v>
      </c>
      <c r="AY285" s="18" t="s">
        <v>130</v>
      </c>
      <c r="BE285" s="217">
        <f>IF(N285="základní",J285,0)</f>
        <v>0</v>
      </c>
      <c r="BF285" s="217">
        <f>IF(N285="snížená",J285,0)</f>
        <v>0</v>
      </c>
      <c r="BG285" s="217">
        <f>IF(N285="zákl. přenesená",J285,0)</f>
        <v>0</v>
      </c>
      <c r="BH285" s="217">
        <f>IF(N285="sníž. přenesená",J285,0)</f>
        <v>0</v>
      </c>
      <c r="BI285" s="217">
        <f>IF(N285="nulová",J285,0)</f>
        <v>0</v>
      </c>
      <c r="BJ285" s="18" t="s">
        <v>80</v>
      </c>
      <c r="BK285" s="217">
        <f>ROUND(I285*H285,2)</f>
        <v>0</v>
      </c>
      <c r="BL285" s="18" t="s">
        <v>249</v>
      </c>
      <c r="BM285" s="216" t="s">
        <v>436</v>
      </c>
    </row>
    <row r="286" spans="1:47" s="2" customFormat="1" ht="12">
      <c r="A286" s="39"/>
      <c r="B286" s="40"/>
      <c r="C286" s="41"/>
      <c r="D286" s="218" t="s">
        <v>139</v>
      </c>
      <c r="E286" s="41"/>
      <c r="F286" s="219" t="s">
        <v>435</v>
      </c>
      <c r="G286" s="41"/>
      <c r="H286" s="41"/>
      <c r="I286" s="220"/>
      <c r="J286" s="41"/>
      <c r="K286" s="41"/>
      <c r="L286" s="45"/>
      <c r="M286" s="221"/>
      <c r="N286" s="222"/>
      <c r="O286" s="85"/>
      <c r="P286" s="85"/>
      <c r="Q286" s="85"/>
      <c r="R286" s="85"/>
      <c r="S286" s="85"/>
      <c r="T286" s="86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T286" s="18" t="s">
        <v>139</v>
      </c>
      <c r="AU286" s="18" t="s">
        <v>82</v>
      </c>
    </row>
    <row r="287" spans="1:51" s="14" customFormat="1" ht="12">
      <c r="A287" s="14"/>
      <c r="B287" s="235"/>
      <c r="C287" s="236"/>
      <c r="D287" s="218" t="s">
        <v>143</v>
      </c>
      <c r="E287" s="237" t="s">
        <v>19</v>
      </c>
      <c r="F287" s="238" t="s">
        <v>431</v>
      </c>
      <c r="G287" s="236"/>
      <c r="H287" s="239">
        <v>2.5</v>
      </c>
      <c r="I287" s="240"/>
      <c r="J287" s="236"/>
      <c r="K287" s="236"/>
      <c r="L287" s="241"/>
      <c r="M287" s="242"/>
      <c r="N287" s="243"/>
      <c r="O287" s="243"/>
      <c r="P287" s="243"/>
      <c r="Q287" s="243"/>
      <c r="R287" s="243"/>
      <c r="S287" s="243"/>
      <c r="T287" s="24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45" t="s">
        <v>143</v>
      </c>
      <c r="AU287" s="245" t="s">
        <v>82</v>
      </c>
      <c r="AV287" s="14" t="s">
        <v>82</v>
      </c>
      <c r="AW287" s="14" t="s">
        <v>33</v>
      </c>
      <c r="AX287" s="14" t="s">
        <v>72</v>
      </c>
      <c r="AY287" s="245" t="s">
        <v>130</v>
      </c>
    </row>
    <row r="288" spans="1:51" s="14" customFormat="1" ht="12">
      <c r="A288" s="14"/>
      <c r="B288" s="235"/>
      <c r="C288" s="236"/>
      <c r="D288" s="218" t="s">
        <v>143</v>
      </c>
      <c r="E288" s="237" t="s">
        <v>19</v>
      </c>
      <c r="F288" s="238" t="s">
        <v>432</v>
      </c>
      <c r="G288" s="236"/>
      <c r="H288" s="239">
        <v>0.26</v>
      </c>
      <c r="I288" s="240"/>
      <c r="J288" s="236"/>
      <c r="K288" s="236"/>
      <c r="L288" s="241"/>
      <c r="M288" s="242"/>
      <c r="N288" s="243"/>
      <c r="O288" s="243"/>
      <c r="P288" s="243"/>
      <c r="Q288" s="243"/>
      <c r="R288" s="243"/>
      <c r="S288" s="243"/>
      <c r="T288" s="24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45" t="s">
        <v>143</v>
      </c>
      <c r="AU288" s="245" t="s">
        <v>82</v>
      </c>
      <c r="AV288" s="14" t="s">
        <v>82</v>
      </c>
      <c r="AW288" s="14" t="s">
        <v>33</v>
      </c>
      <c r="AX288" s="14" t="s">
        <v>72</v>
      </c>
      <c r="AY288" s="245" t="s">
        <v>130</v>
      </c>
    </row>
    <row r="289" spans="1:65" s="2" customFormat="1" ht="19.8" customHeight="1">
      <c r="A289" s="39"/>
      <c r="B289" s="40"/>
      <c r="C289" s="205" t="s">
        <v>437</v>
      </c>
      <c r="D289" s="205" t="s">
        <v>133</v>
      </c>
      <c r="E289" s="206" t="s">
        <v>438</v>
      </c>
      <c r="F289" s="207" t="s">
        <v>439</v>
      </c>
      <c r="G289" s="208" t="s">
        <v>136</v>
      </c>
      <c r="H289" s="209">
        <v>188</v>
      </c>
      <c r="I289" s="210"/>
      <c r="J289" s="211">
        <f>ROUND(I289*H289,2)</f>
        <v>0</v>
      </c>
      <c r="K289" s="207" t="s">
        <v>137</v>
      </c>
      <c r="L289" s="45"/>
      <c r="M289" s="212" t="s">
        <v>19</v>
      </c>
      <c r="N289" s="213" t="s">
        <v>43</v>
      </c>
      <c r="O289" s="85"/>
      <c r="P289" s="214">
        <f>O289*H289</f>
        <v>0</v>
      </c>
      <c r="Q289" s="214">
        <v>0</v>
      </c>
      <c r="R289" s="214">
        <f>Q289*H289</f>
        <v>0</v>
      </c>
      <c r="S289" s="214">
        <v>0</v>
      </c>
      <c r="T289" s="215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16" t="s">
        <v>249</v>
      </c>
      <c r="AT289" s="216" t="s">
        <v>133</v>
      </c>
      <c r="AU289" s="216" t="s">
        <v>82</v>
      </c>
      <c r="AY289" s="18" t="s">
        <v>130</v>
      </c>
      <c r="BE289" s="217">
        <f>IF(N289="základní",J289,0)</f>
        <v>0</v>
      </c>
      <c r="BF289" s="217">
        <f>IF(N289="snížená",J289,0)</f>
        <v>0</v>
      </c>
      <c r="BG289" s="217">
        <f>IF(N289="zákl. přenesená",J289,0)</f>
        <v>0</v>
      </c>
      <c r="BH289" s="217">
        <f>IF(N289="sníž. přenesená",J289,0)</f>
        <v>0</v>
      </c>
      <c r="BI289" s="217">
        <f>IF(N289="nulová",J289,0)</f>
        <v>0</v>
      </c>
      <c r="BJ289" s="18" t="s">
        <v>80</v>
      </c>
      <c r="BK289" s="217">
        <f>ROUND(I289*H289,2)</f>
        <v>0</v>
      </c>
      <c r="BL289" s="18" t="s">
        <v>249</v>
      </c>
      <c r="BM289" s="216" t="s">
        <v>440</v>
      </c>
    </row>
    <row r="290" spans="1:47" s="2" customFormat="1" ht="12">
      <c r="A290" s="39"/>
      <c r="B290" s="40"/>
      <c r="C290" s="41"/>
      <c r="D290" s="218" t="s">
        <v>139</v>
      </c>
      <c r="E290" s="41"/>
      <c r="F290" s="219" t="s">
        <v>441</v>
      </c>
      <c r="G290" s="41"/>
      <c r="H290" s="41"/>
      <c r="I290" s="220"/>
      <c r="J290" s="41"/>
      <c r="K290" s="41"/>
      <c r="L290" s="45"/>
      <c r="M290" s="221"/>
      <c r="N290" s="222"/>
      <c r="O290" s="85"/>
      <c r="P290" s="85"/>
      <c r="Q290" s="85"/>
      <c r="R290" s="85"/>
      <c r="S290" s="85"/>
      <c r="T290" s="86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T290" s="18" t="s">
        <v>139</v>
      </c>
      <c r="AU290" s="18" t="s">
        <v>82</v>
      </c>
    </row>
    <row r="291" spans="1:47" s="2" customFormat="1" ht="12">
      <c r="A291" s="39"/>
      <c r="B291" s="40"/>
      <c r="C291" s="41"/>
      <c r="D291" s="223" t="s">
        <v>141</v>
      </c>
      <c r="E291" s="41"/>
      <c r="F291" s="224" t="s">
        <v>442</v>
      </c>
      <c r="G291" s="41"/>
      <c r="H291" s="41"/>
      <c r="I291" s="220"/>
      <c r="J291" s="41"/>
      <c r="K291" s="41"/>
      <c r="L291" s="45"/>
      <c r="M291" s="221"/>
      <c r="N291" s="222"/>
      <c r="O291" s="85"/>
      <c r="P291" s="85"/>
      <c r="Q291" s="85"/>
      <c r="R291" s="85"/>
      <c r="S291" s="85"/>
      <c r="T291" s="86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T291" s="18" t="s">
        <v>141</v>
      </c>
      <c r="AU291" s="18" t="s">
        <v>82</v>
      </c>
    </row>
    <row r="292" spans="1:51" s="14" customFormat="1" ht="12">
      <c r="A292" s="14"/>
      <c r="B292" s="235"/>
      <c r="C292" s="236"/>
      <c r="D292" s="218" t="s">
        <v>143</v>
      </c>
      <c r="E292" s="237" t="s">
        <v>19</v>
      </c>
      <c r="F292" s="238" t="s">
        <v>443</v>
      </c>
      <c r="G292" s="236"/>
      <c r="H292" s="239">
        <v>188</v>
      </c>
      <c r="I292" s="240"/>
      <c r="J292" s="236"/>
      <c r="K292" s="236"/>
      <c r="L292" s="241"/>
      <c r="M292" s="242"/>
      <c r="N292" s="243"/>
      <c r="O292" s="243"/>
      <c r="P292" s="243"/>
      <c r="Q292" s="243"/>
      <c r="R292" s="243"/>
      <c r="S292" s="243"/>
      <c r="T292" s="24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45" t="s">
        <v>143</v>
      </c>
      <c r="AU292" s="245" t="s">
        <v>82</v>
      </c>
      <c r="AV292" s="14" t="s">
        <v>82</v>
      </c>
      <c r="AW292" s="14" t="s">
        <v>33</v>
      </c>
      <c r="AX292" s="14" t="s">
        <v>72</v>
      </c>
      <c r="AY292" s="245" t="s">
        <v>130</v>
      </c>
    </row>
    <row r="293" spans="1:65" s="2" customFormat="1" ht="14.4" customHeight="1">
      <c r="A293" s="39"/>
      <c r="B293" s="40"/>
      <c r="C293" s="246" t="s">
        <v>444</v>
      </c>
      <c r="D293" s="246" t="s">
        <v>165</v>
      </c>
      <c r="E293" s="247" t="s">
        <v>445</v>
      </c>
      <c r="F293" s="248" t="s">
        <v>446</v>
      </c>
      <c r="G293" s="249" t="s">
        <v>233</v>
      </c>
      <c r="H293" s="250">
        <v>72.878</v>
      </c>
      <c r="I293" s="251"/>
      <c r="J293" s="252">
        <f>ROUND(I293*H293,2)</f>
        <v>0</v>
      </c>
      <c r="K293" s="248" t="s">
        <v>137</v>
      </c>
      <c r="L293" s="253"/>
      <c r="M293" s="254" t="s">
        <v>19</v>
      </c>
      <c r="N293" s="255" t="s">
        <v>43</v>
      </c>
      <c r="O293" s="85"/>
      <c r="P293" s="214">
        <f>O293*H293</f>
        <v>0</v>
      </c>
      <c r="Q293" s="214">
        <v>0.0013</v>
      </c>
      <c r="R293" s="214">
        <f>Q293*H293</f>
        <v>0.09474139999999999</v>
      </c>
      <c r="S293" s="214">
        <v>0</v>
      </c>
      <c r="T293" s="215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16" t="s">
        <v>333</v>
      </c>
      <c r="AT293" s="216" t="s">
        <v>165</v>
      </c>
      <c r="AU293" s="216" t="s">
        <v>82</v>
      </c>
      <c r="AY293" s="18" t="s">
        <v>130</v>
      </c>
      <c r="BE293" s="217">
        <f>IF(N293="základní",J293,0)</f>
        <v>0</v>
      </c>
      <c r="BF293" s="217">
        <f>IF(N293="snížená",J293,0)</f>
        <v>0</v>
      </c>
      <c r="BG293" s="217">
        <f>IF(N293="zákl. přenesená",J293,0)</f>
        <v>0</v>
      </c>
      <c r="BH293" s="217">
        <f>IF(N293="sníž. přenesená",J293,0)</f>
        <v>0</v>
      </c>
      <c r="BI293" s="217">
        <f>IF(N293="nulová",J293,0)</f>
        <v>0</v>
      </c>
      <c r="BJ293" s="18" t="s">
        <v>80</v>
      </c>
      <c r="BK293" s="217">
        <f>ROUND(I293*H293,2)</f>
        <v>0</v>
      </c>
      <c r="BL293" s="18" t="s">
        <v>249</v>
      </c>
      <c r="BM293" s="216" t="s">
        <v>447</v>
      </c>
    </row>
    <row r="294" spans="1:47" s="2" customFormat="1" ht="12">
      <c r="A294" s="39"/>
      <c r="B294" s="40"/>
      <c r="C294" s="41"/>
      <c r="D294" s="218" t="s">
        <v>139</v>
      </c>
      <c r="E294" s="41"/>
      <c r="F294" s="219" t="s">
        <v>446</v>
      </c>
      <c r="G294" s="41"/>
      <c r="H294" s="41"/>
      <c r="I294" s="220"/>
      <c r="J294" s="41"/>
      <c r="K294" s="41"/>
      <c r="L294" s="45"/>
      <c r="M294" s="221"/>
      <c r="N294" s="222"/>
      <c r="O294" s="85"/>
      <c r="P294" s="85"/>
      <c r="Q294" s="85"/>
      <c r="R294" s="85"/>
      <c r="S294" s="85"/>
      <c r="T294" s="86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T294" s="18" t="s">
        <v>139</v>
      </c>
      <c r="AU294" s="18" t="s">
        <v>82</v>
      </c>
    </row>
    <row r="295" spans="1:51" s="14" customFormat="1" ht="12">
      <c r="A295" s="14"/>
      <c r="B295" s="235"/>
      <c r="C295" s="236"/>
      <c r="D295" s="218" t="s">
        <v>143</v>
      </c>
      <c r="E295" s="237" t="s">
        <v>19</v>
      </c>
      <c r="F295" s="238" t="s">
        <v>448</v>
      </c>
      <c r="G295" s="236"/>
      <c r="H295" s="239">
        <v>67.48</v>
      </c>
      <c r="I295" s="240"/>
      <c r="J295" s="236"/>
      <c r="K295" s="236"/>
      <c r="L295" s="241"/>
      <c r="M295" s="242"/>
      <c r="N295" s="243"/>
      <c r="O295" s="243"/>
      <c r="P295" s="243"/>
      <c r="Q295" s="243"/>
      <c r="R295" s="243"/>
      <c r="S295" s="243"/>
      <c r="T295" s="24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45" t="s">
        <v>143</v>
      </c>
      <c r="AU295" s="245" t="s">
        <v>82</v>
      </c>
      <c r="AV295" s="14" t="s">
        <v>82</v>
      </c>
      <c r="AW295" s="14" t="s">
        <v>33</v>
      </c>
      <c r="AX295" s="14" t="s">
        <v>72</v>
      </c>
      <c r="AY295" s="245" t="s">
        <v>130</v>
      </c>
    </row>
    <row r="296" spans="1:51" s="14" customFormat="1" ht="12">
      <c r="A296" s="14"/>
      <c r="B296" s="235"/>
      <c r="C296" s="236"/>
      <c r="D296" s="218" t="s">
        <v>143</v>
      </c>
      <c r="E296" s="236"/>
      <c r="F296" s="238" t="s">
        <v>449</v>
      </c>
      <c r="G296" s="236"/>
      <c r="H296" s="239">
        <v>72.878</v>
      </c>
      <c r="I296" s="240"/>
      <c r="J296" s="236"/>
      <c r="K296" s="236"/>
      <c r="L296" s="241"/>
      <c r="M296" s="242"/>
      <c r="N296" s="243"/>
      <c r="O296" s="243"/>
      <c r="P296" s="243"/>
      <c r="Q296" s="243"/>
      <c r="R296" s="243"/>
      <c r="S296" s="243"/>
      <c r="T296" s="24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45" t="s">
        <v>143</v>
      </c>
      <c r="AU296" s="245" t="s">
        <v>82</v>
      </c>
      <c r="AV296" s="14" t="s">
        <v>82</v>
      </c>
      <c r="AW296" s="14" t="s">
        <v>4</v>
      </c>
      <c r="AX296" s="14" t="s">
        <v>80</v>
      </c>
      <c r="AY296" s="245" t="s">
        <v>130</v>
      </c>
    </row>
    <row r="297" spans="1:65" s="2" customFormat="1" ht="22.2" customHeight="1">
      <c r="A297" s="39"/>
      <c r="B297" s="40"/>
      <c r="C297" s="246" t="s">
        <v>450</v>
      </c>
      <c r="D297" s="246" t="s">
        <v>165</v>
      </c>
      <c r="E297" s="247" t="s">
        <v>451</v>
      </c>
      <c r="F297" s="248" t="s">
        <v>452</v>
      </c>
      <c r="G297" s="249" t="s">
        <v>429</v>
      </c>
      <c r="H297" s="250">
        <v>3.76</v>
      </c>
      <c r="I297" s="251"/>
      <c r="J297" s="252">
        <f>ROUND(I297*H297,2)</f>
        <v>0</v>
      </c>
      <c r="K297" s="248" t="s">
        <v>137</v>
      </c>
      <c r="L297" s="253"/>
      <c r="M297" s="254" t="s">
        <v>19</v>
      </c>
      <c r="N297" s="255" t="s">
        <v>43</v>
      </c>
      <c r="O297" s="85"/>
      <c r="P297" s="214">
        <f>O297*H297</f>
        <v>0</v>
      </c>
      <c r="Q297" s="214">
        <v>0.00333</v>
      </c>
      <c r="R297" s="214">
        <f>Q297*H297</f>
        <v>0.0125208</v>
      </c>
      <c r="S297" s="214">
        <v>0</v>
      </c>
      <c r="T297" s="215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16" t="s">
        <v>333</v>
      </c>
      <c r="AT297" s="216" t="s">
        <v>165</v>
      </c>
      <c r="AU297" s="216" t="s">
        <v>82</v>
      </c>
      <c r="AY297" s="18" t="s">
        <v>130</v>
      </c>
      <c r="BE297" s="217">
        <f>IF(N297="základní",J297,0)</f>
        <v>0</v>
      </c>
      <c r="BF297" s="217">
        <f>IF(N297="snížená",J297,0)</f>
        <v>0</v>
      </c>
      <c r="BG297" s="217">
        <f>IF(N297="zákl. přenesená",J297,0)</f>
        <v>0</v>
      </c>
      <c r="BH297" s="217">
        <f>IF(N297="sníž. přenesená",J297,0)</f>
        <v>0</v>
      </c>
      <c r="BI297" s="217">
        <f>IF(N297="nulová",J297,0)</f>
        <v>0</v>
      </c>
      <c r="BJ297" s="18" t="s">
        <v>80</v>
      </c>
      <c r="BK297" s="217">
        <f>ROUND(I297*H297,2)</f>
        <v>0</v>
      </c>
      <c r="BL297" s="18" t="s">
        <v>249</v>
      </c>
      <c r="BM297" s="216" t="s">
        <v>453</v>
      </c>
    </row>
    <row r="298" spans="1:47" s="2" customFormat="1" ht="12">
      <c r="A298" s="39"/>
      <c r="B298" s="40"/>
      <c r="C298" s="41"/>
      <c r="D298" s="218" t="s">
        <v>139</v>
      </c>
      <c r="E298" s="41"/>
      <c r="F298" s="219" t="s">
        <v>452</v>
      </c>
      <c r="G298" s="41"/>
      <c r="H298" s="41"/>
      <c r="I298" s="220"/>
      <c r="J298" s="41"/>
      <c r="K298" s="41"/>
      <c r="L298" s="45"/>
      <c r="M298" s="221"/>
      <c r="N298" s="222"/>
      <c r="O298" s="85"/>
      <c r="P298" s="85"/>
      <c r="Q298" s="85"/>
      <c r="R298" s="85"/>
      <c r="S298" s="85"/>
      <c r="T298" s="86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T298" s="18" t="s">
        <v>139</v>
      </c>
      <c r="AU298" s="18" t="s">
        <v>82</v>
      </c>
    </row>
    <row r="299" spans="1:51" s="14" customFormat="1" ht="12">
      <c r="A299" s="14"/>
      <c r="B299" s="235"/>
      <c r="C299" s="236"/>
      <c r="D299" s="218" t="s">
        <v>143</v>
      </c>
      <c r="E299" s="237" t="s">
        <v>19</v>
      </c>
      <c r="F299" s="238" t="s">
        <v>454</v>
      </c>
      <c r="G299" s="236"/>
      <c r="H299" s="239">
        <v>3.76</v>
      </c>
      <c r="I299" s="240"/>
      <c r="J299" s="236"/>
      <c r="K299" s="236"/>
      <c r="L299" s="241"/>
      <c r="M299" s="242"/>
      <c r="N299" s="243"/>
      <c r="O299" s="243"/>
      <c r="P299" s="243"/>
      <c r="Q299" s="243"/>
      <c r="R299" s="243"/>
      <c r="S299" s="243"/>
      <c r="T299" s="24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45" t="s">
        <v>143</v>
      </c>
      <c r="AU299" s="245" t="s">
        <v>82</v>
      </c>
      <c r="AV299" s="14" t="s">
        <v>82</v>
      </c>
      <c r="AW299" s="14" t="s">
        <v>33</v>
      </c>
      <c r="AX299" s="14" t="s">
        <v>72</v>
      </c>
      <c r="AY299" s="245" t="s">
        <v>130</v>
      </c>
    </row>
    <row r="300" spans="1:65" s="2" customFormat="1" ht="22.2" customHeight="1">
      <c r="A300" s="39"/>
      <c r="B300" s="40"/>
      <c r="C300" s="205" t="s">
        <v>455</v>
      </c>
      <c r="D300" s="205" t="s">
        <v>133</v>
      </c>
      <c r="E300" s="206" t="s">
        <v>456</v>
      </c>
      <c r="F300" s="207" t="s">
        <v>457</v>
      </c>
      <c r="G300" s="208" t="s">
        <v>136</v>
      </c>
      <c r="H300" s="209">
        <v>376</v>
      </c>
      <c r="I300" s="210"/>
      <c r="J300" s="211">
        <f>ROUND(I300*H300,2)</f>
        <v>0</v>
      </c>
      <c r="K300" s="207" t="s">
        <v>137</v>
      </c>
      <c r="L300" s="45"/>
      <c r="M300" s="212" t="s">
        <v>19</v>
      </c>
      <c r="N300" s="213" t="s">
        <v>43</v>
      </c>
      <c r="O300" s="85"/>
      <c r="P300" s="214">
        <f>O300*H300</f>
        <v>0</v>
      </c>
      <c r="Q300" s="214">
        <v>0</v>
      </c>
      <c r="R300" s="214">
        <f>Q300*H300</f>
        <v>0</v>
      </c>
      <c r="S300" s="214">
        <v>0</v>
      </c>
      <c r="T300" s="215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16" t="s">
        <v>249</v>
      </c>
      <c r="AT300" s="216" t="s">
        <v>133</v>
      </c>
      <c r="AU300" s="216" t="s">
        <v>82</v>
      </c>
      <c r="AY300" s="18" t="s">
        <v>130</v>
      </c>
      <c r="BE300" s="217">
        <f>IF(N300="základní",J300,0)</f>
        <v>0</v>
      </c>
      <c r="BF300" s="217">
        <f>IF(N300="snížená",J300,0)</f>
        <v>0</v>
      </c>
      <c r="BG300" s="217">
        <f>IF(N300="zákl. přenesená",J300,0)</f>
        <v>0</v>
      </c>
      <c r="BH300" s="217">
        <f>IF(N300="sníž. přenesená",J300,0)</f>
        <v>0</v>
      </c>
      <c r="BI300" s="217">
        <f>IF(N300="nulová",J300,0)</f>
        <v>0</v>
      </c>
      <c r="BJ300" s="18" t="s">
        <v>80</v>
      </c>
      <c r="BK300" s="217">
        <f>ROUND(I300*H300,2)</f>
        <v>0</v>
      </c>
      <c r="BL300" s="18" t="s">
        <v>249</v>
      </c>
      <c r="BM300" s="216" t="s">
        <v>458</v>
      </c>
    </row>
    <row r="301" spans="1:47" s="2" customFormat="1" ht="12">
      <c r="A301" s="39"/>
      <c r="B301" s="40"/>
      <c r="C301" s="41"/>
      <c r="D301" s="218" t="s">
        <v>139</v>
      </c>
      <c r="E301" s="41"/>
      <c r="F301" s="219" t="s">
        <v>459</v>
      </c>
      <c r="G301" s="41"/>
      <c r="H301" s="41"/>
      <c r="I301" s="220"/>
      <c r="J301" s="41"/>
      <c r="K301" s="41"/>
      <c r="L301" s="45"/>
      <c r="M301" s="221"/>
      <c r="N301" s="222"/>
      <c r="O301" s="85"/>
      <c r="P301" s="85"/>
      <c r="Q301" s="85"/>
      <c r="R301" s="85"/>
      <c r="S301" s="85"/>
      <c r="T301" s="86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T301" s="18" t="s">
        <v>139</v>
      </c>
      <c r="AU301" s="18" t="s">
        <v>82</v>
      </c>
    </row>
    <row r="302" spans="1:47" s="2" customFormat="1" ht="12">
      <c r="A302" s="39"/>
      <c r="B302" s="40"/>
      <c r="C302" s="41"/>
      <c r="D302" s="223" t="s">
        <v>141</v>
      </c>
      <c r="E302" s="41"/>
      <c r="F302" s="224" t="s">
        <v>460</v>
      </c>
      <c r="G302" s="41"/>
      <c r="H302" s="41"/>
      <c r="I302" s="220"/>
      <c r="J302" s="41"/>
      <c r="K302" s="41"/>
      <c r="L302" s="45"/>
      <c r="M302" s="221"/>
      <c r="N302" s="222"/>
      <c r="O302" s="85"/>
      <c r="P302" s="85"/>
      <c r="Q302" s="85"/>
      <c r="R302" s="85"/>
      <c r="S302" s="85"/>
      <c r="T302" s="86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T302" s="18" t="s">
        <v>141</v>
      </c>
      <c r="AU302" s="18" t="s">
        <v>82</v>
      </c>
    </row>
    <row r="303" spans="1:51" s="14" customFormat="1" ht="12">
      <c r="A303" s="14"/>
      <c r="B303" s="235"/>
      <c r="C303" s="236"/>
      <c r="D303" s="218" t="s">
        <v>143</v>
      </c>
      <c r="E303" s="237" t="s">
        <v>19</v>
      </c>
      <c r="F303" s="238" t="s">
        <v>461</v>
      </c>
      <c r="G303" s="236"/>
      <c r="H303" s="239">
        <v>376</v>
      </c>
      <c r="I303" s="240"/>
      <c r="J303" s="236"/>
      <c r="K303" s="236"/>
      <c r="L303" s="241"/>
      <c r="M303" s="242"/>
      <c r="N303" s="243"/>
      <c r="O303" s="243"/>
      <c r="P303" s="243"/>
      <c r="Q303" s="243"/>
      <c r="R303" s="243"/>
      <c r="S303" s="243"/>
      <c r="T303" s="24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45" t="s">
        <v>143</v>
      </c>
      <c r="AU303" s="245" t="s">
        <v>82</v>
      </c>
      <c r="AV303" s="14" t="s">
        <v>82</v>
      </c>
      <c r="AW303" s="14" t="s">
        <v>33</v>
      </c>
      <c r="AX303" s="14" t="s">
        <v>72</v>
      </c>
      <c r="AY303" s="245" t="s">
        <v>130</v>
      </c>
    </row>
    <row r="304" spans="1:65" s="2" customFormat="1" ht="14.4" customHeight="1">
      <c r="A304" s="39"/>
      <c r="B304" s="40"/>
      <c r="C304" s="246" t="s">
        <v>462</v>
      </c>
      <c r="D304" s="246" t="s">
        <v>165</v>
      </c>
      <c r="E304" s="247" t="s">
        <v>463</v>
      </c>
      <c r="F304" s="248" t="s">
        <v>464</v>
      </c>
      <c r="G304" s="249" t="s">
        <v>136</v>
      </c>
      <c r="H304" s="250">
        <v>376</v>
      </c>
      <c r="I304" s="251"/>
      <c r="J304" s="252">
        <f>ROUND(I304*H304,2)</f>
        <v>0</v>
      </c>
      <c r="K304" s="248" t="s">
        <v>137</v>
      </c>
      <c r="L304" s="253"/>
      <c r="M304" s="254" t="s">
        <v>19</v>
      </c>
      <c r="N304" s="255" t="s">
        <v>43</v>
      </c>
      <c r="O304" s="85"/>
      <c r="P304" s="214">
        <f>O304*H304</f>
        <v>0</v>
      </c>
      <c r="Q304" s="214">
        <v>4E-05</v>
      </c>
      <c r="R304" s="214">
        <f>Q304*H304</f>
        <v>0.015040000000000001</v>
      </c>
      <c r="S304" s="214">
        <v>0</v>
      </c>
      <c r="T304" s="215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16" t="s">
        <v>333</v>
      </c>
      <c r="AT304" s="216" t="s">
        <v>165</v>
      </c>
      <c r="AU304" s="216" t="s">
        <v>82</v>
      </c>
      <c r="AY304" s="18" t="s">
        <v>130</v>
      </c>
      <c r="BE304" s="217">
        <f>IF(N304="základní",J304,0)</f>
        <v>0</v>
      </c>
      <c r="BF304" s="217">
        <f>IF(N304="snížená",J304,0)</f>
        <v>0</v>
      </c>
      <c r="BG304" s="217">
        <f>IF(N304="zákl. přenesená",J304,0)</f>
        <v>0</v>
      </c>
      <c r="BH304" s="217">
        <f>IF(N304="sníž. přenesená",J304,0)</f>
        <v>0</v>
      </c>
      <c r="BI304" s="217">
        <f>IF(N304="nulová",J304,0)</f>
        <v>0</v>
      </c>
      <c r="BJ304" s="18" t="s">
        <v>80</v>
      </c>
      <c r="BK304" s="217">
        <f>ROUND(I304*H304,2)</f>
        <v>0</v>
      </c>
      <c r="BL304" s="18" t="s">
        <v>249</v>
      </c>
      <c r="BM304" s="216" t="s">
        <v>465</v>
      </c>
    </row>
    <row r="305" spans="1:47" s="2" customFormat="1" ht="12">
      <c r="A305" s="39"/>
      <c r="B305" s="40"/>
      <c r="C305" s="41"/>
      <c r="D305" s="218" t="s">
        <v>139</v>
      </c>
      <c r="E305" s="41"/>
      <c r="F305" s="219" t="s">
        <v>464</v>
      </c>
      <c r="G305" s="41"/>
      <c r="H305" s="41"/>
      <c r="I305" s="220"/>
      <c r="J305" s="41"/>
      <c r="K305" s="41"/>
      <c r="L305" s="45"/>
      <c r="M305" s="221"/>
      <c r="N305" s="222"/>
      <c r="O305" s="85"/>
      <c r="P305" s="85"/>
      <c r="Q305" s="85"/>
      <c r="R305" s="85"/>
      <c r="S305" s="85"/>
      <c r="T305" s="86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T305" s="18" t="s">
        <v>139</v>
      </c>
      <c r="AU305" s="18" t="s">
        <v>82</v>
      </c>
    </row>
    <row r="306" spans="1:65" s="2" customFormat="1" ht="22.2" customHeight="1">
      <c r="A306" s="39"/>
      <c r="B306" s="40"/>
      <c r="C306" s="205" t="s">
        <v>466</v>
      </c>
      <c r="D306" s="205" t="s">
        <v>133</v>
      </c>
      <c r="E306" s="206" t="s">
        <v>467</v>
      </c>
      <c r="F306" s="207" t="s">
        <v>468</v>
      </c>
      <c r="G306" s="208" t="s">
        <v>136</v>
      </c>
      <c r="H306" s="209">
        <v>48</v>
      </c>
      <c r="I306" s="210"/>
      <c r="J306" s="211">
        <f>ROUND(I306*H306,2)</f>
        <v>0</v>
      </c>
      <c r="K306" s="207" t="s">
        <v>137</v>
      </c>
      <c r="L306" s="45"/>
      <c r="M306" s="212" t="s">
        <v>19</v>
      </c>
      <c r="N306" s="213" t="s">
        <v>43</v>
      </c>
      <c r="O306" s="85"/>
      <c r="P306" s="214">
        <f>O306*H306</f>
        <v>0</v>
      </c>
      <c r="Q306" s="214">
        <v>0</v>
      </c>
      <c r="R306" s="214">
        <f>Q306*H306</f>
        <v>0</v>
      </c>
      <c r="S306" s="214">
        <v>0</v>
      </c>
      <c r="T306" s="215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16" t="s">
        <v>249</v>
      </c>
      <c r="AT306" s="216" t="s">
        <v>133</v>
      </c>
      <c r="AU306" s="216" t="s">
        <v>82</v>
      </c>
      <c r="AY306" s="18" t="s">
        <v>130</v>
      </c>
      <c r="BE306" s="217">
        <f>IF(N306="základní",J306,0)</f>
        <v>0</v>
      </c>
      <c r="BF306" s="217">
        <f>IF(N306="snížená",J306,0)</f>
        <v>0</v>
      </c>
      <c r="BG306" s="217">
        <f>IF(N306="zákl. přenesená",J306,0)</f>
        <v>0</v>
      </c>
      <c r="BH306" s="217">
        <f>IF(N306="sníž. přenesená",J306,0)</f>
        <v>0</v>
      </c>
      <c r="BI306" s="217">
        <f>IF(N306="nulová",J306,0)</f>
        <v>0</v>
      </c>
      <c r="BJ306" s="18" t="s">
        <v>80</v>
      </c>
      <c r="BK306" s="217">
        <f>ROUND(I306*H306,2)</f>
        <v>0</v>
      </c>
      <c r="BL306" s="18" t="s">
        <v>249</v>
      </c>
      <c r="BM306" s="216" t="s">
        <v>469</v>
      </c>
    </row>
    <row r="307" spans="1:47" s="2" customFormat="1" ht="12">
      <c r="A307" s="39"/>
      <c r="B307" s="40"/>
      <c r="C307" s="41"/>
      <c r="D307" s="218" t="s">
        <v>139</v>
      </c>
      <c r="E307" s="41"/>
      <c r="F307" s="219" t="s">
        <v>470</v>
      </c>
      <c r="G307" s="41"/>
      <c r="H307" s="41"/>
      <c r="I307" s="220"/>
      <c r="J307" s="41"/>
      <c r="K307" s="41"/>
      <c r="L307" s="45"/>
      <c r="M307" s="221"/>
      <c r="N307" s="222"/>
      <c r="O307" s="85"/>
      <c r="P307" s="85"/>
      <c r="Q307" s="85"/>
      <c r="R307" s="85"/>
      <c r="S307" s="85"/>
      <c r="T307" s="86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T307" s="18" t="s">
        <v>139</v>
      </c>
      <c r="AU307" s="18" t="s">
        <v>82</v>
      </c>
    </row>
    <row r="308" spans="1:47" s="2" customFormat="1" ht="12">
      <c r="A308" s="39"/>
      <c r="B308" s="40"/>
      <c r="C308" s="41"/>
      <c r="D308" s="223" t="s">
        <v>141</v>
      </c>
      <c r="E308" s="41"/>
      <c r="F308" s="224" t="s">
        <v>471</v>
      </c>
      <c r="G308" s="41"/>
      <c r="H308" s="41"/>
      <c r="I308" s="220"/>
      <c r="J308" s="41"/>
      <c r="K308" s="41"/>
      <c r="L308" s="45"/>
      <c r="M308" s="221"/>
      <c r="N308" s="222"/>
      <c r="O308" s="85"/>
      <c r="P308" s="85"/>
      <c r="Q308" s="85"/>
      <c r="R308" s="85"/>
      <c r="S308" s="85"/>
      <c r="T308" s="86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T308" s="18" t="s">
        <v>141</v>
      </c>
      <c r="AU308" s="18" t="s">
        <v>82</v>
      </c>
    </row>
    <row r="309" spans="1:51" s="14" customFormat="1" ht="12">
      <c r="A309" s="14"/>
      <c r="B309" s="235"/>
      <c r="C309" s="236"/>
      <c r="D309" s="218" t="s">
        <v>143</v>
      </c>
      <c r="E309" s="237" t="s">
        <v>19</v>
      </c>
      <c r="F309" s="238" t="s">
        <v>472</v>
      </c>
      <c r="G309" s="236"/>
      <c r="H309" s="239">
        <v>48</v>
      </c>
      <c r="I309" s="240"/>
      <c r="J309" s="236"/>
      <c r="K309" s="236"/>
      <c r="L309" s="241"/>
      <c r="M309" s="242"/>
      <c r="N309" s="243"/>
      <c r="O309" s="243"/>
      <c r="P309" s="243"/>
      <c r="Q309" s="243"/>
      <c r="R309" s="243"/>
      <c r="S309" s="243"/>
      <c r="T309" s="24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45" t="s">
        <v>143</v>
      </c>
      <c r="AU309" s="245" t="s">
        <v>82</v>
      </c>
      <c r="AV309" s="14" t="s">
        <v>82</v>
      </c>
      <c r="AW309" s="14" t="s">
        <v>33</v>
      </c>
      <c r="AX309" s="14" t="s">
        <v>72</v>
      </c>
      <c r="AY309" s="245" t="s">
        <v>130</v>
      </c>
    </row>
    <row r="310" spans="1:65" s="2" customFormat="1" ht="22.2" customHeight="1">
      <c r="A310" s="39"/>
      <c r="B310" s="40"/>
      <c r="C310" s="246" t="s">
        <v>473</v>
      </c>
      <c r="D310" s="246" t="s">
        <v>165</v>
      </c>
      <c r="E310" s="247" t="s">
        <v>474</v>
      </c>
      <c r="F310" s="248" t="s">
        <v>475</v>
      </c>
      <c r="G310" s="249" t="s">
        <v>476</v>
      </c>
      <c r="H310" s="250">
        <v>138.24</v>
      </c>
      <c r="I310" s="251"/>
      <c r="J310" s="252">
        <f>ROUND(I310*H310,2)</f>
        <v>0</v>
      </c>
      <c r="K310" s="248" t="s">
        <v>19</v>
      </c>
      <c r="L310" s="253"/>
      <c r="M310" s="254" t="s">
        <v>19</v>
      </c>
      <c r="N310" s="255" t="s">
        <v>43</v>
      </c>
      <c r="O310" s="85"/>
      <c r="P310" s="214">
        <f>O310*H310</f>
        <v>0</v>
      </c>
      <c r="Q310" s="214">
        <v>0</v>
      </c>
      <c r="R310" s="214">
        <f>Q310*H310</f>
        <v>0</v>
      </c>
      <c r="S310" s="214">
        <v>0</v>
      </c>
      <c r="T310" s="215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16" t="s">
        <v>333</v>
      </c>
      <c r="AT310" s="216" t="s">
        <v>165</v>
      </c>
      <c r="AU310" s="216" t="s">
        <v>82</v>
      </c>
      <c r="AY310" s="18" t="s">
        <v>130</v>
      </c>
      <c r="BE310" s="217">
        <f>IF(N310="základní",J310,0)</f>
        <v>0</v>
      </c>
      <c r="BF310" s="217">
        <f>IF(N310="snížená",J310,0)</f>
        <v>0</v>
      </c>
      <c r="BG310" s="217">
        <f>IF(N310="zákl. přenesená",J310,0)</f>
        <v>0</v>
      </c>
      <c r="BH310" s="217">
        <f>IF(N310="sníž. přenesená",J310,0)</f>
        <v>0</v>
      </c>
      <c r="BI310" s="217">
        <f>IF(N310="nulová",J310,0)</f>
        <v>0</v>
      </c>
      <c r="BJ310" s="18" t="s">
        <v>80</v>
      </c>
      <c r="BK310" s="217">
        <f>ROUND(I310*H310,2)</f>
        <v>0</v>
      </c>
      <c r="BL310" s="18" t="s">
        <v>249</v>
      </c>
      <c r="BM310" s="216" t="s">
        <v>477</v>
      </c>
    </row>
    <row r="311" spans="1:47" s="2" customFormat="1" ht="12">
      <c r="A311" s="39"/>
      <c r="B311" s="40"/>
      <c r="C311" s="41"/>
      <c r="D311" s="218" t="s">
        <v>139</v>
      </c>
      <c r="E311" s="41"/>
      <c r="F311" s="219" t="s">
        <v>475</v>
      </c>
      <c r="G311" s="41"/>
      <c r="H311" s="41"/>
      <c r="I311" s="220"/>
      <c r="J311" s="41"/>
      <c r="K311" s="41"/>
      <c r="L311" s="45"/>
      <c r="M311" s="221"/>
      <c r="N311" s="222"/>
      <c r="O311" s="85"/>
      <c r="P311" s="85"/>
      <c r="Q311" s="85"/>
      <c r="R311" s="85"/>
      <c r="S311" s="85"/>
      <c r="T311" s="86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T311" s="18" t="s">
        <v>139</v>
      </c>
      <c r="AU311" s="18" t="s">
        <v>82</v>
      </c>
    </row>
    <row r="312" spans="1:51" s="14" customFormat="1" ht="12">
      <c r="A312" s="14"/>
      <c r="B312" s="235"/>
      <c r="C312" s="236"/>
      <c r="D312" s="218" t="s">
        <v>143</v>
      </c>
      <c r="E312" s="237" t="s">
        <v>19</v>
      </c>
      <c r="F312" s="238" t="s">
        <v>478</v>
      </c>
      <c r="G312" s="236"/>
      <c r="H312" s="239">
        <v>138.24</v>
      </c>
      <c r="I312" s="240"/>
      <c r="J312" s="236"/>
      <c r="K312" s="236"/>
      <c r="L312" s="241"/>
      <c r="M312" s="242"/>
      <c r="N312" s="243"/>
      <c r="O312" s="243"/>
      <c r="P312" s="243"/>
      <c r="Q312" s="243"/>
      <c r="R312" s="243"/>
      <c r="S312" s="243"/>
      <c r="T312" s="24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45" t="s">
        <v>143</v>
      </c>
      <c r="AU312" s="245" t="s">
        <v>82</v>
      </c>
      <c r="AV312" s="14" t="s">
        <v>82</v>
      </c>
      <c r="AW312" s="14" t="s">
        <v>33</v>
      </c>
      <c r="AX312" s="14" t="s">
        <v>72</v>
      </c>
      <c r="AY312" s="245" t="s">
        <v>130</v>
      </c>
    </row>
    <row r="313" spans="1:65" s="2" customFormat="1" ht="22.2" customHeight="1">
      <c r="A313" s="39"/>
      <c r="B313" s="40"/>
      <c r="C313" s="205" t="s">
        <v>479</v>
      </c>
      <c r="D313" s="205" t="s">
        <v>133</v>
      </c>
      <c r="E313" s="206" t="s">
        <v>480</v>
      </c>
      <c r="F313" s="207" t="s">
        <v>481</v>
      </c>
      <c r="G313" s="208" t="s">
        <v>233</v>
      </c>
      <c r="H313" s="209">
        <v>138.5</v>
      </c>
      <c r="I313" s="210"/>
      <c r="J313" s="211">
        <f>ROUND(I313*H313,2)</f>
        <v>0</v>
      </c>
      <c r="K313" s="207" t="s">
        <v>137</v>
      </c>
      <c r="L313" s="45"/>
      <c r="M313" s="212" t="s">
        <v>19</v>
      </c>
      <c r="N313" s="213" t="s">
        <v>43</v>
      </c>
      <c r="O313" s="85"/>
      <c r="P313" s="214">
        <f>O313*H313</f>
        <v>0</v>
      </c>
      <c r="Q313" s="214">
        <v>0</v>
      </c>
      <c r="R313" s="214">
        <f>Q313*H313</f>
        <v>0</v>
      </c>
      <c r="S313" s="214">
        <v>0.024</v>
      </c>
      <c r="T313" s="215">
        <f>S313*H313</f>
        <v>3.3240000000000003</v>
      </c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R313" s="216" t="s">
        <v>249</v>
      </c>
      <c r="AT313" s="216" t="s">
        <v>133</v>
      </c>
      <c r="AU313" s="216" t="s">
        <v>82</v>
      </c>
      <c r="AY313" s="18" t="s">
        <v>130</v>
      </c>
      <c r="BE313" s="217">
        <f>IF(N313="základní",J313,0)</f>
        <v>0</v>
      </c>
      <c r="BF313" s="217">
        <f>IF(N313="snížená",J313,0)</f>
        <v>0</v>
      </c>
      <c r="BG313" s="217">
        <f>IF(N313="zákl. přenesená",J313,0)</f>
        <v>0</v>
      </c>
      <c r="BH313" s="217">
        <f>IF(N313="sníž. přenesená",J313,0)</f>
        <v>0</v>
      </c>
      <c r="BI313" s="217">
        <f>IF(N313="nulová",J313,0)</f>
        <v>0</v>
      </c>
      <c r="BJ313" s="18" t="s">
        <v>80</v>
      </c>
      <c r="BK313" s="217">
        <f>ROUND(I313*H313,2)</f>
        <v>0</v>
      </c>
      <c r="BL313" s="18" t="s">
        <v>249</v>
      </c>
      <c r="BM313" s="216" t="s">
        <v>482</v>
      </c>
    </row>
    <row r="314" spans="1:47" s="2" customFormat="1" ht="12">
      <c r="A314" s="39"/>
      <c r="B314" s="40"/>
      <c r="C314" s="41"/>
      <c r="D314" s="218" t="s">
        <v>139</v>
      </c>
      <c r="E314" s="41"/>
      <c r="F314" s="219" t="s">
        <v>483</v>
      </c>
      <c r="G314" s="41"/>
      <c r="H314" s="41"/>
      <c r="I314" s="220"/>
      <c r="J314" s="41"/>
      <c r="K314" s="41"/>
      <c r="L314" s="45"/>
      <c r="M314" s="221"/>
      <c r="N314" s="222"/>
      <c r="O314" s="85"/>
      <c r="P314" s="85"/>
      <c r="Q314" s="85"/>
      <c r="R314" s="85"/>
      <c r="S314" s="85"/>
      <c r="T314" s="86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T314" s="18" t="s">
        <v>139</v>
      </c>
      <c r="AU314" s="18" t="s">
        <v>82</v>
      </c>
    </row>
    <row r="315" spans="1:47" s="2" customFormat="1" ht="12">
      <c r="A315" s="39"/>
      <c r="B315" s="40"/>
      <c r="C315" s="41"/>
      <c r="D315" s="223" t="s">
        <v>141</v>
      </c>
      <c r="E315" s="41"/>
      <c r="F315" s="224" t="s">
        <v>484</v>
      </c>
      <c r="G315" s="41"/>
      <c r="H315" s="41"/>
      <c r="I315" s="220"/>
      <c r="J315" s="41"/>
      <c r="K315" s="41"/>
      <c r="L315" s="45"/>
      <c r="M315" s="221"/>
      <c r="N315" s="222"/>
      <c r="O315" s="85"/>
      <c r="P315" s="85"/>
      <c r="Q315" s="85"/>
      <c r="R315" s="85"/>
      <c r="S315" s="85"/>
      <c r="T315" s="86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T315" s="18" t="s">
        <v>141</v>
      </c>
      <c r="AU315" s="18" t="s">
        <v>82</v>
      </c>
    </row>
    <row r="316" spans="1:51" s="14" customFormat="1" ht="12">
      <c r="A316" s="14"/>
      <c r="B316" s="235"/>
      <c r="C316" s="236"/>
      <c r="D316" s="218" t="s">
        <v>143</v>
      </c>
      <c r="E316" s="237" t="s">
        <v>19</v>
      </c>
      <c r="F316" s="238" t="s">
        <v>485</v>
      </c>
      <c r="G316" s="236"/>
      <c r="H316" s="239">
        <v>138.5</v>
      </c>
      <c r="I316" s="240"/>
      <c r="J316" s="236"/>
      <c r="K316" s="236"/>
      <c r="L316" s="241"/>
      <c r="M316" s="242"/>
      <c r="N316" s="243"/>
      <c r="O316" s="243"/>
      <c r="P316" s="243"/>
      <c r="Q316" s="243"/>
      <c r="R316" s="243"/>
      <c r="S316" s="243"/>
      <c r="T316" s="24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45" t="s">
        <v>143</v>
      </c>
      <c r="AU316" s="245" t="s">
        <v>82</v>
      </c>
      <c r="AV316" s="14" t="s">
        <v>82</v>
      </c>
      <c r="AW316" s="14" t="s">
        <v>33</v>
      </c>
      <c r="AX316" s="14" t="s">
        <v>72</v>
      </c>
      <c r="AY316" s="245" t="s">
        <v>130</v>
      </c>
    </row>
    <row r="317" spans="1:65" s="2" customFormat="1" ht="22.2" customHeight="1">
      <c r="A317" s="39"/>
      <c r="B317" s="40"/>
      <c r="C317" s="205" t="s">
        <v>486</v>
      </c>
      <c r="D317" s="205" t="s">
        <v>133</v>
      </c>
      <c r="E317" s="206" t="s">
        <v>487</v>
      </c>
      <c r="F317" s="207" t="s">
        <v>488</v>
      </c>
      <c r="G317" s="208" t="s">
        <v>233</v>
      </c>
      <c r="H317" s="209">
        <v>74.4</v>
      </c>
      <c r="I317" s="210"/>
      <c r="J317" s="211">
        <f>ROUND(I317*H317,2)</f>
        <v>0</v>
      </c>
      <c r="K317" s="207" t="s">
        <v>137</v>
      </c>
      <c r="L317" s="45"/>
      <c r="M317" s="212" t="s">
        <v>19</v>
      </c>
      <c r="N317" s="213" t="s">
        <v>43</v>
      </c>
      <c r="O317" s="85"/>
      <c r="P317" s="214">
        <f>O317*H317</f>
        <v>0</v>
      </c>
      <c r="Q317" s="214">
        <v>0</v>
      </c>
      <c r="R317" s="214">
        <f>Q317*H317</f>
        <v>0</v>
      </c>
      <c r="S317" s="214">
        <v>0.01232</v>
      </c>
      <c r="T317" s="215">
        <f>S317*H317</f>
        <v>0.916608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16" t="s">
        <v>249</v>
      </c>
      <c r="AT317" s="216" t="s">
        <v>133</v>
      </c>
      <c r="AU317" s="216" t="s">
        <v>82</v>
      </c>
      <c r="AY317" s="18" t="s">
        <v>130</v>
      </c>
      <c r="BE317" s="217">
        <f>IF(N317="základní",J317,0)</f>
        <v>0</v>
      </c>
      <c r="BF317" s="217">
        <f>IF(N317="snížená",J317,0)</f>
        <v>0</v>
      </c>
      <c r="BG317" s="217">
        <f>IF(N317="zákl. přenesená",J317,0)</f>
        <v>0</v>
      </c>
      <c r="BH317" s="217">
        <f>IF(N317="sníž. přenesená",J317,0)</f>
        <v>0</v>
      </c>
      <c r="BI317" s="217">
        <f>IF(N317="nulová",J317,0)</f>
        <v>0</v>
      </c>
      <c r="BJ317" s="18" t="s">
        <v>80</v>
      </c>
      <c r="BK317" s="217">
        <f>ROUND(I317*H317,2)</f>
        <v>0</v>
      </c>
      <c r="BL317" s="18" t="s">
        <v>249</v>
      </c>
      <c r="BM317" s="216" t="s">
        <v>489</v>
      </c>
    </row>
    <row r="318" spans="1:47" s="2" customFormat="1" ht="12">
      <c r="A318" s="39"/>
      <c r="B318" s="40"/>
      <c r="C318" s="41"/>
      <c r="D318" s="218" t="s">
        <v>139</v>
      </c>
      <c r="E318" s="41"/>
      <c r="F318" s="219" t="s">
        <v>490</v>
      </c>
      <c r="G318" s="41"/>
      <c r="H318" s="41"/>
      <c r="I318" s="220"/>
      <c r="J318" s="41"/>
      <c r="K318" s="41"/>
      <c r="L318" s="45"/>
      <c r="M318" s="221"/>
      <c r="N318" s="222"/>
      <c r="O318" s="85"/>
      <c r="P318" s="85"/>
      <c r="Q318" s="85"/>
      <c r="R318" s="85"/>
      <c r="S318" s="85"/>
      <c r="T318" s="86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T318" s="18" t="s">
        <v>139</v>
      </c>
      <c r="AU318" s="18" t="s">
        <v>82</v>
      </c>
    </row>
    <row r="319" spans="1:47" s="2" customFormat="1" ht="12">
      <c r="A319" s="39"/>
      <c r="B319" s="40"/>
      <c r="C319" s="41"/>
      <c r="D319" s="223" t="s">
        <v>141</v>
      </c>
      <c r="E319" s="41"/>
      <c r="F319" s="224" t="s">
        <v>491</v>
      </c>
      <c r="G319" s="41"/>
      <c r="H319" s="41"/>
      <c r="I319" s="220"/>
      <c r="J319" s="41"/>
      <c r="K319" s="41"/>
      <c r="L319" s="45"/>
      <c r="M319" s="221"/>
      <c r="N319" s="222"/>
      <c r="O319" s="85"/>
      <c r="P319" s="85"/>
      <c r="Q319" s="85"/>
      <c r="R319" s="85"/>
      <c r="S319" s="85"/>
      <c r="T319" s="86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T319" s="18" t="s">
        <v>141</v>
      </c>
      <c r="AU319" s="18" t="s">
        <v>82</v>
      </c>
    </row>
    <row r="320" spans="1:51" s="14" customFormat="1" ht="12">
      <c r="A320" s="14"/>
      <c r="B320" s="235"/>
      <c r="C320" s="236"/>
      <c r="D320" s="218" t="s">
        <v>143</v>
      </c>
      <c r="E320" s="237" t="s">
        <v>19</v>
      </c>
      <c r="F320" s="238" t="s">
        <v>492</v>
      </c>
      <c r="G320" s="236"/>
      <c r="H320" s="239">
        <v>74.4</v>
      </c>
      <c r="I320" s="240"/>
      <c r="J320" s="236"/>
      <c r="K320" s="236"/>
      <c r="L320" s="241"/>
      <c r="M320" s="242"/>
      <c r="N320" s="243"/>
      <c r="O320" s="243"/>
      <c r="P320" s="243"/>
      <c r="Q320" s="243"/>
      <c r="R320" s="243"/>
      <c r="S320" s="243"/>
      <c r="T320" s="24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45" t="s">
        <v>143</v>
      </c>
      <c r="AU320" s="245" t="s">
        <v>82</v>
      </c>
      <c r="AV320" s="14" t="s">
        <v>82</v>
      </c>
      <c r="AW320" s="14" t="s">
        <v>33</v>
      </c>
      <c r="AX320" s="14" t="s">
        <v>72</v>
      </c>
      <c r="AY320" s="245" t="s">
        <v>130</v>
      </c>
    </row>
    <row r="321" spans="1:65" s="2" customFormat="1" ht="22.2" customHeight="1">
      <c r="A321" s="39"/>
      <c r="B321" s="40"/>
      <c r="C321" s="205" t="s">
        <v>493</v>
      </c>
      <c r="D321" s="205" t="s">
        <v>133</v>
      </c>
      <c r="E321" s="206" t="s">
        <v>494</v>
      </c>
      <c r="F321" s="207" t="s">
        <v>495</v>
      </c>
      <c r="G321" s="208" t="s">
        <v>233</v>
      </c>
      <c r="H321" s="209">
        <v>8</v>
      </c>
      <c r="I321" s="210"/>
      <c r="J321" s="211">
        <f>ROUND(I321*H321,2)</f>
        <v>0</v>
      </c>
      <c r="K321" s="207" t="s">
        <v>137</v>
      </c>
      <c r="L321" s="45"/>
      <c r="M321" s="212" t="s">
        <v>19</v>
      </c>
      <c r="N321" s="213" t="s">
        <v>43</v>
      </c>
      <c r="O321" s="85"/>
      <c r="P321" s="214">
        <f>O321*H321</f>
        <v>0</v>
      </c>
      <c r="Q321" s="214">
        <v>0</v>
      </c>
      <c r="R321" s="214">
        <f>Q321*H321</f>
        <v>0</v>
      </c>
      <c r="S321" s="214">
        <v>0.01584</v>
      </c>
      <c r="T321" s="215">
        <f>S321*H321</f>
        <v>0.12672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16" t="s">
        <v>249</v>
      </c>
      <c r="AT321" s="216" t="s">
        <v>133</v>
      </c>
      <c r="AU321" s="216" t="s">
        <v>82</v>
      </c>
      <c r="AY321" s="18" t="s">
        <v>130</v>
      </c>
      <c r="BE321" s="217">
        <f>IF(N321="základní",J321,0)</f>
        <v>0</v>
      </c>
      <c r="BF321" s="217">
        <f>IF(N321="snížená",J321,0)</f>
        <v>0</v>
      </c>
      <c r="BG321" s="217">
        <f>IF(N321="zákl. přenesená",J321,0)</f>
        <v>0</v>
      </c>
      <c r="BH321" s="217">
        <f>IF(N321="sníž. přenesená",J321,0)</f>
        <v>0</v>
      </c>
      <c r="BI321" s="217">
        <f>IF(N321="nulová",J321,0)</f>
        <v>0</v>
      </c>
      <c r="BJ321" s="18" t="s">
        <v>80</v>
      </c>
      <c r="BK321" s="217">
        <f>ROUND(I321*H321,2)</f>
        <v>0</v>
      </c>
      <c r="BL321" s="18" t="s">
        <v>249</v>
      </c>
      <c r="BM321" s="216" t="s">
        <v>496</v>
      </c>
    </row>
    <row r="322" spans="1:47" s="2" customFormat="1" ht="12">
      <c r="A322" s="39"/>
      <c r="B322" s="40"/>
      <c r="C322" s="41"/>
      <c r="D322" s="218" t="s">
        <v>139</v>
      </c>
      <c r="E322" s="41"/>
      <c r="F322" s="219" t="s">
        <v>497</v>
      </c>
      <c r="G322" s="41"/>
      <c r="H322" s="41"/>
      <c r="I322" s="220"/>
      <c r="J322" s="41"/>
      <c r="K322" s="41"/>
      <c r="L322" s="45"/>
      <c r="M322" s="221"/>
      <c r="N322" s="222"/>
      <c r="O322" s="85"/>
      <c r="P322" s="85"/>
      <c r="Q322" s="85"/>
      <c r="R322" s="85"/>
      <c r="S322" s="85"/>
      <c r="T322" s="86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T322" s="18" t="s">
        <v>139</v>
      </c>
      <c r="AU322" s="18" t="s">
        <v>82</v>
      </c>
    </row>
    <row r="323" spans="1:47" s="2" customFormat="1" ht="12">
      <c r="A323" s="39"/>
      <c r="B323" s="40"/>
      <c r="C323" s="41"/>
      <c r="D323" s="223" t="s">
        <v>141</v>
      </c>
      <c r="E323" s="41"/>
      <c r="F323" s="224" t="s">
        <v>498</v>
      </c>
      <c r="G323" s="41"/>
      <c r="H323" s="41"/>
      <c r="I323" s="220"/>
      <c r="J323" s="41"/>
      <c r="K323" s="41"/>
      <c r="L323" s="45"/>
      <c r="M323" s="221"/>
      <c r="N323" s="222"/>
      <c r="O323" s="85"/>
      <c r="P323" s="85"/>
      <c r="Q323" s="85"/>
      <c r="R323" s="85"/>
      <c r="S323" s="85"/>
      <c r="T323" s="86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T323" s="18" t="s">
        <v>141</v>
      </c>
      <c r="AU323" s="18" t="s">
        <v>82</v>
      </c>
    </row>
    <row r="324" spans="1:51" s="14" customFormat="1" ht="12">
      <c r="A324" s="14"/>
      <c r="B324" s="235"/>
      <c r="C324" s="236"/>
      <c r="D324" s="218" t="s">
        <v>143</v>
      </c>
      <c r="E324" s="237" t="s">
        <v>19</v>
      </c>
      <c r="F324" s="238" t="s">
        <v>499</v>
      </c>
      <c r="G324" s="236"/>
      <c r="H324" s="239">
        <v>8</v>
      </c>
      <c r="I324" s="240"/>
      <c r="J324" s="236"/>
      <c r="K324" s="236"/>
      <c r="L324" s="241"/>
      <c r="M324" s="242"/>
      <c r="N324" s="243"/>
      <c r="O324" s="243"/>
      <c r="P324" s="243"/>
      <c r="Q324" s="243"/>
      <c r="R324" s="243"/>
      <c r="S324" s="243"/>
      <c r="T324" s="24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45" t="s">
        <v>143</v>
      </c>
      <c r="AU324" s="245" t="s">
        <v>82</v>
      </c>
      <c r="AV324" s="14" t="s">
        <v>82</v>
      </c>
      <c r="AW324" s="14" t="s">
        <v>33</v>
      </c>
      <c r="AX324" s="14" t="s">
        <v>72</v>
      </c>
      <c r="AY324" s="245" t="s">
        <v>130</v>
      </c>
    </row>
    <row r="325" spans="1:65" s="2" customFormat="1" ht="22.2" customHeight="1">
      <c r="A325" s="39"/>
      <c r="B325" s="40"/>
      <c r="C325" s="205" t="s">
        <v>500</v>
      </c>
      <c r="D325" s="205" t="s">
        <v>133</v>
      </c>
      <c r="E325" s="206" t="s">
        <v>501</v>
      </c>
      <c r="F325" s="207" t="s">
        <v>502</v>
      </c>
      <c r="G325" s="208" t="s">
        <v>233</v>
      </c>
      <c r="H325" s="209">
        <v>112</v>
      </c>
      <c r="I325" s="210"/>
      <c r="J325" s="211">
        <f>ROUND(I325*H325,2)</f>
        <v>0</v>
      </c>
      <c r="K325" s="207" t="s">
        <v>137</v>
      </c>
      <c r="L325" s="45"/>
      <c r="M325" s="212" t="s">
        <v>19</v>
      </c>
      <c r="N325" s="213" t="s">
        <v>43</v>
      </c>
      <c r="O325" s="85"/>
      <c r="P325" s="214">
        <f>O325*H325</f>
        <v>0</v>
      </c>
      <c r="Q325" s="214">
        <v>0</v>
      </c>
      <c r="R325" s="214">
        <f>Q325*H325</f>
        <v>0</v>
      </c>
      <c r="S325" s="214">
        <v>0.02475</v>
      </c>
      <c r="T325" s="215">
        <f>S325*H325</f>
        <v>2.7720000000000002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16" t="s">
        <v>249</v>
      </c>
      <c r="AT325" s="216" t="s">
        <v>133</v>
      </c>
      <c r="AU325" s="216" t="s">
        <v>82</v>
      </c>
      <c r="AY325" s="18" t="s">
        <v>130</v>
      </c>
      <c r="BE325" s="217">
        <f>IF(N325="základní",J325,0)</f>
        <v>0</v>
      </c>
      <c r="BF325" s="217">
        <f>IF(N325="snížená",J325,0)</f>
        <v>0</v>
      </c>
      <c r="BG325" s="217">
        <f>IF(N325="zákl. přenesená",J325,0)</f>
        <v>0</v>
      </c>
      <c r="BH325" s="217">
        <f>IF(N325="sníž. přenesená",J325,0)</f>
        <v>0</v>
      </c>
      <c r="BI325" s="217">
        <f>IF(N325="nulová",J325,0)</f>
        <v>0</v>
      </c>
      <c r="BJ325" s="18" t="s">
        <v>80</v>
      </c>
      <c r="BK325" s="217">
        <f>ROUND(I325*H325,2)</f>
        <v>0</v>
      </c>
      <c r="BL325" s="18" t="s">
        <v>249</v>
      </c>
      <c r="BM325" s="216" t="s">
        <v>503</v>
      </c>
    </row>
    <row r="326" spans="1:47" s="2" customFormat="1" ht="12">
      <c r="A326" s="39"/>
      <c r="B326" s="40"/>
      <c r="C326" s="41"/>
      <c r="D326" s="218" t="s">
        <v>139</v>
      </c>
      <c r="E326" s="41"/>
      <c r="F326" s="219" t="s">
        <v>504</v>
      </c>
      <c r="G326" s="41"/>
      <c r="H326" s="41"/>
      <c r="I326" s="220"/>
      <c r="J326" s="41"/>
      <c r="K326" s="41"/>
      <c r="L326" s="45"/>
      <c r="M326" s="221"/>
      <c r="N326" s="222"/>
      <c r="O326" s="85"/>
      <c r="P326" s="85"/>
      <c r="Q326" s="85"/>
      <c r="R326" s="85"/>
      <c r="S326" s="85"/>
      <c r="T326" s="86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T326" s="18" t="s">
        <v>139</v>
      </c>
      <c r="AU326" s="18" t="s">
        <v>82</v>
      </c>
    </row>
    <row r="327" spans="1:47" s="2" customFormat="1" ht="12">
      <c r="A327" s="39"/>
      <c r="B327" s="40"/>
      <c r="C327" s="41"/>
      <c r="D327" s="223" t="s">
        <v>141</v>
      </c>
      <c r="E327" s="41"/>
      <c r="F327" s="224" t="s">
        <v>505</v>
      </c>
      <c r="G327" s="41"/>
      <c r="H327" s="41"/>
      <c r="I327" s="220"/>
      <c r="J327" s="41"/>
      <c r="K327" s="41"/>
      <c r="L327" s="45"/>
      <c r="M327" s="221"/>
      <c r="N327" s="222"/>
      <c r="O327" s="85"/>
      <c r="P327" s="85"/>
      <c r="Q327" s="85"/>
      <c r="R327" s="85"/>
      <c r="S327" s="85"/>
      <c r="T327" s="86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T327" s="18" t="s">
        <v>141</v>
      </c>
      <c r="AU327" s="18" t="s">
        <v>82</v>
      </c>
    </row>
    <row r="328" spans="1:51" s="14" customFormat="1" ht="12">
      <c r="A328" s="14"/>
      <c r="B328" s="235"/>
      <c r="C328" s="236"/>
      <c r="D328" s="218" t="s">
        <v>143</v>
      </c>
      <c r="E328" s="237" t="s">
        <v>19</v>
      </c>
      <c r="F328" s="238" t="s">
        <v>506</v>
      </c>
      <c r="G328" s="236"/>
      <c r="H328" s="239">
        <v>20</v>
      </c>
      <c r="I328" s="240"/>
      <c r="J328" s="236"/>
      <c r="K328" s="236"/>
      <c r="L328" s="241"/>
      <c r="M328" s="242"/>
      <c r="N328" s="243"/>
      <c r="O328" s="243"/>
      <c r="P328" s="243"/>
      <c r="Q328" s="243"/>
      <c r="R328" s="243"/>
      <c r="S328" s="243"/>
      <c r="T328" s="24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45" t="s">
        <v>143</v>
      </c>
      <c r="AU328" s="245" t="s">
        <v>82</v>
      </c>
      <c r="AV328" s="14" t="s">
        <v>82</v>
      </c>
      <c r="AW328" s="14" t="s">
        <v>33</v>
      </c>
      <c r="AX328" s="14" t="s">
        <v>72</v>
      </c>
      <c r="AY328" s="245" t="s">
        <v>130</v>
      </c>
    </row>
    <row r="329" spans="1:51" s="14" customFormat="1" ht="12">
      <c r="A329" s="14"/>
      <c r="B329" s="235"/>
      <c r="C329" s="236"/>
      <c r="D329" s="218" t="s">
        <v>143</v>
      </c>
      <c r="E329" s="237" t="s">
        <v>19</v>
      </c>
      <c r="F329" s="238" t="s">
        <v>507</v>
      </c>
      <c r="G329" s="236"/>
      <c r="H329" s="239">
        <v>68</v>
      </c>
      <c r="I329" s="240"/>
      <c r="J329" s="236"/>
      <c r="K329" s="236"/>
      <c r="L329" s="241"/>
      <c r="M329" s="242"/>
      <c r="N329" s="243"/>
      <c r="O329" s="243"/>
      <c r="P329" s="243"/>
      <c r="Q329" s="243"/>
      <c r="R329" s="243"/>
      <c r="S329" s="243"/>
      <c r="T329" s="24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45" t="s">
        <v>143</v>
      </c>
      <c r="AU329" s="245" t="s">
        <v>82</v>
      </c>
      <c r="AV329" s="14" t="s">
        <v>82</v>
      </c>
      <c r="AW329" s="14" t="s">
        <v>33</v>
      </c>
      <c r="AX329" s="14" t="s">
        <v>72</v>
      </c>
      <c r="AY329" s="245" t="s">
        <v>130</v>
      </c>
    </row>
    <row r="330" spans="1:51" s="14" customFormat="1" ht="12">
      <c r="A330" s="14"/>
      <c r="B330" s="235"/>
      <c r="C330" s="236"/>
      <c r="D330" s="218" t="s">
        <v>143</v>
      </c>
      <c r="E330" s="237" t="s">
        <v>19</v>
      </c>
      <c r="F330" s="238" t="s">
        <v>508</v>
      </c>
      <c r="G330" s="236"/>
      <c r="H330" s="239">
        <v>24</v>
      </c>
      <c r="I330" s="240"/>
      <c r="J330" s="236"/>
      <c r="K330" s="236"/>
      <c r="L330" s="241"/>
      <c r="M330" s="242"/>
      <c r="N330" s="243"/>
      <c r="O330" s="243"/>
      <c r="P330" s="243"/>
      <c r="Q330" s="243"/>
      <c r="R330" s="243"/>
      <c r="S330" s="243"/>
      <c r="T330" s="24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45" t="s">
        <v>143</v>
      </c>
      <c r="AU330" s="245" t="s">
        <v>82</v>
      </c>
      <c r="AV330" s="14" t="s">
        <v>82</v>
      </c>
      <c r="AW330" s="14" t="s">
        <v>33</v>
      </c>
      <c r="AX330" s="14" t="s">
        <v>72</v>
      </c>
      <c r="AY330" s="245" t="s">
        <v>130</v>
      </c>
    </row>
    <row r="331" spans="1:65" s="2" customFormat="1" ht="22.2" customHeight="1">
      <c r="A331" s="39"/>
      <c r="B331" s="40"/>
      <c r="C331" s="205" t="s">
        <v>509</v>
      </c>
      <c r="D331" s="205" t="s">
        <v>133</v>
      </c>
      <c r="E331" s="206" t="s">
        <v>510</v>
      </c>
      <c r="F331" s="207" t="s">
        <v>511</v>
      </c>
      <c r="G331" s="208" t="s">
        <v>233</v>
      </c>
      <c r="H331" s="209">
        <v>140</v>
      </c>
      <c r="I331" s="210"/>
      <c r="J331" s="211">
        <f>ROUND(I331*H331,2)</f>
        <v>0</v>
      </c>
      <c r="K331" s="207" t="s">
        <v>137</v>
      </c>
      <c r="L331" s="45"/>
      <c r="M331" s="212" t="s">
        <v>19</v>
      </c>
      <c r="N331" s="213" t="s">
        <v>43</v>
      </c>
      <c r="O331" s="85"/>
      <c r="P331" s="214">
        <f>O331*H331</f>
        <v>0</v>
      </c>
      <c r="Q331" s="214">
        <v>0.00732</v>
      </c>
      <c r="R331" s="214">
        <f>Q331*H331</f>
        <v>1.0248</v>
      </c>
      <c r="S331" s="214">
        <v>0</v>
      </c>
      <c r="T331" s="215">
        <f>S331*H331</f>
        <v>0</v>
      </c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R331" s="216" t="s">
        <v>249</v>
      </c>
      <c r="AT331" s="216" t="s">
        <v>133</v>
      </c>
      <c r="AU331" s="216" t="s">
        <v>82</v>
      </c>
      <c r="AY331" s="18" t="s">
        <v>130</v>
      </c>
      <c r="BE331" s="217">
        <f>IF(N331="základní",J331,0)</f>
        <v>0</v>
      </c>
      <c r="BF331" s="217">
        <f>IF(N331="snížená",J331,0)</f>
        <v>0</v>
      </c>
      <c r="BG331" s="217">
        <f>IF(N331="zákl. přenesená",J331,0)</f>
        <v>0</v>
      </c>
      <c r="BH331" s="217">
        <f>IF(N331="sníž. přenesená",J331,0)</f>
        <v>0</v>
      </c>
      <c r="BI331" s="217">
        <f>IF(N331="nulová",J331,0)</f>
        <v>0</v>
      </c>
      <c r="BJ331" s="18" t="s">
        <v>80</v>
      </c>
      <c r="BK331" s="217">
        <f>ROUND(I331*H331,2)</f>
        <v>0</v>
      </c>
      <c r="BL331" s="18" t="s">
        <v>249</v>
      </c>
      <c r="BM331" s="216" t="s">
        <v>512</v>
      </c>
    </row>
    <row r="332" spans="1:47" s="2" customFormat="1" ht="12">
      <c r="A332" s="39"/>
      <c r="B332" s="40"/>
      <c r="C332" s="41"/>
      <c r="D332" s="218" t="s">
        <v>139</v>
      </c>
      <c r="E332" s="41"/>
      <c r="F332" s="219" t="s">
        <v>513</v>
      </c>
      <c r="G332" s="41"/>
      <c r="H332" s="41"/>
      <c r="I332" s="220"/>
      <c r="J332" s="41"/>
      <c r="K332" s="41"/>
      <c r="L332" s="45"/>
      <c r="M332" s="221"/>
      <c r="N332" s="222"/>
      <c r="O332" s="85"/>
      <c r="P332" s="85"/>
      <c r="Q332" s="85"/>
      <c r="R332" s="85"/>
      <c r="S332" s="85"/>
      <c r="T332" s="86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T332" s="18" t="s">
        <v>139</v>
      </c>
      <c r="AU332" s="18" t="s">
        <v>82</v>
      </c>
    </row>
    <row r="333" spans="1:47" s="2" customFormat="1" ht="12">
      <c r="A333" s="39"/>
      <c r="B333" s="40"/>
      <c r="C333" s="41"/>
      <c r="D333" s="223" t="s">
        <v>141</v>
      </c>
      <c r="E333" s="41"/>
      <c r="F333" s="224" t="s">
        <v>514</v>
      </c>
      <c r="G333" s="41"/>
      <c r="H333" s="41"/>
      <c r="I333" s="220"/>
      <c r="J333" s="41"/>
      <c r="K333" s="41"/>
      <c r="L333" s="45"/>
      <c r="M333" s="221"/>
      <c r="N333" s="222"/>
      <c r="O333" s="85"/>
      <c r="P333" s="85"/>
      <c r="Q333" s="85"/>
      <c r="R333" s="85"/>
      <c r="S333" s="85"/>
      <c r="T333" s="86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T333" s="18" t="s">
        <v>141</v>
      </c>
      <c r="AU333" s="18" t="s">
        <v>82</v>
      </c>
    </row>
    <row r="334" spans="1:51" s="14" customFormat="1" ht="12">
      <c r="A334" s="14"/>
      <c r="B334" s="235"/>
      <c r="C334" s="236"/>
      <c r="D334" s="218" t="s">
        <v>143</v>
      </c>
      <c r="E334" s="237" t="s">
        <v>19</v>
      </c>
      <c r="F334" s="238" t="s">
        <v>515</v>
      </c>
      <c r="G334" s="236"/>
      <c r="H334" s="239">
        <v>116</v>
      </c>
      <c r="I334" s="240"/>
      <c r="J334" s="236"/>
      <c r="K334" s="236"/>
      <c r="L334" s="241"/>
      <c r="M334" s="242"/>
      <c r="N334" s="243"/>
      <c r="O334" s="243"/>
      <c r="P334" s="243"/>
      <c r="Q334" s="243"/>
      <c r="R334" s="243"/>
      <c r="S334" s="243"/>
      <c r="T334" s="24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45" t="s">
        <v>143</v>
      </c>
      <c r="AU334" s="245" t="s">
        <v>82</v>
      </c>
      <c r="AV334" s="14" t="s">
        <v>82</v>
      </c>
      <c r="AW334" s="14" t="s">
        <v>33</v>
      </c>
      <c r="AX334" s="14" t="s">
        <v>72</v>
      </c>
      <c r="AY334" s="245" t="s">
        <v>130</v>
      </c>
    </row>
    <row r="335" spans="1:51" s="14" customFormat="1" ht="12">
      <c r="A335" s="14"/>
      <c r="B335" s="235"/>
      <c r="C335" s="236"/>
      <c r="D335" s="218" t="s">
        <v>143</v>
      </c>
      <c r="E335" s="237" t="s">
        <v>19</v>
      </c>
      <c r="F335" s="238" t="s">
        <v>516</v>
      </c>
      <c r="G335" s="236"/>
      <c r="H335" s="239">
        <v>24</v>
      </c>
      <c r="I335" s="240"/>
      <c r="J335" s="236"/>
      <c r="K335" s="236"/>
      <c r="L335" s="241"/>
      <c r="M335" s="242"/>
      <c r="N335" s="243"/>
      <c r="O335" s="243"/>
      <c r="P335" s="243"/>
      <c r="Q335" s="243"/>
      <c r="R335" s="243"/>
      <c r="S335" s="243"/>
      <c r="T335" s="24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45" t="s">
        <v>143</v>
      </c>
      <c r="AU335" s="245" t="s">
        <v>82</v>
      </c>
      <c r="AV335" s="14" t="s">
        <v>82</v>
      </c>
      <c r="AW335" s="14" t="s">
        <v>33</v>
      </c>
      <c r="AX335" s="14" t="s">
        <v>72</v>
      </c>
      <c r="AY335" s="245" t="s">
        <v>130</v>
      </c>
    </row>
    <row r="336" spans="1:65" s="2" customFormat="1" ht="22.2" customHeight="1">
      <c r="A336" s="39"/>
      <c r="B336" s="40"/>
      <c r="C336" s="205" t="s">
        <v>517</v>
      </c>
      <c r="D336" s="205" t="s">
        <v>133</v>
      </c>
      <c r="E336" s="206" t="s">
        <v>518</v>
      </c>
      <c r="F336" s="207" t="s">
        <v>519</v>
      </c>
      <c r="G336" s="208" t="s">
        <v>233</v>
      </c>
      <c r="H336" s="209">
        <v>74.4</v>
      </c>
      <c r="I336" s="210"/>
      <c r="J336" s="211">
        <f>ROUND(I336*H336,2)</f>
        <v>0</v>
      </c>
      <c r="K336" s="207" t="s">
        <v>137</v>
      </c>
      <c r="L336" s="45"/>
      <c r="M336" s="212" t="s">
        <v>19</v>
      </c>
      <c r="N336" s="213" t="s">
        <v>43</v>
      </c>
      <c r="O336" s="85"/>
      <c r="P336" s="214">
        <f>O336*H336</f>
        <v>0</v>
      </c>
      <c r="Q336" s="214">
        <v>0.01363</v>
      </c>
      <c r="R336" s="214">
        <f>Q336*H336</f>
        <v>1.014072</v>
      </c>
      <c r="S336" s="214">
        <v>0</v>
      </c>
      <c r="T336" s="215">
        <f>S336*H336</f>
        <v>0</v>
      </c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R336" s="216" t="s">
        <v>249</v>
      </c>
      <c r="AT336" s="216" t="s">
        <v>133</v>
      </c>
      <c r="AU336" s="216" t="s">
        <v>82</v>
      </c>
      <c r="AY336" s="18" t="s">
        <v>130</v>
      </c>
      <c r="BE336" s="217">
        <f>IF(N336="základní",J336,0)</f>
        <v>0</v>
      </c>
      <c r="BF336" s="217">
        <f>IF(N336="snížená",J336,0)</f>
        <v>0</v>
      </c>
      <c r="BG336" s="217">
        <f>IF(N336="zákl. přenesená",J336,0)</f>
        <v>0</v>
      </c>
      <c r="BH336" s="217">
        <f>IF(N336="sníž. přenesená",J336,0)</f>
        <v>0</v>
      </c>
      <c r="BI336" s="217">
        <f>IF(N336="nulová",J336,0)</f>
        <v>0</v>
      </c>
      <c r="BJ336" s="18" t="s">
        <v>80</v>
      </c>
      <c r="BK336" s="217">
        <f>ROUND(I336*H336,2)</f>
        <v>0</v>
      </c>
      <c r="BL336" s="18" t="s">
        <v>249</v>
      </c>
      <c r="BM336" s="216" t="s">
        <v>520</v>
      </c>
    </row>
    <row r="337" spans="1:47" s="2" customFormat="1" ht="12">
      <c r="A337" s="39"/>
      <c r="B337" s="40"/>
      <c r="C337" s="41"/>
      <c r="D337" s="218" t="s">
        <v>139</v>
      </c>
      <c r="E337" s="41"/>
      <c r="F337" s="219" t="s">
        <v>521</v>
      </c>
      <c r="G337" s="41"/>
      <c r="H337" s="41"/>
      <c r="I337" s="220"/>
      <c r="J337" s="41"/>
      <c r="K337" s="41"/>
      <c r="L337" s="45"/>
      <c r="M337" s="221"/>
      <c r="N337" s="222"/>
      <c r="O337" s="85"/>
      <c r="P337" s="85"/>
      <c r="Q337" s="85"/>
      <c r="R337" s="85"/>
      <c r="S337" s="85"/>
      <c r="T337" s="86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T337" s="18" t="s">
        <v>139</v>
      </c>
      <c r="AU337" s="18" t="s">
        <v>82</v>
      </c>
    </row>
    <row r="338" spans="1:47" s="2" customFormat="1" ht="12">
      <c r="A338" s="39"/>
      <c r="B338" s="40"/>
      <c r="C338" s="41"/>
      <c r="D338" s="223" t="s">
        <v>141</v>
      </c>
      <c r="E338" s="41"/>
      <c r="F338" s="224" t="s">
        <v>522</v>
      </c>
      <c r="G338" s="41"/>
      <c r="H338" s="41"/>
      <c r="I338" s="220"/>
      <c r="J338" s="41"/>
      <c r="K338" s="41"/>
      <c r="L338" s="45"/>
      <c r="M338" s="221"/>
      <c r="N338" s="222"/>
      <c r="O338" s="85"/>
      <c r="P338" s="85"/>
      <c r="Q338" s="85"/>
      <c r="R338" s="85"/>
      <c r="S338" s="85"/>
      <c r="T338" s="86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T338" s="18" t="s">
        <v>141</v>
      </c>
      <c r="AU338" s="18" t="s">
        <v>82</v>
      </c>
    </row>
    <row r="339" spans="1:51" s="14" customFormat="1" ht="12">
      <c r="A339" s="14"/>
      <c r="B339" s="235"/>
      <c r="C339" s="236"/>
      <c r="D339" s="218" t="s">
        <v>143</v>
      </c>
      <c r="E339" s="237" t="s">
        <v>19</v>
      </c>
      <c r="F339" s="238" t="s">
        <v>523</v>
      </c>
      <c r="G339" s="236"/>
      <c r="H339" s="239">
        <v>74.4</v>
      </c>
      <c r="I339" s="240"/>
      <c r="J339" s="236"/>
      <c r="K339" s="236"/>
      <c r="L339" s="241"/>
      <c r="M339" s="242"/>
      <c r="N339" s="243"/>
      <c r="O339" s="243"/>
      <c r="P339" s="243"/>
      <c r="Q339" s="243"/>
      <c r="R339" s="243"/>
      <c r="S339" s="243"/>
      <c r="T339" s="24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45" t="s">
        <v>143</v>
      </c>
      <c r="AU339" s="245" t="s">
        <v>82</v>
      </c>
      <c r="AV339" s="14" t="s">
        <v>82</v>
      </c>
      <c r="AW339" s="14" t="s">
        <v>33</v>
      </c>
      <c r="AX339" s="14" t="s">
        <v>72</v>
      </c>
      <c r="AY339" s="245" t="s">
        <v>130</v>
      </c>
    </row>
    <row r="340" spans="1:65" s="2" customFormat="1" ht="22.2" customHeight="1">
      <c r="A340" s="39"/>
      <c r="B340" s="40"/>
      <c r="C340" s="205" t="s">
        <v>524</v>
      </c>
      <c r="D340" s="205" t="s">
        <v>133</v>
      </c>
      <c r="E340" s="206" t="s">
        <v>525</v>
      </c>
      <c r="F340" s="207" t="s">
        <v>526</v>
      </c>
      <c r="G340" s="208" t="s">
        <v>233</v>
      </c>
      <c r="H340" s="209">
        <v>8</v>
      </c>
      <c r="I340" s="210"/>
      <c r="J340" s="211">
        <f>ROUND(I340*H340,2)</f>
        <v>0</v>
      </c>
      <c r="K340" s="207" t="s">
        <v>137</v>
      </c>
      <c r="L340" s="45"/>
      <c r="M340" s="212" t="s">
        <v>19</v>
      </c>
      <c r="N340" s="213" t="s">
        <v>43</v>
      </c>
      <c r="O340" s="85"/>
      <c r="P340" s="214">
        <f>O340*H340</f>
        <v>0</v>
      </c>
      <c r="Q340" s="214">
        <v>0.01752</v>
      </c>
      <c r="R340" s="214">
        <f>Q340*H340</f>
        <v>0.14016</v>
      </c>
      <c r="S340" s="214">
        <v>0</v>
      </c>
      <c r="T340" s="215">
        <f>S340*H340</f>
        <v>0</v>
      </c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R340" s="216" t="s">
        <v>249</v>
      </c>
      <c r="AT340" s="216" t="s">
        <v>133</v>
      </c>
      <c r="AU340" s="216" t="s">
        <v>82</v>
      </c>
      <c r="AY340" s="18" t="s">
        <v>130</v>
      </c>
      <c r="BE340" s="217">
        <f>IF(N340="základní",J340,0)</f>
        <v>0</v>
      </c>
      <c r="BF340" s="217">
        <f>IF(N340="snížená",J340,0)</f>
        <v>0</v>
      </c>
      <c r="BG340" s="217">
        <f>IF(N340="zákl. přenesená",J340,0)</f>
        <v>0</v>
      </c>
      <c r="BH340" s="217">
        <f>IF(N340="sníž. přenesená",J340,0)</f>
        <v>0</v>
      </c>
      <c r="BI340" s="217">
        <f>IF(N340="nulová",J340,0)</f>
        <v>0</v>
      </c>
      <c r="BJ340" s="18" t="s">
        <v>80</v>
      </c>
      <c r="BK340" s="217">
        <f>ROUND(I340*H340,2)</f>
        <v>0</v>
      </c>
      <c r="BL340" s="18" t="s">
        <v>249</v>
      </c>
      <c r="BM340" s="216" t="s">
        <v>527</v>
      </c>
    </row>
    <row r="341" spans="1:47" s="2" customFormat="1" ht="12">
      <c r="A341" s="39"/>
      <c r="B341" s="40"/>
      <c r="C341" s="41"/>
      <c r="D341" s="218" t="s">
        <v>139</v>
      </c>
      <c r="E341" s="41"/>
      <c r="F341" s="219" t="s">
        <v>528</v>
      </c>
      <c r="G341" s="41"/>
      <c r="H341" s="41"/>
      <c r="I341" s="220"/>
      <c r="J341" s="41"/>
      <c r="K341" s="41"/>
      <c r="L341" s="45"/>
      <c r="M341" s="221"/>
      <c r="N341" s="222"/>
      <c r="O341" s="85"/>
      <c r="P341" s="85"/>
      <c r="Q341" s="85"/>
      <c r="R341" s="85"/>
      <c r="S341" s="85"/>
      <c r="T341" s="86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T341" s="18" t="s">
        <v>139</v>
      </c>
      <c r="AU341" s="18" t="s">
        <v>82</v>
      </c>
    </row>
    <row r="342" spans="1:47" s="2" customFormat="1" ht="12">
      <c r="A342" s="39"/>
      <c r="B342" s="40"/>
      <c r="C342" s="41"/>
      <c r="D342" s="223" t="s">
        <v>141</v>
      </c>
      <c r="E342" s="41"/>
      <c r="F342" s="224" t="s">
        <v>529</v>
      </c>
      <c r="G342" s="41"/>
      <c r="H342" s="41"/>
      <c r="I342" s="220"/>
      <c r="J342" s="41"/>
      <c r="K342" s="41"/>
      <c r="L342" s="45"/>
      <c r="M342" s="221"/>
      <c r="N342" s="222"/>
      <c r="O342" s="85"/>
      <c r="P342" s="85"/>
      <c r="Q342" s="85"/>
      <c r="R342" s="85"/>
      <c r="S342" s="85"/>
      <c r="T342" s="86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T342" s="18" t="s">
        <v>141</v>
      </c>
      <c r="AU342" s="18" t="s">
        <v>82</v>
      </c>
    </row>
    <row r="343" spans="1:51" s="14" customFormat="1" ht="12">
      <c r="A343" s="14"/>
      <c r="B343" s="235"/>
      <c r="C343" s="236"/>
      <c r="D343" s="218" t="s">
        <v>143</v>
      </c>
      <c r="E343" s="237" t="s">
        <v>19</v>
      </c>
      <c r="F343" s="238" t="s">
        <v>530</v>
      </c>
      <c r="G343" s="236"/>
      <c r="H343" s="239">
        <v>8</v>
      </c>
      <c r="I343" s="240"/>
      <c r="J343" s="236"/>
      <c r="K343" s="236"/>
      <c r="L343" s="241"/>
      <c r="M343" s="242"/>
      <c r="N343" s="243"/>
      <c r="O343" s="243"/>
      <c r="P343" s="243"/>
      <c r="Q343" s="243"/>
      <c r="R343" s="243"/>
      <c r="S343" s="243"/>
      <c r="T343" s="24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45" t="s">
        <v>143</v>
      </c>
      <c r="AU343" s="245" t="s">
        <v>82</v>
      </c>
      <c r="AV343" s="14" t="s">
        <v>82</v>
      </c>
      <c r="AW343" s="14" t="s">
        <v>33</v>
      </c>
      <c r="AX343" s="14" t="s">
        <v>72</v>
      </c>
      <c r="AY343" s="245" t="s">
        <v>130</v>
      </c>
    </row>
    <row r="344" spans="1:65" s="2" customFormat="1" ht="22.2" customHeight="1">
      <c r="A344" s="39"/>
      <c r="B344" s="40"/>
      <c r="C344" s="205" t="s">
        <v>531</v>
      </c>
      <c r="D344" s="205" t="s">
        <v>133</v>
      </c>
      <c r="E344" s="206" t="s">
        <v>532</v>
      </c>
      <c r="F344" s="207" t="s">
        <v>533</v>
      </c>
      <c r="G344" s="208" t="s">
        <v>233</v>
      </c>
      <c r="H344" s="209">
        <v>112</v>
      </c>
      <c r="I344" s="210"/>
      <c r="J344" s="211">
        <f>ROUND(I344*H344,2)</f>
        <v>0</v>
      </c>
      <c r="K344" s="207" t="s">
        <v>137</v>
      </c>
      <c r="L344" s="45"/>
      <c r="M344" s="212" t="s">
        <v>19</v>
      </c>
      <c r="N344" s="213" t="s">
        <v>43</v>
      </c>
      <c r="O344" s="85"/>
      <c r="P344" s="214">
        <f>O344*H344</f>
        <v>0</v>
      </c>
      <c r="Q344" s="214">
        <v>0.02733</v>
      </c>
      <c r="R344" s="214">
        <f>Q344*H344</f>
        <v>3.06096</v>
      </c>
      <c r="S344" s="214">
        <v>0</v>
      </c>
      <c r="T344" s="215">
        <f>S344*H344</f>
        <v>0</v>
      </c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R344" s="216" t="s">
        <v>249</v>
      </c>
      <c r="AT344" s="216" t="s">
        <v>133</v>
      </c>
      <c r="AU344" s="216" t="s">
        <v>82</v>
      </c>
      <c r="AY344" s="18" t="s">
        <v>130</v>
      </c>
      <c r="BE344" s="217">
        <f>IF(N344="základní",J344,0)</f>
        <v>0</v>
      </c>
      <c r="BF344" s="217">
        <f>IF(N344="snížená",J344,0)</f>
        <v>0</v>
      </c>
      <c r="BG344" s="217">
        <f>IF(N344="zákl. přenesená",J344,0)</f>
        <v>0</v>
      </c>
      <c r="BH344" s="217">
        <f>IF(N344="sníž. přenesená",J344,0)</f>
        <v>0</v>
      </c>
      <c r="BI344" s="217">
        <f>IF(N344="nulová",J344,0)</f>
        <v>0</v>
      </c>
      <c r="BJ344" s="18" t="s">
        <v>80</v>
      </c>
      <c r="BK344" s="217">
        <f>ROUND(I344*H344,2)</f>
        <v>0</v>
      </c>
      <c r="BL344" s="18" t="s">
        <v>249</v>
      </c>
      <c r="BM344" s="216" t="s">
        <v>534</v>
      </c>
    </row>
    <row r="345" spans="1:47" s="2" customFormat="1" ht="12">
      <c r="A345" s="39"/>
      <c r="B345" s="40"/>
      <c r="C345" s="41"/>
      <c r="D345" s="218" t="s">
        <v>139</v>
      </c>
      <c r="E345" s="41"/>
      <c r="F345" s="219" t="s">
        <v>535</v>
      </c>
      <c r="G345" s="41"/>
      <c r="H345" s="41"/>
      <c r="I345" s="220"/>
      <c r="J345" s="41"/>
      <c r="K345" s="41"/>
      <c r="L345" s="45"/>
      <c r="M345" s="221"/>
      <c r="N345" s="222"/>
      <c r="O345" s="85"/>
      <c r="P345" s="85"/>
      <c r="Q345" s="85"/>
      <c r="R345" s="85"/>
      <c r="S345" s="85"/>
      <c r="T345" s="86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T345" s="18" t="s">
        <v>139</v>
      </c>
      <c r="AU345" s="18" t="s">
        <v>82</v>
      </c>
    </row>
    <row r="346" spans="1:47" s="2" customFormat="1" ht="12">
      <c r="A346" s="39"/>
      <c r="B346" s="40"/>
      <c r="C346" s="41"/>
      <c r="D346" s="223" t="s">
        <v>141</v>
      </c>
      <c r="E346" s="41"/>
      <c r="F346" s="224" t="s">
        <v>536</v>
      </c>
      <c r="G346" s="41"/>
      <c r="H346" s="41"/>
      <c r="I346" s="220"/>
      <c r="J346" s="41"/>
      <c r="K346" s="41"/>
      <c r="L346" s="45"/>
      <c r="M346" s="221"/>
      <c r="N346" s="222"/>
      <c r="O346" s="85"/>
      <c r="P346" s="85"/>
      <c r="Q346" s="85"/>
      <c r="R346" s="85"/>
      <c r="S346" s="85"/>
      <c r="T346" s="86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T346" s="18" t="s">
        <v>141</v>
      </c>
      <c r="AU346" s="18" t="s">
        <v>82</v>
      </c>
    </row>
    <row r="347" spans="1:51" s="14" customFormat="1" ht="12">
      <c r="A347" s="14"/>
      <c r="B347" s="235"/>
      <c r="C347" s="236"/>
      <c r="D347" s="218" t="s">
        <v>143</v>
      </c>
      <c r="E347" s="237" t="s">
        <v>19</v>
      </c>
      <c r="F347" s="238" t="s">
        <v>537</v>
      </c>
      <c r="G347" s="236"/>
      <c r="H347" s="239">
        <v>20</v>
      </c>
      <c r="I347" s="240"/>
      <c r="J347" s="236"/>
      <c r="K347" s="236"/>
      <c r="L347" s="241"/>
      <c r="M347" s="242"/>
      <c r="N347" s="243"/>
      <c r="O347" s="243"/>
      <c r="P347" s="243"/>
      <c r="Q347" s="243"/>
      <c r="R347" s="243"/>
      <c r="S347" s="243"/>
      <c r="T347" s="24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45" t="s">
        <v>143</v>
      </c>
      <c r="AU347" s="245" t="s">
        <v>82</v>
      </c>
      <c r="AV347" s="14" t="s">
        <v>82</v>
      </c>
      <c r="AW347" s="14" t="s">
        <v>33</v>
      </c>
      <c r="AX347" s="14" t="s">
        <v>72</v>
      </c>
      <c r="AY347" s="245" t="s">
        <v>130</v>
      </c>
    </row>
    <row r="348" spans="1:51" s="14" customFormat="1" ht="12">
      <c r="A348" s="14"/>
      <c r="B348" s="235"/>
      <c r="C348" s="236"/>
      <c r="D348" s="218" t="s">
        <v>143</v>
      </c>
      <c r="E348" s="237" t="s">
        <v>19</v>
      </c>
      <c r="F348" s="238" t="s">
        <v>538</v>
      </c>
      <c r="G348" s="236"/>
      <c r="H348" s="239">
        <v>68</v>
      </c>
      <c r="I348" s="240"/>
      <c r="J348" s="236"/>
      <c r="K348" s="236"/>
      <c r="L348" s="241"/>
      <c r="M348" s="242"/>
      <c r="N348" s="243"/>
      <c r="O348" s="243"/>
      <c r="P348" s="243"/>
      <c r="Q348" s="243"/>
      <c r="R348" s="243"/>
      <c r="S348" s="243"/>
      <c r="T348" s="24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45" t="s">
        <v>143</v>
      </c>
      <c r="AU348" s="245" t="s">
        <v>82</v>
      </c>
      <c r="AV348" s="14" t="s">
        <v>82</v>
      </c>
      <c r="AW348" s="14" t="s">
        <v>33</v>
      </c>
      <c r="AX348" s="14" t="s">
        <v>72</v>
      </c>
      <c r="AY348" s="245" t="s">
        <v>130</v>
      </c>
    </row>
    <row r="349" spans="1:51" s="14" customFormat="1" ht="12">
      <c r="A349" s="14"/>
      <c r="B349" s="235"/>
      <c r="C349" s="236"/>
      <c r="D349" s="218" t="s">
        <v>143</v>
      </c>
      <c r="E349" s="237" t="s">
        <v>19</v>
      </c>
      <c r="F349" s="238" t="s">
        <v>539</v>
      </c>
      <c r="G349" s="236"/>
      <c r="H349" s="239">
        <v>24</v>
      </c>
      <c r="I349" s="240"/>
      <c r="J349" s="236"/>
      <c r="K349" s="236"/>
      <c r="L349" s="241"/>
      <c r="M349" s="242"/>
      <c r="N349" s="243"/>
      <c r="O349" s="243"/>
      <c r="P349" s="243"/>
      <c r="Q349" s="243"/>
      <c r="R349" s="243"/>
      <c r="S349" s="243"/>
      <c r="T349" s="24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45" t="s">
        <v>143</v>
      </c>
      <c r="AU349" s="245" t="s">
        <v>82</v>
      </c>
      <c r="AV349" s="14" t="s">
        <v>82</v>
      </c>
      <c r="AW349" s="14" t="s">
        <v>33</v>
      </c>
      <c r="AX349" s="14" t="s">
        <v>72</v>
      </c>
      <c r="AY349" s="245" t="s">
        <v>130</v>
      </c>
    </row>
    <row r="350" spans="1:65" s="2" customFormat="1" ht="30" customHeight="1">
      <c r="A350" s="39"/>
      <c r="B350" s="40"/>
      <c r="C350" s="205" t="s">
        <v>540</v>
      </c>
      <c r="D350" s="205" t="s">
        <v>133</v>
      </c>
      <c r="E350" s="206" t="s">
        <v>541</v>
      </c>
      <c r="F350" s="207" t="s">
        <v>542</v>
      </c>
      <c r="G350" s="208" t="s">
        <v>233</v>
      </c>
      <c r="H350" s="209">
        <v>25.4</v>
      </c>
      <c r="I350" s="210"/>
      <c r="J350" s="211">
        <f>ROUND(I350*H350,2)</f>
        <v>0</v>
      </c>
      <c r="K350" s="207" t="s">
        <v>137</v>
      </c>
      <c r="L350" s="45"/>
      <c r="M350" s="212" t="s">
        <v>19</v>
      </c>
      <c r="N350" s="213" t="s">
        <v>43</v>
      </c>
      <c r="O350" s="85"/>
      <c r="P350" s="214">
        <f>O350*H350</f>
        <v>0</v>
      </c>
      <c r="Q350" s="214">
        <v>0</v>
      </c>
      <c r="R350" s="214">
        <f>Q350*H350</f>
        <v>0</v>
      </c>
      <c r="S350" s="214">
        <v>0</v>
      </c>
      <c r="T350" s="215">
        <f>S350*H350</f>
        <v>0</v>
      </c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R350" s="216" t="s">
        <v>249</v>
      </c>
      <c r="AT350" s="216" t="s">
        <v>133</v>
      </c>
      <c r="AU350" s="216" t="s">
        <v>82</v>
      </c>
      <c r="AY350" s="18" t="s">
        <v>130</v>
      </c>
      <c r="BE350" s="217">
        <f>IF(N350="základní",J350,0)</f>
        <v>0</v>
      </c>
      <c r="BF350" s="217">
        <f>IF(N350="snížená",J350,0)</f>
        <v>0</v>
      </c>
      <c r="BG350" s="217">
        <f>IF(N350="zákl. přenesená",J350,0)</f>
        <v>0</v>
      </c>
      <c r="BH350" s="217">
        <f>IF(N350="sníž. přenesená",J350,0)</f>
        <v>0</v>
      </c>
      <c r="BI350" s="217">
        <f>IF(N350="nulová",J350,0)</f>
        <v>0</v>
      </c>
      <c r="BJ350" s="18" t="s">
        <v>80</v>
      </c>
      <c r="BK350" s="217">
        <f>ROUND(I350*H350,2)</f>
        <v>0</v>
      </c>
      <c r="BL350" s="18" t="s">
        <v>249</v>
      </c>
      <c r="BM350" s="216" t="s">
        <v>543</v>
      </c>
    </row>
    <row r="351" spans="1:47" s="2" customFormat="1" ht="12">
      <c r="A351" s="39"/>
      <c r="B351" s="40"/>
      <c r="C351" s="41"/>
      <c r="D351" s="218" t="s">
        <v>139</v>
      </c>
      <c r="E351" s="41"/>
      <c r="F351" s="219" t="s">
        <v>544</v>
      </c>
      <c r="G351" s="41"/>
      <c r="H351" s="41"/>
      <c r="I351" s="220"/>
      <c r="J351" s="41"/>
      <c r="K351" s="41"/>
      <c r="L351" s="45"/>
      <c r="M351" s="221"/>
      <c r="N351" s="222"/>
      <c r="O351" s="85"/>
      <c r="P351" s="85"/>
      <c r="Q351" s="85"/>
      <c r="R351" s="85"/>
      <c r="S351" s="85"/>
      <c r="T351" s="86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T351" s="18" t="s">
        <v>139</v>
      </c>
      <c r="AU351" s="18" t="s">
        <v>82</v>
      </c>
    </row>
    <row r="352" spans="1:47" s="2" customFormat="1" ht="12">
      <c r="A352" s="39"/>
      <c r="B352" s="40"/>
      <c r="C352" s="41"/>
      <c r="D352" s="223" t="s">
        <v>141</v>
      </c>
      <c r="E352" s="41"/>
      <c r="F352" s="224" t="s">
        <v>545</v>
      </c>
      <c r="G352" s="41"/>
      <c r="H352" s="41"/>
      <c r="I352" s="220"/>
      <c r="J352" s="41"/>
      <c r="K352" s="41"/>
      <c r="L352" s="45"/>
      <c r="M352" s="221"/>
      <c r="N352" s="222"/>
      <c r="O352" s="85"/>
      <c r="P352" s="85"/>
      <c r="Q352" s="85"/>
      <c r="R352" s="85"/>
      <c r="S352" s="85"/>
      <c r="T352" s="86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T352" s="18" t="s">
        <v>141</v>
      </c>
      <c r="AU352" s="18" t="s">
        <v>82</v>
      </c>
    </row>
    <row r="353" spans="1:51" s="13" customFormat="1" ht="12">
      <c r="A353" s="13"/>
      <c r="B353" s="225"/>
      <c r="C353" s="226"/>
      <c r="D353" s="218" t="s">
        <v>143</v>
      </c>
      <c r="E353" s="227" t="s">
        <v>19</v>
      </c>
      <c r="F353" s="228" t="s">
        <v>391</v>
      </c>
      <c r="G353" s="226"/>
      <c r="H353" s="227" t="s">
        <v>19</v>
      </c>
      <c r="I353" s="229"/>
      <c r="J353" s="226"/>
      <c r="K353" s="226"/>
      <c r="L353" s="230"/>
      <c r="M353" s="231"/>
      <c r="N353" s="232"/>
      <c r="O353" s="232"/>
      <c r="P353" s="232"/>
      <c r="Q353" s="232"/>
      <c r="R353" s="232"/>
      <c r="S353" s="232"/>
      <c r="T353" s="23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34" t="s">
        <v>143</v>
      </c>
      <c r="AU353" s="234" t="s">
        <v>82</v>
      </c>
      <c r="AV353" s="13" t="s">
        <v>80</v>
      </c>
      <c r="AW353" s="13" t="s">
        <v>33</v>
      </c>
      <c r="AX353" s="13" t="s">
        <v>72</v>
      </c>
      <c r="AY353" s="234" t="s">
        <v>130</v>
      </c>
    </row>
    <row r="354" spans="1:51" s="14" customFormat="1" ht="12">
      <c r="A354" s="14"/>
      <c r="B354" s="235"/>
      <c r="C354" s="236"/>
      <c r="D354" s="218" t="s">
        <v>143</v>
      </c>
      <c r="E354" s="237" t="s">
        <v>19</v>
      </c>
      <c r="F354" s="238" t="s">
        <v>546</v>
      </c>
      <c r="G354" s="236"/>
      <c r="H354" s="239">
        <v>9.9</v>
      </c>
      <c r="I354" s="240"/>
      <c r="J354" s="236"/>
      <c r="K354" s="236"/>
      <c r="L354" s="241"/>
      <c r="M354" s="242"/>
      <c r="N354" s="243"/>
      <c r="O354" s="243"/>
      <c r="P354" s="243"/>
      <c r="Q354" s="243"/>
      <c r="R354" s="243"/>
      <c r="S354" s="243"/>
      <c r="T354" s="24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45" t="s">
        <v>143</v>
      </c>
      <c r="AU354" s="245" t="s">
        <v>82</v>
      </c>
      <c r="AV354" s="14" t="s">
        <v>82</v>
      </c>
      <c r="AW354" s="14" t="s">
        <v>33</v>
      </c>
      <c r="AX354" s="14" t="s">
        <v>72</v>
      </c>
      <c r="AY354" s="245" t="s">
        <v>130</v>
      </c>
    </row>
    <row r="355" spans="1:51" s="14" customFormat="1" ht="12">
      <c r="A355" s="14"/>
      <c r="B355" s="235"/>
      <c r="C355" s="236"/>
      <c r="D355" s="218" t="s">
        <v>143</v>
      </c>
      <c r="E355" s="237" t="s">
        <v>19</v>
      </c>
      <c r="F355" s="238" t="s">
        <v>547</v>
      </c>
      <c r="G355" s="236"/>
      <c r="H355" s="239">
        <v>2.6</v>
      </c>
      <c r="I355" s="240"/>
      <c r="J355" s="236"/>
      <c r="K355" s="236"/>
      <c r="L355" s="241"/>
      <c r="M355" s="242"/>
      <c r="N355" s="243"/>
      <c r="O355" s="243"/>
      <c r="P355" s="243"/>
      <c r="Q355" s="243"/>
      <c r="R355" s="243"/>
      <c r="S355" s="243"/>
      <c r="T355" s="24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45" t="s">
        <v>143</v>
      </c>
      <c r="AU355" s="245" t="s">
        <v>82</v>
      </c>
      <c r="AV355" s="14" t="s">
        <v>82</v>
      </c>
      <c r="AW355" s="14" t="s">
        <v>33</v>
      </c>
      <c r="AX355" s="14" t="s">
        <v>72</v>
      </c>
      <c r="AY355" s="245" t="s">
        <v>130</v>
      </c>
    </row>
    <row r="356" spans="1:51" s="14" customFormat="1" ht="12">
      <c r="A356" s="14"/>
      <c r="B356" s="235"/>
      <c r="C356" s="236"/>
      <c r="D356" s="218" t="s">
        <v>143</v>
      </c>
      <c r="E356" s="237" t="s">
        <v>19</v>
      </c>
      <c r="F356" s="238" t="s">
        <v>548</v>
      </c>
      <c r="G356" s="236"/>
      <c r="H356" s="239">
        <v>10.5</v>
      </c>
      <c r="I356" s="240"/>
      <c r="J356" s="236"/>
      <c r="K356" s="236"/>
      <c r="L356" s="241"/>
      <c r="M356" s="242"/>
      <c r="N356" s="243"/>
      <c r="O356" s="243"/>
      <c r="P356" s="243"/>
      <c r="Q356" s="243"/>
      <c r="R356" s="243"/>
      <c r="S356" s="243"/>
      <c r="T356" s="24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45" t="s">
        <v>143</v>
      </c>
      <c r="AU356" s="245" t="s">
        <v>82</v>
      </c>
      <c r="AV356" s="14" t="s">
        <v>82</v>
      </c>
      <c r="AW356" s="14" t="s">
        <v>33</v>
      </c>
      <c r="AX356" s="14" t="s">
        <v>72</v>
      </c>
      <c r="AY356" s="245" t="s">
        <v>130</v>
      </c>
    </row>
    <row r="357" spans="1:51" s="14" customFormat="1" ht="12">
      <c r="A357" s="14"/>
      <c r="B357" s="235"/>
      <c r="C357" s="236"/>
      <c r="D357" s="218" t="s">
        <v>143</v>
      </c>
      <c r="E357" s="237" t="s">
        <v>19</v>
      </c>
      <c r="F357" s="238" t="s">
        <v>549</v>
      </c>
      <c r="G357" s="236"/>
      <c r="H357" s="239">
        <v>2.4</v>
      </c>
      <c r="I357" s="240"/>
      <c r="J357" s="236"/>
      <c r="K357" s="236"/>
      <c r="L357" s="241"/>
      <c r="M357" s="242"/>
      <c r="N357" s="243"/>
      <c r="O357" s="243"/>
      <c r="P357" s="243"/>
      <c r="Q357" s="243"/>
      <c r="R357" s="243"/>
      <c r="S357" s="243"/>
      <c r="T357" s="24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45" t="s">
        <v>143</v>
      </c>
      <c r="AU357" s="245" t="s">
        <v>82</v>
      </c>
      <c r="AV357" s="14" t="s">
        <v>82</v>
      </c>
      <c r="AW357" s="14" t="s">
        <v>33</v>
      </c>
      <c r="AX357" s="14" t="s">
        <v>72</v>
      </c>
      <c r="AY357" s="245" t="s">
        <v>130</v>
      </c>
    </row>
    <row r="358" spans="1:65" s="2" customFormat="1" ht="19.8" customHeight="1">
      <c r="A358" s="39"/>
      <c r="B358" s="40"/>
      <c r="C358" s="246" t="s">
        <v>550</v>
      </c>
      <c r="D358" s="246" t="s">
        <v>165</v>
      </c>
      <c r="E358" s="247" t="s">
        <v>551</v>
      </c>
      <c r="F358" s="248" t="s">
        <v>552</v>
      </c>
      <c r="G358" s="249" t="s">
        <v>387</v>
      </c>
      <c r="H358" s="250">
        <v>0.307</v>
      </c>
      <c r="I358" s="251"/>
      <c r="J358" s="252">
        <f>ROUND(I358*H358,2)</f>
        <v>0</v>
      </c>
      <c r="K358" s="248" t="s">
        <v>137</v>
      </c>
      <c r="L358" s="253"/>
      <c r="M358" s="254" t="s">
        <v>19</v>
      </c>
      <c r="N358" s="255" t="s">
        <v>43</v>
      </c>
      <c r="O358" s="85"/>
      <c r="P358" s="214">
        <f>O358*H358</f>
        <v>0</v>
      </c>
      <c r="Q358" s="214">
        <v>0.55</v>
      </c>
      <c r="R358" s="214">
        <f>Q358*H358</f>
        <v>0.16885</v>
      </c>
      <c r="S358" s="214">
        <v>0</v>
      </c>
      <c r="T358" s="215">
        <f>S358*H358</f>
        <v>0</v>
      </c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R358" s="216" t="s">
        <v>333</v>
      </c>
      <c r="AT358" s="216" t="s">
        <v>165</v>
      </c>
      <c r="AU358" s="216" t="s">
        <v>82</v>
      </c>
      <c r="AY358" s="18" t="s">
        <v>130</v>
      </c>
      <c r="BE358" s="217">
        <f>IF(N358="základní",J358,0)</f>
        <v>0</v>
      </c>
      <c r="BF358" s="217">
        <f>IF(N358="snížená",J358,0)</f>
        <v>0</v>
      </c>
      <c r="BG358" s="217">
        <f>IF(N358="zákl. přenesená",J358,0)</f>
        <v>0</v>
      </c>
      <c r="BH358" s="217">
        <f>IF(N358="sníž. přenesená",J358,0)</f>
        <v>0</v>
      </c>
      <c r="BI358" s="217">
        <f>IF(N358="nulová",J358,0)</f>
        <v>0</v>
      </c>
      <c r="BJ358" s="18" t="s">
        <v>80</v>
      </c>
      <c r="BK358" s="217">
        <f>ROUND(I358*H358,2)</f>
        <v>0</v>
      </c>
      <c r="BL358" s="18" t="s">
        <v>249</v>
      </c>
      <c r="BM358" s="216" t="s">
        <v>553</v>
      </c>
    </row>
    <row r="359" spans="1:47" s="2" customFormat="1" ht="12">
      <c r="A359" s="39"/>
      <c r="B359" s="40"/>
      <c r="C359" s="41"/>
      <c r="D359" s="218" t="s">
        <v>139</v>
      </c>
      <c r="E359" s="41"/>
      <c r="F359" s="219" t="s">
        <v>552</v>
      </c>
      <c r="G359" s="41"/>
      <c r="H359" s="41"/>
      <c r="I359" s="220"/>
      <c r="J359" s="41"/>
      <c r="K359" s="41"/>
      <c r="L359" s="45"/>
      <c r="M359" s="221"/>
      <c r="N359" s="222"/>
      <c r="O359" s="85"/>
      <c r="P359" s="85"/>
      <c r="Q359" s="85"/>
      <c r="R359" s="85"/>
      <c r="S359" s="85"/>
      <c r="T359" s="86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T359" s="18" t="s">
        <v>139</v>
      </c>
      <c r="AU359" s="18" t="s">
        <v>82</v>
      </c>
    </row>
    <row r="360" spans="1:51" s="13" customFormat="1" ht="12">
      <c r="A360" s="13"/>
      <c r="B360" s="225"/>
      <c r="C360" s="226"/>
      <c r="D360" s="218" t="s">
        <v>143</v>
      </c>
      <c r="E360" s="227" t="s">
        <v>19</v>
      </c>
      <c r="F360" s="228" t="s">
        <v>391</v>
      </c>
      <c r="G360" s="226"/>
      <c r="H360" s="227" t="s">
        <v>19</v>
      </c>
      <c r="I360" s="229"/>
      <c r="J360" s="226"/>
      <c r="K360" s="226"/>
      <c r="L360" s="230"/>
      <c r="M360" s="231"/>
      <c r="N360" s="232"/>
      <c r="O360" s="232"/>
      <c r="P360" s="232"/>
      <c r="Q360" s="232"/>
      <c r="R360" s="232"/>
      <c r="S360" s="232"/>
      <c r="T360" s="23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34" t="s">
        <v>143</v>
      </c>
      <c r="AU360" s="234" t="s">
        <v>82</v>
      </c>
      <c r="AV360" s="13" t="s">
        <v>80</v>
      </c>
      <c r="AW360" s="13" t="s">
        <v>33</v>
      </c>
      <c r="AX360" s="13" t="s">
        <v>72</v>
      </c>
      <c r="AY360" s="234" t="s">
        <v>130</v>
      </c>
    </row>
    <row r="361" spans="1:51" s="14" customFormat="1" ht="12">
      <c r="A361" s="14"/>
      <c r="B361" s="235"/>
      <c r="C361" s="236"/>
      <c r="D361" s="218" t="s">
        <v>143</v>
      </c>
      <c r="E361" s="237" t="s">
        <v>19</v>
      </c>
      <c r="F361" s="238" t="s">
        <v>392</v>
      </c>
      <c r="G361" s="236"/>
      <c r="H361" s="239">
        <v>0.119</v>
      </c>
      <c r="I361" s="240"/>
      <c r="J361" s="236"/>
      <c r="K361" s="236"/>
      <c r="L361" s="241"/>
      <c r="M361" s="242"/>
      <c r="N361" s="243"/>
      <c r="O361" s="243"/>
      <c r="P361" s="243"/>
      <c r="Q361" s="243"/>
      <c r="R361" s="243"/>
      <c r="S361" s="243"/>
      <c r="T361" s="24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45" t="s">
        <v>143</v>
      </c>
      <c r="AU361" s="245" t="s">
        <v>82</v>
      </c>
      <c r="AV361" s="14" t="s">
        <v>82</v>
      </c>
      <c r="AW361" s="14" t="s">
        <v>33</v>
      </c>
      <c r="AX361" s="14" t="s">
        <v>72</v>
      </c>
      <c r="AY361" s="245" t="s">
        <v>130</v>
      </c>
    </row>
    <row r="362" spans="1:51" s="14" customFormat="1" ht="12">
      <c r="A362" s="14"/>
      <c r="B362" s="235"/>
      <c r="C362" s="236"/>
      <c r="D362" s="218" t="s">
        <v>143</v>
      </c>
      <c r="E362" s="237" t="s">
        <v>19</v>
      </c>
      <c r="F362" s="238" t="s">
        <v>393</v>
      </c>
      <c r="G362" s="236"/>
      <c r="H362" s="239">
        <v>0.031</v>
      </c>
      <c r="I362" s="240"/>
      <c r="J362" s="236"/>
      <c r="K362" s="236"/>
      <c r="L362" s="241"/>
      <c r="M362" s="242"/>
      <c r="N362" s="243"/>
      <c r="O362" s="243"/>
      <c r="P362" s="243"/>
      <c r="Q362" s="243"/>
      <c r="R362" s="243"/>
      <c r="S362" s="243"/>
      <c r="T362" s="24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45" t="s">
        <v>143</v>
      </c>
      <c r="AU362" s="245" t="s">
        <v>82</v>
      </c>
      <c r="AV362" s="14" t="s">
        <v>82</v>
      </c>
      <c r="AW362" s="14" t="s">
        <v>33</v>
      </c>
      <c r="AX362" s="14" t="s">
        <v>72</v>
      </c>
      <c r="AY362" s="245" t="s">
        <v>130</v>
      </c>
    </row>
    <row r="363" spans="1:51" s="14" customFormat="1" ht="12">
      <c r="A363" s="14"/>
      <c r="B363" s="235"/>
      <c r="C363" s="236"/>
      <c r="D363" s="218" t="s">
        <v>143</v>
      </c>
      <c r="E363" s="237" t="s">
        <v>19</v>
      </c>
      <c r="F363" s="238" t="s">
        <v>394</v>
      </c>
      <c r="G363" s="236"/>
      <c r="H363" s="239">
        <v>0.105</v>
      </c>
      <c r="I363" s="240"/>
      <c r="J363" s="236"/>
      <c r="K363" s="236"/>
      <c r="L363" s="241"/>
      <c r="M363" s="242"/>
      <c r="N363" s="243"/>
      <c r="O363" s="243"/>
      <c r="P363" s="243"/>
      <c r="Q363" s="243"/>
      <c r="R363" s="243"/>
      <c r="S363" s="243"/>
      <c r="T363" s="24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45" t="s">
        <v>143</v>
      </c>
      <c r="AU363" s="245" t="s">
        <v>82</v>
      </c>
      <c r="AV363" s="14" t="s">
        <v>82</v>
      </c>
      <c r="AW363" s="14" t="s">
        <v>33</v>
      </c>
      <c r="AX363" s="14" t="s">
        <v>72</v>
      </c>
      <c r="AY363" s="245" t="s">
        <v>130</v>
      </c>
    </row>
    <row r="364" spans="1:51" s="14" customFormat="1" ht="12">
      <c r="A364" s="14"/>
      <c r="B364" s="235"/>
      <c r="C364" s="236"/>
      <c r="D364" s="218" t="s">
        <v>143</v>
      </c>
      <c r="E364" s="237" t="s">
        <v>19</v>
      </c>
      <c r="F364" s="238" t="s">
        <v>395</v>
      </c>
      <c r="G364" s="236"/>
      <c r="H364" s="239">
        <v>0.024</v>
      </c>
      <c r="I364" s="240"/>
      <c r="J364" s="236"/>
      <c r="K364" s="236"/>
      <c r="L364" s="241"/>
      <c r="M364" s="242"/>
      <c r="N364" s="243"/>
      <c r="O364" s="243"/>
      <c r="P364" s="243"/>
      <c r="Q364" s="243"/>
      <c r="R364" s="243"/>
      <c r="S364" s="243"/>
      <c r="T364" s="24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45" t="s">
        <v>143</v>
      </c>
      <c r="AU364" s="245" t="s">
        <v>82</v>
      </c>
      <c r="AV364" s="14" t="s">
        <v>82</v>
      </c>
      <c r="AW364" s="14" t="s">
        <v>33</v>
      </c>
      <c r="AX364" s="14" t="s">
        <v>72</v>
      </c>
      <c r="AY364" s="245" t="s">
        <v>130</v>
      </c>
    </row>
    <row r="365" spans="1:51" s="14" customFormat="1" ht="12">
      <c r="A365" s="14"/>
      <c r="B365" s="235"/>
      <c r="C365" s="236"/>
      <c r="D365" s="218" t="s">
        <v>143</v>
      </c>
      <c r="E365" s="236"/>
      <c r="F365" s="238" t="s">
        <v>554</v>
      </c>
      <c r="G365" s="236"/>
      <c r="H365" s="239">
        <v>0.307</v>
      </c>
      <c r="I365" s="240"/>
      <c r="J365" s="236"/>
      <c r="K365" s="236"/>
      <c r="L365" s="241"/>
      <c r="M365" s="242"/>
      <c r="N365" s="243"/>
      <c r="O365" s="243"/>
      <c r="P365" s="243"/>
      <c r="Q365" s="243"/>
      <c r="R365" s="243"/>
      <c r="S365" s="243"/>
      <c r="T365" s="24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45" t="s">
        <v>143</v>
      </c>
      <c r="AU365" s="245" t="s">
        <v>82</v>
      </c>
      <c r="AV365" s="14" t="s">
        <v>82</v>
      </c>
      <c r="AW365" s="14" t="s">
        <v>4</v>
      </c>
      <c r="AX365" s="14" t="s">
        <v>80</v>
      </c>
      <c r="AY365" s="245" t="s">
        <v>130</v>
      </c>
    </row>
    <row r="366" spans="1:65" s="2" customFormat="1" ht="30" customHeight="1">
      <c r="A366" s="39"/>
      <c r="B366" s="40"/>
      <c r="C366" s="205" t="s">
        <v>555</v>
      </c>
      <c r="D366" s="205" t="s">
        <v>133</v>
      </c>
      <c r="E366" s="206" t="s">
        <v>556</v>
      </c>
      <c r="F366" s="207" t="s">
        <v>557</v>
      </c>
      <c r="G366" s="208" t="s">
        <v>150</v>
      </c>
      <c r="H366" s="209">
        <v>7.838</v>
      </c>
      <c r="I366" s="210"/>
      <c r="J366" s="211">
        <f>ROUND(I366*H366,2)</f>
        <v>0</v>
      </c>
      <c r="K366" s="207" t="s">
        <v>137</v>
      </c>
      <c r="L366" s="45"/>
      <c r="M366" s="212" t="s">
        <v>19</v>
      </c>
      <c r="N366" s="213" t="s">
        <v>43</v>
      </c>
      <c r="O366" s="85"/>
      <c r="P366" s="214">
        <f>O366*H366</f>
        <v>0</v>
      </c>
      <c r="Q366" s="214">
        <v>0.0161</v>
      </c>
      <c r="R366" s="214">
        <f>Q366*H366</f>
        <v>0.1261918</v>
      </c>
      <c r="S366" s="214">
        <v>0</v>
      </c>
      <c r="T366" s="215">
        <f>S366*H366</f>
        <v>0</v>
      </c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R366" s="216" t="s">
        <v>249</v>
      </c>
      <c r="AT366" s="216" t="s">
        <v>133</v>
      </c>
      <c r="AU366" s="216" t="s">
        <v>82</v>
      </c>
      <c r="AY366" s="18" t="s">
        <v>130</v>
      </c>
      <c r="BE366" s="217">
        <f>IF(N366="základní",J366,0)</f>
        <v>0</v>
      </c>
      <c r="BF366" s="217">
        <f>IF(N366="snížená",J366,0)</f>
        <v>0</v>
      </c>
      <c r="BG366" s="217">
        <f>IF(N366="zákl. přenesená",J366,0)</f>
        <v>0</v>
      </c>
      <c r="BH366" s="217">
        <f>IF(N366="sníž. přenesená",J366,0)</f>
        <v>0</v>
      </c>
      <c r="BI366" s="217">
        <f>IF(N366="nulová",J366,0)</f>
        <v>0</v>
      </c>
      <c r="BJ366" s="18" t="s">
        <v>80</v>
      </c>
      <c r="BK366" s="217">
        <f>ROUND(I366*H366,2)</f>
        <v>0</v>
      </c>
      <c r="BL366" s="18" t="s">
        <v>249</v>
      </c>
      <c r="BM366" s="216" t="s">
        <v>558</v>
      </c>
    </row>
    <row r="367" spans="1:47" s="2" customFormat="1" ht="12">
      <c r="A367" s="39"/>
      <c r="B367" s="40"/>
      <c r="C367" s="41"/>
      <c r="D367" s="218" t="s">
        <v>139</v>
      </c>
      <c r="E367" s="41"/>
      <c r="F367" s="219" t="s">
        <v>559</v>
      </c>
      <c r="G367" s="41"/>
      <c r="H367" s="41"/>
      <c r="I367" s="220"/>
      <c r="J367" s="41"/>
      <c r="K367" s="41"/>
      <c r="L367" s="45"/>
      <c r="M367" s="221"/>
      <c r="N367" s="222"/>
      <c r="O367" s="85"/>
      <c r="P367" s="85"/>
      <c r="Q367" s="85"/>
      <c r="R367" s="85"/>
      <c r="S367" s="85"/>
      <c r="T367" s="86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T367" s="18" t="s">
        <v>139</v>
      </c>
      <c r="AU367" s="18" t="s">
        <v>82</v>
      </c>
    </row>
    <row r="368" spans="1:47" s="2" customFormat="1" ht="12">
      <c r="A368" s="39"/>
      <c r="B368" s="40"/>
      <c r="C368" s="41"/>
      <c r="D368" s="223" t="s">
        <v>141</v>
      </c>
      <c r="E368" s="41"/>
      <c r="F368" s="224" t="s">
        <v>560</v>
      </c>
      <c r="G368" s="41"/>
      <c r="H368" s="41"/>
      <c r="I368" s="220"/>
      <c r="J368" s="41"/>
      <c r="K368" s="41"/>
      <c r="L368" s="45"/>
      <c r="M368" s="221"/>
      <c r="N368" s="222"/>
      <c r="O368" s="85"/>
      <c r="P368" s="85"/>
      <c r="Q368" s="85"/>
      <c r="R368" s="85"/>
      <c r="S368" s="85"/>
      <c r="T368" s="86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T368" s="18" t="s">
        <v>141</v>
      </c>
      <c r="AU368" s="18" t="s">
        <v>82</v>
      </c>
    </row>
    <row r="369" spans="1:51" s="13" customFormat="1" ht="12">
      <c r="A369" s="13"/>
      <c r="B369" s="225"/>
      <c r="C369" s="226"/>
      <c r="D369" s="218" t="s">
        <v>143</v>
      </c>
      <c r="E369" s="227" t="s">
        <v>19</v>
      </c>
      <c r="F369" s="228" t="s">
        <v>391</v>
      </c>
      <c r="G369" s="226"/>
      <c r="H369" s="227" t="s">
        <v>19</v>
      </c>
      <c r="I369" s="229"/>
      <c r="J369" s="226"/>
      <c r="K369" s="226"/>
      <c r="L369" s="230"/>
      <c r="M369" s="231"/>
      <c r="N369" s="232"/>
      <c r="O369" s="232"/>
      <c r="P369" s="232"/>
      <c r="Q369" s="232"/>
      <c r="R369" s="232"/>
      <c r="S369" s="232"/>
      <c r="T369" s="23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34" t="s">
        <v>143</v>
      </c>
      <c r="AU369" s="234" t="s">
        <v>82</v>
      </c>
      <c r="AV369" s="13" t="s">
        <v>80</v>
      </c>
      <c r="AW369" s="13" t="s">
        <v>33</v>
      </c>
      <c r="AX369" s="13" t="s">
        <v>72</v>
      </c>
      <c r="AY369" s="234" t="s">
        <v>130</v>
      </c>
    </row>
    <row r="370" spans="1:51" s="14" customFormat="1" ht="12">
      <c r="A370" s="14"/>
      <c r="B370" s="235"/>
      <c r="C370" s="236"/>
      <c r="D370" s="218" t="s">
        <v>143</v>
      </c>
      <c r="E370" s="237" t="s">
        <v>19</v>
      </c>
      <c r="F370" s="238" t="s">
        <v>561</v>
      </c>
      <c r="G370" s="236"/>
      <c r="H370" s="239">
        <v>7.838</v>
      </c>
      <c r="I370" s="240"/>
      <c r="J370" s="236"/>
      <c r="K370" s="236"/>
      <c r="L370" s="241"/>
      <c r="M370" s="242"/>
      <c r="N370" s="243"/>
      <c r="O370" s="243"/>
      <c r="P370" s="243"/>
      <c r="Q370" s="243"/>
      <c r="R370" s="243"/>
      <c r="S370" s="243"/>
      <c r="T370" s="24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45" t="s">
        <v>143</v>
      </c>
      <c r="AU370" s="245" t="s">
        <v>82</v>
      </c>
      <c r="AV370" s="14" t="s">
        <v>82</v>
      </c>
      <c r="AW370" s="14" t="s">
        <v>33</v>
      </c>
      <c r="AX370" s="14" t="s">
        <v>72</v>
      </c>
      <c r="AY370" s="245" t="s">
        <v>130</v>
      </c>
    </row>
    <row r="371" spans="1:65" s="2" customFormat="1" ht="14.4" customHeight="1">
      <c r="A371" s="39"/>
      <c r="B371" s="40"/>
      <c r="C371" s="205" t="s">
        <v>562</v>
      </c>
      <c r="D371" s="205" t="s">
        <v>133</v>
      </c>
      <c r="E371" s="206" t="s">
        <v>563</v>
      </c>
      <c r="F371" s="207" t="s">
        <v>564</v>
      </c>
      <c r="G371" s="208" t="s">
        <v>150</v>
      </c>
      <c r="H371" s="209">
        <v>423.184</v>
      </c>
      <c r="I371" s="210"/>
      <c r="J371" s="211">
        <f>ROUND(I371*H371,2)</f>
        <v>0</v>
      </c>
      <c r="K371" s="207" t="s">
        <v>137</v>
      </c>
      <c r="L371" s="45"/>
      <c r="M371" s="212" t="s">
        <v>19</v>
      </c>
      <c r="N371" s="213" t="s">
        <v>43</v>
      </c>
      <c r="O371" s="85"/>
      <c r="P371" s="214">
        <f>O371*H371</f>
        <v>0</v>
      </c>
      <c r="Q371" s="214">
        <v>0</v>
      </c>
      <c r="R371" s="214">
        <f>Q371*H371</f>
        <v>0</v>
      </c>
      <c r="S371" s="214">
        <v>0.015</v>
      </c>
      <c r="T371" s="215">
        <f>S371*H371</f>
        <v>6.34776</v>
      </c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R371" s="216" t="s">
        <v>249</v>
      </c>
      <c r="AT371" s="216" t="s">
        <v>133</v>
      </c>
      <c r="AU371" s="216" t="s">
        <v>82</v>
      </c>
      <c r="AY371" s="18" t="s">
        <v>130</v>
      </c>
      <c r="BE371" s="217">
        <f>IF(N371="základní",J371,0)</f>
        <v>0</v>
      </c>
      <c r="BF371" s="217">
        <f>IF(N371="snížená",J371,0)</f>
        <v>0</v>
      </c>
      <c r="BG371" s="217">
        <f>IF(N371="zákl. přenesená",J371,0)</f>
        <v>0</v>
      </c>
      <c r="BH371" s="217">
        <f>IF(N371="sníž. přenesená",J371,0)</f>
        <v>0</v>
      </c>
      <c r="BI371" s="217">
        <f>IF(N371="nulová",J371,0)</f>
        <v>0</v>
      </c>
      <c r="BJ371" s="18" t="s">
        <v>80</v>
      </c>
      <c r="BK371" s="217">
        <f>ROUND(I371*H371,2)</f>
        <v>0</v>
      </c>
      <c r="BL371" s="18" t="s">
        <v>249</v>
      </c>
      <c r="BM371" s="216" t="s">
        <v>565</v>
      </c>
    </row>
    <row r="372" spans="1:47" s="2" customFormat="1" ht="12">
      <c r="A372" s="39"/>
      <c r="B372" s="40"/>
      <c r="C372" s="41"/>
      <c r="D372" s="218" t="s">
        <v>139</v>
      </c>
      <c r="E372" s="41"/>
      <c r="F372" s="219" t="s">
        <v>566</v>
      </c>
      <c r="G372" s="41"/>
      <c r="H372" s="41"/>
      <c r="I372" s="220"/>
      <c r="J372" s="41"/>
      <c r="K372" s="41"/>
      <c r="L372" s="45"/>
      <c r="M372" s="221"/>
      <c r="N372" s="222"/>
      <c r="O372" s="85"/>
      <c r="P372" s="85"/>
      <c r="Q372" s="85"/>
      <c r="R372" s="85"/>
      <c r="S372" s="85"/>
      <c r="T372" s="86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T372" s="18" t="s">
        <v>139</v>
      </c>
      <c r="AU372" s="18" t="s">
        <v>82</v>
      </c>
    </row>
    <row r="373" spans="1:47" s="2" customFormat="1" ht="12">
      <c r="A373" s="39"/>
      <c r="B373" s="40"/>
      <c r="C373" s="41"/>
      <c r="D373" s="223" t="s">
        <v>141</v>
      </c>
      <c r="E373" s="41"/>
      <c r="F373" s="224" t="s">
        <v>567</v>
      </c>
      <c r="G373" s="41"/>
      <c r="H373" s="41"/>
      <c r="I373" s="220"/>
      <c r="J373" s="41"/>
      <c r="K373" s="41"/>
      <c r="L373" s="45"/>
      <c r="M373" s="221"/>
      <c r="N373" s="222"/>
      <c r="O373" s="85"/>
      <c r="P373" s="85"/>
      <c r="Q373" s="85"/>
      <c r="R373" s="85"/>
      <c r="S373" s="85"/>
      <c r="T373" s="86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T373" s="18" t="s">
        <v>141</v>
      </c>
      <c r="AU373" s="18" t="s">
        <v>82</v>
      </c>
    </row>
    <row r="374" spans="1:51" s="14" customFormat="1" ht="12">
      <c r="A374" s="14"/>
      <c r="B374" s="235"/>
      <c r="C374" s="236"/>
      <c r="D374" s="218" t="s">
        <v>143</v>
      </c>
      <c r="E374" s="237" t="s">
        <v>19</v>
      </c>
      <c r="F374" s="238" t="s">
        <v>568</v>
      </c>
      <c r="G374" s="236"/>
      <c r="H374" s="239">
        <v>274</v>
      </c>
      <c r="I374" s="240"/>
      <c r="J374" s="236"/>
      <c r="K374" s="236"/>
      <c r="L374" s="241"/>
      <c r="M374" s="242"/>
      <c r="N374" s="243"/>
      <c r="O374" s="243"/>
      <c r="P374" s="243"/>
      <c r="Q374" s="243"/>
      <c r="R374" s="243"/>
      <c r="S374" s="243"/>
      <c r="T374" s="24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45" t="s">
        <v>143</v>
      </c>
      <c r="AU374" s="245" t="s">
        <v>82</v>
      </c>
      <c r="AV374" s="14" t="s">
        <v>82</v>
      </c>
      <c r="AW374" s="14" t="s">
        <v>33</v>
      </c>
      <c r="AX374" s="14" t="s">
        <v>72</v>
      </c>
      <c r="AY374" s="245" t="s">
        <v>130</v>
      </c>
    </row>
    <row r="375" spans="1:51" s="14" customFormat="1" ht="12">
      <c r="A375" s="14"/>
      <c r="B375" s="235"/>
      <c r="C375" s="236"/>
      <c r="D375" s="218" t="s">
        <v>143</v>
      </c>
      <c r="E375" s="237" t="s">
        <v>19</v>
      </c>
      <c r="F375" s="238" t="s">
        <v>569</v>
      </c>
      <c r="G375" s="236"/>
      <c r="H375" s="239">
        <v>9</v>
      </c>
      <c r="I375" s="240"/>
      <c r="J375" s="236"/>
      <c r="K375" s="236"/>
      <c r="L375" s="241"/>
      <c r="M375" s="242"/>
      <c r="N375" s="243"/>
      <c r="O375" s="243"/>
      <c r="P375" s="243"/>
      <c r="Q375" s="243"/>
      <c r="R375" s="243"/>
      <c r="S375" s="243"/>
      <c r="T375" s="24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45" t="s">
        <v>143</v>
      </c>
      <c r="AU375" s="245" t="s">
        <v>82</v>
      </c>
      <c r="AV375" s="14" t="s">
        <v>82</v>
      </c>
      <c r="AW375" s="14" t="s">
        <v>33</v>
      </c>
      <c r="AX375" s="14" t="s">
        <v>72</v>
      </c>
      <c r="AY375" s="245" t="s">
        <v>130</v>
      </c>
    </row>
    <row r="376" spans="1:51" s="14" customFormat="1" ht="12">
      <c r="A376" s="14"/>
      <c r="B376" s="235"/>
      <c r="C376" s="236"/>
      <c r="D376" s="218" t="s">
        <v>143</v>
      </c>
      <c r="E376" s="237" t="s">
        <v>19</v>
      </c>
      <c r="F376" s="238" t="s">
        <v>570</v>
      </c>
      <c r="G376" s="236"/>
      <c r="H376" s="239">
        <v>110.664</v>
      </c>
      <c r="I376" s="240"/>
      <c r="J376" s="236"/>
      <c r="K376" s="236"/>
      <c r="L376" s="241"/>
      <c r="M376" s="242"/>
      <c r="N376" s="243"/>
      <c r="O376" s="243"/>
      <c r="P376" s="243"/>
      <c r="Q376" s="243"/>
      <c r="R376" s="243"/>
      <c r="S376" s="243"/>
      <c r="T376" s="24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45" t="s">
        <v>143</v>
      </c>
      <c r="AU376" s="245" t="s">
        <v>82</v>
      </c>
      <c r="AV376" s="14" t="s">
        <v>82</v>
      </c>
      <c r="AW376" s="14" t="s">
        <v>33</v>
      </c>
      <c r="AX376" s="14" t="s">
        <v>72</v>
      </c>
      <c r="AY376" s="245" t="s">
        <v>130</v>
      </c>
    </row>
    <row r="377" spans="1:51" s="14" customFormat="1" ht="12">
      <c r="A377" s="14"/>
      <c r="B377" s="235"/>
      <c r="C377" s="236"/>
      <c r="D377" s="218" t="s">
        <v>143</v>
      </c>
      <c r="E377" s="237" t="s">
        <v>19</v>
      </c>
      <c r="F377" s="238" t="s">
        <v>571</v>
      </c>
      <c r="G377" s="236"/>
      <c r="H377" s="239">
        <v>29.52</v>
      </c>
      <c r="I377" s="240"/>
      <c r="J377" s="236"/>
      <c r="K377" s="236"/>
      <c r="L377" s="241"/>
      <c r="M377" s="242"/>
      <c r="N377" s="243"/>
      <c r="O377" s="243"/>
      <c r="P377" s="243"/>
      <c r="Q377" s="243"/>
      <c r="R377" s="243"/>
      <c r="S377" s="243"/>
      <c r="T377" s="24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45" t="s">
        <v>143</v>
      </c>
      <c r="AU377" s="245" t="s">
        <v>82</v>
      </c>
      <c r="AV377" s="14" t="s">
        <v>82</v>
      </c>
      <c r="AW377" s="14" t="s">
        <v>33</v>
      </c>
      <c r="AX377" s="14" t="s">
        <v>72</v>
      </c>
      <c r="AY377" s="245" t="s">
        <v>130</v>
      </c>
    </row>
    <row r="378" spans="1:65" s="2" customFormat="1" ht="22.2" customHeight="1">
      <c r="A378" s="39"/>
      <c r="B378" s="40"/>
      <c r="C378" s="205" t="s">
        <v>572</v>
      </c>
      <c r="D378" s="205" t="s">
        <v>133</v>
      </c>
      <c r="E378" s="206" t="s">
        <v>573</v>
      </c>
      <c r="F378" s="207" t="s">
        <v>574</v>
      </c>
      <c r="G378" s="208" t="s">
        <v>150</v>
      </c>
      <c r="H378" s="209">
        <v>1339.831</v>
      </c>
      <c r="I378" s="210"/>
      <c r="J378" s="211">
        <f>ROUND(I378*H378,2)</f>
        <v>0</v>
      </c>
      <c r="K378" s="207" t="s">
        <v>137</v>
      </c>
      <c r="L378" s="45"/>
      <c r="M378" s="212" t="s">
        <v>19</v>
      </c>
      <c r="N378" s="213" t="s">
        <v>43</v>
      </c>
      <c r="O378" s="85"/>
      <c r="P378" s="214">
        <f>O378*H378</f>
        <v>0</v>
      </c>
      <c r="Q378" s="214">
        <v>0</v>
      </c>
      <c r="R378" s="214">
        <f>Q378*H378</f>
        <v>0</v>
      </c>
      <c r="S378" s="214">
        <v>0</v>
      </c>
      <c r="T378" s="215">
        <f>S378*H378</f>
        <v>0</v>
      </c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R378" s="216" t="s">
        <v>249</v>
      </c>
      <c r="AT378" s="216" t="s">
        <v>133</v>
      </c>
      <c r="AU378" s="216" t="s">
        <v>82</v>
      </c>
      <c r="AY378" s="18" t="s">
        <v>130</v>
      </c>
      <c r="BE378" s="217">
        <f>IF(N378="základní",J378,0)</f>
        <v>0</v>
      </c>
      <c r="BF378" s="217">
        <f>IF(N378="snížená",J378,0)</f>
        <v>0</v>
      </c>
      <c r="BG378" s="217">
        <f>IF(N378="zákl. přenesená",J378,0)</f>
        <v>0</v>
      </c>
      <c r="BH378" s="217">
        <f>IF(N378="sníž. přenesená",J378,0)</f>
        <v>0</v>
      </c>
      <c r="BI378" s="217">
        <f>IF(N378="nulová",J378,0)</f>
        <v>0</v>
      </c>
      <c r="BJ378" s="18" t="s">
        <v>80</v>
      </c>
      <c r="BK378" s="217">
        <f>ROUND(I378*H378,2)</f>
        <v>0</v>
      </c>
      <c r="BL378" s="18" t="s">
        <v>249</v>
      </c>
      <c r="BM378" s="216" t="s">
        <v>575</v>
      </c>
    </row>
    <row r="379" spans="1:47" s="2" customFormat="1" ht="12">
      <c r="A379" s="39"/>
      <c r="B379" s="40"/>
      <c r="C379" s="41"/>
      <c r="D379" s="218" t="s">
        <v>139</v>
      </c>
      <c r="E379" s="41"/>
      <c r="F379" s="219" t="s">
        <v>576</v>
      </c>
      <c r="G379" s="41"/>
      <c r="H379" s="41"/>
      <c r="I379" s="220"/>
      <c r="J379" s="41"/>
      <c r="K379" s="41"/>
      <c r="L379" s="45"/>
      <c r="M379" s="221"/>
      <c r="N379" s="222"/>
      <c r="O379" s="85"/>
      <c r="P379" s="85"/>
      <c r="Q379" s="85"/>
      <c r="R379" s="85"/>
      <c r="S379" s="85"/>
      <c r="T379" s="86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T379" s="18" t="s">
        <v>139</v>
      </c>
      <c r="AU379" s="18" t="s">
        <v>82</v>
      </c>
    </row>
    <row r="380" spans="1:47" s="2" customFormat="1" ht="12">
      <c r="A380" s="39"/>
      <c r="B380" s="40"/>
      <c r="C380" s="41"/>
      <c r="D380" s="223" t="s">
        <v>141</v>
      </c>
      <c r="E380" s="41"/>
      <c r="F380" s="224" t="s">
        <v>577</v>
      </c>
      <c r="G380" s="41"/>
      <c r="H380" s="41"/>
      <c r="I380" s="220"/>
      <c r="J380" s="41"/>
      <c r="K380" s="41"/>
      <c r="L380" s="45"/>
      <c r="M380" s="221"/>
      <c r="N380" s="222"/>
      <c r="O380" s="85"/>
      <c r="P380" s="85"/>
      <c r="Q380" s="85"/>
      <c r="R380" s="85"/>
      <c r="S380" s="85"/>
      <c r="T380" s="86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T380" s="18" t="s">
        <v>141</v>
      </c>
      <c r="AU380" s="18" t="s">
        <v>82</v>
      </c>
    </row>
    <row r="381" spans="1:51" s="14" customFormat="1" ht="12">
      <c r="A381" s="14"/>
      <c r="B381" s="235"/>
      <c r="C381" s="236"/>
      <c r="D381" s="218" t="s">
        <v>143</v>
      </c>
      <c r="E381" s="237" t="s">
        <v>19</v>
      </c>
      <c r="F381" s="238" t="s">
        <v>578</v>
      </c>
      <c r="G381" s="236"/>
      <c r="H381" s="239">
        <v>274</v>
      </c>
      <c r="I381" s="240"/>
      <c r="J381" s="236"/>
      <c r="K381" s="236"/>
      <c r="L381" s="241"/>
      <c r="M381" s="242"/>
      <c r="N381" s="243"/>
      <c r="O381" s="243"/>
      <c r="P381" s="243"/>
      <c r="Q381" s="243"/>
      <c r="R381" s="243"/>
      <c r="S381" s="243"/>
      <c r="T381" s="24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45" t="s">
        <v>143</v>
      </c>
      <c r="AU381" s="245" t="s">
        <v>82</v>
      </c>
      <c r="AV381" s="14" t="s">
        <v>82</v>
      </c>
      <c r="AW381" s="14" t="s">
        <v>33</v>
      </c>
      <c r="AX381" s="14" t="s">
        <v>72</v>
      </c>
      <c r="AY381" s="245" t="s">
        <v>130</v>
      </c>
    </row>
    <row r="382" spans="1:51" s="14" customFormat="1" ht="12">
      <c r="A382" s="14"/>
      <c r="B382" s="235"/>
      <c r="C382" s="236"/>
      <c r="D382" s="218" t="s">
        <v>143</v>
      </c>
      <c r="E382" s="237" t="s">
        <v>19</v>
      </c>
      <c r="F382" s="238" t="s">
        <v>579</v>
      </c>
      <c r="G382" s="236"/>
      <c r="H382" s="239">
        <v>9</v>
      </c>
      <c r="I382" s="240"/>
      <c r="J382" s="236"/>
      <c r="K382" s="236"/>
      <c r="L382" s="241"/>
      <c r="M382" s="242"/>
      <c r="N382" s="243"/>
      <c r="O382" s="243"/>
      <c r="P382" s="243"/>
      <c r="Q382" s="243"/>
      <c r="R382" s="243"/>
      <c r="S382" s="243"/>
      <c r="T382" s="24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45" t="s">
        <v>143</v>
      </c>
      <c r="AU382" s="245" t="s">
        <v>82</v>
      </c>
      <c r="AV382" s="14" t="s">
        <v>82</v>
      </c>
      <c r="AW382" s="14" t="s">
        <v>33</v>
      </c>
      <c r="AX382" s="14" t="s">
        <v>72</v>
      </c>
      <c r="AY382" s="245" t="s">
        <v>130</v>
      </c>
    </row>
    <row r="383" spans="1:51" s="14" customFormat="1" ht="12">
      <c r="A383" s="14"/>
      <c r="B383" s="235"/>
      <c r="C383" s="236"/>
      <c r="D383" s="218" t="s">
        <v>143</v>
      </c>
      <c r="E383" s="237" t="s">
        <v>19</v>
      </c>
      <c r="F383" s="238" t="s">
        <v>580</v>
      </c>
      <c r="G383" s="236"/>
      <c r="H383" s="239">
        <v>171.764</v>
      </c>
      <c r="I383" s="240"/>
      <c r="J383" s="236"/>
      <c r="K383" s="236"/>
      <c r="L383" s="241"/>
      <c r="M383" s="242"/>
      <c r="N383" s="243"/>
      <c r="O383" s="243"/>
      <c r="P383" s="243"/>
      <c r="Q383" s="243"/>
      <c r="R383" s="243"/>
      <c r="S383" s="243"/>
      <c r="T383" s="24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45" t="s">
        <v>143</v>
      </c>
      <c r="AU383" s="245" t="s">
        <v>82</v>
      </c>
      <c r="AV383" s="14" t="s">
        <v>82</v>
      </c>
      <c r="AW383" s="14" t="s">
        <v>33</v>
      </c>
      <c r="AX383" s="14" t="s">
        <v>72</v>
      </c>
      <c r="AY383" s="245" t="s">
        <v>130</v>
      </c>
    </row>
    <row r="384" spans="1:51" s="14" customFormat="1" ht="12">
      <c r="A384" s="14"/>
      <c r="B384" s="235"/>
      <c r="C384" s="236"/>
      <c r="D384" s="218" t="s">
        <v>143</v>
      </c>
      <c r="E384" s="237" t="s">
        <v>19</v>
      </c>
      <c r="F384" s="238" t="s">
        <v>571</v>
      </c>
      <c r="G384" s="236"/>
      <c r="H384" s="239">
        <v>29.52</v>
      </c>
      <c r="I384" s="240"/>
      <c r="J384" s="236"/>
      <c r="K384" s="236"/>
      <c r="L384" s="241"/>
      <c r="M384" s="242"/>
      <c r="N384" s="243"/>
      <c r="O384" s="243"/>
      <c r="P384" s="243"/>
      <c r="Q384" s="243"/>
      <c r="R384" s="243"/>
      <c r="S384" s="243"/>
      <c r="T384" s="24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45" t="s">
        <v>143</v>
      </c>
      <c r="AU384" s="245" t="s">
        <v>82</v>
      </c>
      <c r="AV384" s="14" t="s">
        <v>82</v>
      </c>
      <c r="AW384" s="14" t="s">
        <v>33</v>
      </c>
      <c r="AX384" s="14" t="s">
        <v>72</v>
      </c>
      <c r="AY384" s="245" t="s">
        <v>130</v>
      </c>
    </row>
    <row r="385" spans="1:51" s="13" customFormat="1" ht="12">
      <c r="A385" s="13"/>
      <c r="B385" s="225"/>
      <c r="C385" s="226"/>
      <c r="D385" s="218" t="s">
        <v>143</v>
      </c>
      <c r="E385" s="227" t="s">
        <v>19</v>
      </c>
      <c r="F385" s="228" t="s">
        <v>581</v>
      </c>
      <c r="G385" s="226"/>
      <c r="H385" s="227" t="s">
        <v>19</v>
      </c>
      <c r="I385" s="229"/>
      <c r="J385" s="226"/>
      <c r="K385" s="226"/>
      <c r="L385" s="230"/>
      <c r="M385" s="231"/>
      <c r="N385" s="232"/>
      <c r="O385" s="232"/>
      <c r="P385" s="232"/>
      <c r="Q385" s="232"/>
      <c r="R385" s="232"/>
      <c r="S385" s="232"/>
      <c r="T385" s="23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34" t="s">
        <v>143</v>
      </c>
      <c r="AU385" s="234" t="s">
        <v>82</v>
      </c>
      <c r="AV385" s="13" t="s">
        <v>80</v>
      </c>
      <c r="AW385" s="13" t="s">
        <v>33</v>
      </c>
      <c r="AX385" s="13" t="s">
        <v>72</v>
      </c>
      <c r="AY385" s="234" t="s">
        <v>130</v>
      </c>
    </row>
    <row r="386" spans="1:51" s="14" customFormat="1" ht="12">
      <c r="A386" s="14"/>
      <c r="B386" s="235"/>
      <c r="C386" s="236"/>
      <c r="D386" s="218" t="s">
        <v>143</v>
      </c>
      <c r="E386" s="237" t="s">
        <v>19</v>
      </c>
      <c r="F386" s="238" t="s">
        <v>350</v>
      </c>
      <c r="G386" s="236"/>
      <c r="H386" s="239">
        <v>855.547</v>
      </c>
      <c r="I386" s="240"/>
      <c r="J386" s="236"/>
      <c r="K386" s="236"/>
      <c r="L386" s="241"/>
      <c r="M386" s="242"/>
      <c r="N386" s="243"/>
      <c r="O386" s="243"/>
      <c r="P386" s="243"/>
      <c r="Q386" s="243"/>
      <c r="R386" s="243"/>
      <c r="S386" s="243"/>
      <c r="T386" s="24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45" t="s">
        <v>143</v>
      </c>
      <c r="AU386" s="245" t="s">
        <v>82</v>
      </c>
      <c r="AV386" s="14" t="s">
        <v>82</v>
      </c>
      <c r="AW386" s="14" t="s">
        <v>33</v>
      </c>
      <c r="AX386" s="14" t="s">
        <v>72</v>
      </c>
      <c r="AY386" s="245" t="s">
        <v>130</v>
      </c>
    </row>
    <row r="387" spans="1:65" s="2" customFormat="1" ht="14.4" customHeight="1">
      <c r="A387" s="39"/>
      <c r="B387" s="40"/>
      <c r="C387" s="246" t="s">
        <v>582</v>
      </c>
      <c r="D387" s="246" t="s">
        <v>165</v>
      </c>
      <c r="E387" s="247" t="s">
        <v>583</v>
      </c>
      <c r="F387" s="248" t="s">
        <v>584</v>
      </c>
      <c r="G387" s="249" t="s">
        <v>387</v>
      </c>
      <c r="H387" s="250">
        <v>35.371</v>
      </c>
      <c r="I387" s="251"/>
      <c r="J387" s="252">
        <f>ROUND(I387*H387,2)</f>
        <v>0</v>
      </c>
      <c r="K387" s="248" t="s">
        <v>137</v>
      </c>
      <c r="L387" s="253"/>
      <c r="M387" s="254" t="s">
        <v>19</v>
      </c>
      <c r="N387" s="255" t="s">
        <v>43</v>
      </c>
      <c r="O387" s="85"/>
      <c r="P387" s="214">
        <f>O387*H387</f>
        <v>0</v>
      </c>
      <c r="Q387" s="214">
        <v>0.55</v>
      </c>
      <c r="R387" s="214">
        <f>Q387*H387</f>
        <v>19.454050000000002</v>
      </c>
      <c r="S387" s="214">
        <v>0</v>
      </c>
      <c r="T387" s="215">
        <f>S387*H387</f>
        <v>0</v>
      </c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R387" s="216" t="s">
        <v>333</v>
      </c>
      <c r="AT387" s="216" t="s">
        <v>165</v>
      </c>
      <c r="AU387" s="216" t="s">
        <v>82</v>
      </c>
      <c r="AY387" s="18" t="s">
        <v>130</v>
      </c>
      <c r="BE387" s="217">
        <f>IF(N387="základní",J387,0)</f>
        <v>0</v>
      </c>
      <c r="BF387" s="217">
        <f>IF(N387="snížená",J387,0)</f>
        <v>0</v>
      </c>
      <c r="BG387" s="217">
        <f>IF(N387="zákl. přenesená",J387,0)</f>
        <v>0</v>
      </c>
      <c r="BH387" s="217">
        <f>IF(N387="sníž. přenesená",J387,0)</f>
        <v>0</v>
      </c>
      <c r="BI387" s="217">
        <f>IF(N387="nulová",J387,0)</f>
        <v>0</v>
      </c>
      <c r="BJ387" s="18" t="s">
        <v>80</v>
      </c>
      <c r="BK387" s="217">
        <f>ROUND(I387*H387,2)</f>
        <v>0</v>
      </c>
      <c r="BL387" s="18" t="s">
        <v>249</v>
      </c>
      <c r="BM387" s="216" t="s">
        <v>585</v>
      </c>
    </row>
    <row r="388" spans="1:47" s="2" customFormat="1" ht="12">
      <c r="A388" s="39"/>
      <c r="B388" s="40"/>
      <c r="C388" s="41"/>
      <c r="D388" s="218" t="s">
        <v>139</v>
      </c>
      <c r="E388" s="41"/>
      <c r="F388" s="219" t="s">
        <v>584</v>
      </c>
      <c r="G388" s="41"/>
      <c r="H388" s="41"/>
      <c r="I388" s="220"/>
      <c r="J388" s="41"/>
      <c r="K388" s="41"/>
      <c r="L388" s="45"/>
      <c r="M388" s="221"/>
      <c r="N388" s="222"/>
      <c r="O388" s="85"/>
      <c r="P388" s="85"/>
      <c r="Q388" s="85"/>
      <c r="R388" s="85"/>
      <c r="S388" s="85"/>
      <c r="T388" s="86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T388" s="18" t="s">
        <v>139</v>
      </c>
      <c r="AU388" s="18" t="s">
        <v>82</v>
      </c>
    </row>
    <row r="389" spans="1:51" s="14" customFormat="1" ht="12">
      <c r="A389" s="14"/>
      <c r="B389" s="235"/>
      <c r="C389" s="236"/>
      <c r="D389" s="218" t="s">
        <v>143</v>
      </c>
      <c r="E389" s="237" t="s">
        <v>19</v>
      </c>
      <c r="F389" s="238" t="s">
        <v>403</v>
      </c>
      <c r="G389" s="236"/>
      <c r="H389" s="239">
        <v>6.576</v>
      </c>
      <c r="I389" s="240"/>
      <c r="J389" s="236"/>
      <c r="K389" s="236"/>
      <c r="L389" s="241"/>
      <c r="M389" s="242"/>
      <c r="N389" s="243"/>
      <c r="O389" s="243"/>
      <c r="P389" s="243"/>
      <c r="Q389" s="243"/>
      <c r="R389" s="243"/>
      <c r="S389" s="243"/>
      <c r="T389" s="24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45" t="s">
        <v>143</v>
      </c>
      <c r="AU389" s="245" t="s">
        <v>82</v>
      </c>
      <c r="AV389" s="14" t="s">
        <v>82</v>
      </c>
      <c r="AW389" s="14" t="s">
        <v>33</v>
      </c>
      <c r="AX389" s="14" t="s">
        <v>72</v>
      </c>
      <c r="AY389" s="245" t="s">
        <v>130</v>
      </c>
    </row>
    <row r="390" spans="1:51" s="14" customFormat="1" ht="12">
      <c r="A390" s="14"/>
      <c r="B390" s="235"/>
      <c r="C390" s="236"/>
      <c r="D390" s="218" t="s">
        <v>143</v>
      </c>
      <c r="E390" s="237" t="s">
        <v>19</v>
      </c>
      <c r="F390" s="238" t="s">
        <v>404</v>
      </c>
      <c r="G390" s="236"/>
      <c r="H390" s="239">
        <v>0.216</v>
      </c>
      <c r="I390" s="240"/>
      <c r="J390" s="236"/>
      <c r="K390" s="236"/>
      <c r="L390" s="241"/>
      <c r="M390" s="242"/>
      <c r="N390" s="243"/>
      <c r="O390" s="243"/>
      <c r="P390" s="243"/>
      <c r="Q390" s="243"/>
      <c r="R390" s="243"/>
      <c r="S390" s="243"/>
      <c r="T390" s="24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45" t="s">
        <v>143</v>
      </c>
      <c r="AU390" s="245" t="s">
        <v>82</v>
      </c>
      <c r="AV390" s="14" t="s">
        <v>82</v>
      </c>
      <c r="AW390" s="14" t="s">
        <v>33</v>
      </c>
      <c r="AX390" s="14" t="s">
        <v>72</v>
      </c>
      <c r="AY390" s="245" t="s">
        <v>130</v>
      </c>
    </row>
    <row r="391" spans="1:51" s="14" customFormat="1" ht="12">
      <c r="A391" s="14"/>
      <c r="B391" s="235"/>
      <c r="C391" s="236"/>
      <c r="D391" s="218" t="s">
        <v>143</v>
      </c>
      <c r="E391" s="237" t="s">
        <v>19</v>
      </c>
      <c r="F391" s="238" t="s">
        <v>405</v>
      </c>
      <c r="G391" s="236"/>
      <c r="H391" s="239">
        <v>4.122</v>
      </c>
      <c r="I391" s="240"/>
      <c r="J391" s="236"/>
      <c r="K391" s="236"/>
      <c r="L391" s="241"/>
      <c r="M391" s="242"/>
      <c r="N391" s="243"/>
      <c r="O391" s="243"/>
      <c r="P391" s="243"/>
      <c r="Q391" s="243"/>
      <c r="R391" s="243"/>
      <c r="S391" s="243"/>
      <c r="T391" s="24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45" t="s">
        <v>143</v>
      </c>
      <c r="AU391" s="245" t="s">
        <v>82</v>
      </c>
      <c r="AV391" s="14" t="s">
        <v>82</v>
      </c>
      <c r="AW391" s="14" t="s">
        <v>33</v>
      </c>
      <c r="AX391" s="14" t="s">
        <v>72</v>
      </c>
      <c r="AY391" s="245" t="s">
        <v>130</v>
      </c>
    </row>
    <row r="392" spans="1:51" s="14" customFormat="1" ht="12">
      <c r="A392" s="14"/>
      <c r="B392" s="235"/>
      <c r="C392" s="236"/>
      <c r="D392" s="218" t="s">
        <v>143</v>
      </c>
      <c r="E392" s="237" t="s">
        <v>19</v>
      </c>
      <c r="F392" s="238" t="s">
        <v>406</v>
      </c>
      <c r="G392" s="236"/>
      <c r="H392" s="239">
        <v>0.708</v>
      </c>
      <c r="I392" s="240"/>
      <c r="J392" s="236"/>
      <c r="K392" s="236"/>
      <c r="L392" s="241"/>
      <c r="M392" s="242"/>
      <c r="N392" s="243"/>
      <c r="O392" s="243"/>
      <c r="P392" s="243"/>
      <c r="Q392" s="243"/>
      <c r="R392" s="243"/>
      <c r="S392" s="243"/>
      <c r="T392" s="24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45" t="s">
        <v>143</v>
      </c>
      <c r="AU392" s="245" t="s">
        <v>82</v>
      </c>
      <c r="AV392" s="14" t="s">
        <v>82</v>
      </c>
      <c r="AW392" s="14" t="s">
        <v>33</v>
      </c>
      <c r="AX392" s="14" t="s">
        <v>72</v>
      </c>
      <c r="AY392" s="245" t="s">
        <v>130</v>
      </c>
    </row>
    <row r="393" spans="1:51" s="13" customFormat="1" ht="12">
      <c r="A393" s="13"/>
      <c r="B393" s="225"/>
      <c r="C393" s="226"/>
      <c r="D393" s="218" t="s">
        <v>143</v>
      </c>
      <c r="E393" s="227" t="s">
        <v>19</v>
      </c>
      <c r="F393" s="228" t="s">
        <v>581</v>
      </c>
      <c r="G393" s="226"/>
      <c r="H393" s="227" t="s">
        <v>19</v>
      </c>
      <c r="I393" s="229"/>
      <c r="J393" s="226"/>
      <c r="K393" s="226"/>
      <c r="L393" s="230"/>
      <c r="M393" s="231"/>
      <c r="N393" s="232"/>
      <c r="O393" s="232"/>
      <c r="P393" s="232"/>
      <c r="Q393" s="232"/>
      <c r="R393" s="232"/>
      <c r="S393" s="232"/>
      <c r="T393" s="23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34" t="s">
        <v>143</v>
      </c>
      <c r="AU393" s="234" t="s">
        <v>82</v>
      </c>
      <c r="AV393" s="13" t="s">
        <v>80</v>
      </c>
      <c r="AW393" s="13" t="s">
        <v>33</v>
      </c>
      <c r="AX393" s="13" t="s">
        <v>72</v>
      </c>
      <c r="AY393" s="234" t="s">
        <v>130</v>
      </c>
    </row>
    <row r="394" spans="1:51" s="14" customFormat="1" ht="12">
      <c r="A394" s="14"/>
      <c r="B394" s="235"/>
      <c r="C394" s="236"/>
      <c r="D394" s="218" t="s">
        <v>143</v>
      </c>
      <c r="E394" s="237" t="s">
        <v>19</v>
      </c>
      <c r="F394" s="238" t="s">
        <v>411</v>
      </c>
      <c r="G394" s="236"/>
      <c r="H394" s="239">
        <v>20.533</v>
      </c>
      <c r="I394" s="240"/>
      <c r="J394" s="236"/>
      <c r="K394" s="236"/>
      <c r="L394" s="241"/>
      <c r="M394" s="242"/>
      <c r="N394" s="243"/>
      <c r="O394" s="243"/>
      <c r="P394" s="243"/>
      <c r="Q394" s="243"/>
      <c r="R394" s="243"/>
      <c r="S394" s="243"/>
      <c r="T394" s="24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45" t="s">
        <v>143</v>
      </c>
      <c r="AU394" s="245" t="s">
        <v>82</v>
      </c>
      <c r="AV394" s="14" t="s">
        <v>82</v>
      </c>
      <c r="AW394" s="14" t="s">
        <v>33</v>
      </c>
      <c r="AX394" s="14" t="s">
        <v>72</v>
      </c>
      <c r="AY394" s="245" t="s">
        <v>130</v>
      </c>
    </row>
    <row r="395" spans="1:51" s="14" customFormat="1" ht="12">
      <c r="A395" s="14"/>
      <c r="B395" s="235"/>
      <c r="C395" s="236"/>
      <c r="D395" s="218" t="s">
        <v>143</v>
      </c>
      <c r="E395" s="236"/>
      <c r="F395" s="238" t="s">
        <v>586</v>
      </c>
      <c r="G395" s="236"/>
      <c r="H395" s="239">
        <v>35.371</v>
      </c>
      <c r="I395" s="240"/>
      <c r="J395" s="236"/>
      <c r="K395" s="236"/>
      <c r="L395" s="241"/>
      <c r="M395" s="242"/>
      <c r="N395" s="243"/>
      <c r="O395" s="243"/>
      <c r="P395" s="243"/>
      <c r="Q395" s="243"/>
      <c r="R395" s="243"/>
      <c r="S395" s="243"/>
      <c r="T395" s="24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45" t="s">
        <v>143</v>
      </c>
      <c r="AU395" s="245" t="s">
        <v>82</v>
      </c>
      <c r="AV395" s="14" t="s">
        <v>82</v>
      </c>
      <c r="AW395" s="14" t="s">
        <v>4</v>
      </c>
      <c r="AX395" s="14" t="s">
        <v>80</v>
      </c>
      <c r="AY395" s="245" t="s">
        <v>130</v>
      </c>
    </row>
    <row r="396" spans="1:65" s="2" customFormat="1" ht="14.4" customHeight="1">
      <c r="A396" s="39"/>
      <c r="B396" s="40"/>
      <c r="C396" s="205" t="s">
        <v>587</v>
      </c>
      <c r="D396" s="205" t="s">
        <v>133</v>
      </c>
      <c r="E396" s="206" t="s">
        <v>588</v>
      </c>
      <c r="F396" s="207" t="s">
        <v>589</v>
      </c>
      <c r="G396" s="208" t="s">
        <v>233</v>
      </c>
      <c r="H396" s="209">
        <v>1026.656</v>
      </c>
      <c r="I396" s="210"/>
      <c r="J396" s="211">
        <f>ROUND(I396*H396,2)</f>
        <v>0</v>
      </c>
      <c r="K396" s="207" t="s">
        <v>137</v>
      </c>
      <c r="L396" s="45"/>
      <c r="M396" s="212" t="s">
        <v>19</v>
      </c>
      <c r="N396" s="213" t="s">
        <v>43</v>
      </c>
      <c r="O396" s="85"/>
      <c r="P396" s="214">
        <f>O396*H396</f>
        <v>0</v>
      </c>
      <c r="Q396" s="214">
        <v>2E-05</v>
      </c>
      <c r="R396" s="214">
        <f>Q396*H396</f>
        <v>0.020533120000000002</v>
      </c>
      <c r="S396" s="214">
        <v>0</v>
      </c>
      <c r="T396" s="215">
        <f>S396*H396</f>
        <v>0</v>
      </c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R396" s="216" t="s">
        <v>249</v>
      </c>
      <c r="AT396" s="216" t="s">
        <v>133</v>
      </c>
      <c r="AU396" s="216" t="s">
        <v>82</v>
      </c>
      <c r="AY396" s="18" t="s">
        <v>130</v>
      </c>
      <c r="BE396" s="217">
        <f>IF(N396="základní",J396,0)</f>
        <v>0</v>
      </c>
      <c r="BF396" s="217">
        <f>IF(N396="snížená",J396,0)</f>
        <v>0</v>
      </c>
      <c r="BG396" s="217">
        <f>IF(N396="zákl. přenesená",J396,0)</f>
        <v>0</v>
      </c>
      <c r="BH396" s="217">
        <f>IF(N396="sníž. přenesená",J396,0)</f>
        <v>0</v>
      </c>
      <c r="BI396" s="217">
        <f>IF(N396="nulová",J396,0)</f>
        <v>0</v>
      </c>
      <c r="BJ396" s="18" t="s">
        <v>80</v>
      </c>
      <c r="BK396" s="217">
        <f>ROUND(I396*H396,2)</f>
        <v>0</v>
      </c>
      <c r="BL396" s="18" t="s">
        <v>249</v>
      </c>
      <c r="BM396" s="216" t="s">
        <v>590</v>
      </c>
    </row>
    <row r="397" spans="1:47" s="2" customFormat="1" ht="12">
      <c r="A397" s="39"/>
      <c r="B397" s="40"/>
      <c r="C397" s="41"/>
      <c r="D397" s="218" t="s">
        <v>139</v>
      </c>
      <c r="E397" s="41"/>
      <c r="F397" s="219" t="s">
        <v>591</v>
      </c>
      <c r="G397" s="41"/>
      <c r="H397" s="41"/>
      <c r="I397" s="220"/>
      <c r="J397" s="41"/>
      <c r="K397" s="41"/>
      <c r="L397" s="45"/>
      <c r="M397" s="221"/>
      <c r="N397" s="222"/>
      <c r="O397" s="85"/>
      <c r="P397" s="85"/>
      <c r="Q397" s="85"/>
      <c r="R397" s="85"/>
      <c r="S397" s="85"/>
      <c r="T397" s="86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T397" s="18" t="s">
        <v>139</v>
      </c>
      <c r="AU397" s="18" t="s">
        <v>82</v>
      </c>
    </row>
    <row r="398" spans="1:47" s="2" customFormat="1" ht="12">
      <c r="A398" s="39"/>
      <c r="B398" s="40"/>
      <c r="C398" s="41"/>
      <c r="D398" s="223" t="s">
        <v>141</v>
      </c>
      <c r="E398" s="41"/>
      <c r="F398" s="224" t="s">
        <v>592</v>
      </c>
      <c r="G398" s="41"/>
      <c r="H398" s="41"/>
      <c r="I398" s="220"/>
      <c r="J398" s="41"/>
      <c r="K398" s="41"/>
      <c r="L398" s="45"/>
      <c r="M398" s="221"/>
      <c r="N398" s="222"/>
      <c r="O398" s="85"/>
      <c r="P398" s="85"/>
      <c r="Q398" s="85"/>
      <c r="R398" s="85"/>
      <c r="S398" s="85"/>
      <c r="T398" s="86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T398" s="18" t="s">
        <v>141</v>
      </c>
      <c r="AU398" s="18" t="s">
        <v>82</v>
      </c>
    </row>
    <row r="399" spans="1:51" s="13" customFormat="1" ht="12">
      <c r="A399" s="13"/>
      <c r="B399" s="225"/>
      <c r="C399" s="226"/>
      <c r="D399" s="218" t="s">
        <v>143</v>
      </c>
      <c r="E399" s="227" t="s">
        <v>19</v>
      </c>
      <c r="F399" s="228" t="s">
        <v>593</v>
      </c>
      <c r="G399" s="226"/>
      <c r="H399" s="227" t="s">
        <v>19</v>
      </c>
      <c r="I399" s="229"/>
      <c r="J399" s="226"/>
      <c r="K399" s="226"/>
      <c r="L399" s="230"/>
      <c r="M399" s="231"/>
      <c r="N399" s="232"/>
      <c r="O399" s="232"/>
      <c r="P399" s="232"/>
      <c r="Q399" s="232"/>
      <c r="R399" s="232"/>
      <c r="S399" s="232"/>
      <c r="T399" s="23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34" t="s">
        <v>143</v>
      </c>
      <c r="AU399" s="234" t="s">
        <v>82</v>
      </c>
      <c r="AV399" s="13" t="s">
        <v>80</v>
      </c>
      <c r="AW399" s="13" t="s">
        <v>33</v>
      </c>
      <c r="AX399" s="13" t="s">
        <v>72</v>
      </c>
      <c r="AY399" s="234" t="s">
        <v>130</v>
      </c>
    </row>
    <row r="400" spans="1:51" s="14" customFormat="1" ht="12">
      <c r="A400" s="14"/>
      <c r="B400" s="235"/>
      <c r="C400" s="236"/>
      <c r="D400" s="218" t="s">
        <v>143</v>
      </c>
      <c r="E400" s="237" t="s">
        <v>19</v>
      </c>
      <c r="F400" s="238" t="s">
        <v>594</v>
      </c>
      <c r="G400" s="236"/>
      <c r="H400" s="239">
        <v>1026.656</v>
      </c>
      <c r="I400" s="240"/>
      <c r="J400" s="236"/>
      <c r="K400" s="236"/>
      <c r="L400" s="241"/>
      <c r="M400" s="242"/>
      <c r="N400" s="243"/>
      <c r="O400" s="243"/>
      <c r="P400" s="243"/>
      <c r="Q400" s="243"/>
      <c r="R400" s="243"/>
      <c r="S400" s="243"/>
      <c r="T400" s="24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T400" s="245" t="s">
        <v>143</v>
      </c>
      <c r="AU400" s="245" t="s">
        <v>82</v>
      </c>
      <c r="AV400" s="14" t="s">
        <v>82</v>
      </c>
      <c r="AW400" s="14" t="s">
        <v>33</v>
      </c>
      <c r="AX400" s="14" t="s">
        <v>72</v>
      </c>
      <c r="AY400" s="245" t="s">
        <v>130</v>
      </c>
    </row>
    <row r="401" spans="1:65" s="2" customFormat="1" ht="14.4" customHeight="1">
      <c r="A401" s="39"/>
      <c r="B401" s="40"/>
      <c r="C401" s="246" t="s">
        <v>595</v>
      </c>
      <c r="D401" s="246" t="s">
        <v>165</v>
      </c>
      <c r="E401" s="247" t="s">
        <v>596</v>
      </c>
      <c r="F401" s="248" t="s">
        <v>597</v>
      </c>
      <c r="G401" s="249" t="s">
        <v>387</v>
      </c>
      <c r="H401" s="250">
        <v>2.824</v>
      </c>
      <c r="I401" s="251"/>
      <c r="J401" s="252">
        <f>ROUND(I401*H401,2)</f>
        <v>0</v>
      </c>
      <c r="K401" s="248" t="s">
        <v>137</v>
      </c>
      <c r="L401" s="253"/>
      <c r="M401" s="254" t="s">
        <v>19</v>
      </c>
      <c r="N401" s="255" t="s">
        <v>43</v>
      </c>
      <c r="O401" s="85"/>
      <c r="P401" s="214">
        <f>O401*H401</f>
        <v>0</v>
      </c>
      <c r="Q401" s="214">
        <v>0.55</v>
      </c>
      <c r="R401" s="214">
        <f>Q401*H401</f>
        <v>1.5532000000000001</v>
      </c>
      <c r="S401" s="214">
        <v>0</v>
      </c>
      <c r="T401" s="215">
        <f>S401*H401</f>
        <v>0</v>
      </c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R401" s="216" t="s">
        <v>333</v>
      </c>
      <c r="AT401" s="216" t="s">
        <v>165</v>
      </c>
      <c r="AU401" s="216" t="s">
        <v>82</v>
      </c>
      <c r="AY401" s="18" t="s">
        <v>130</v>
      </c>
      <c r="BE401" s="217">
        <f>IF(N401="základní",J401,0)</f>
        <v>0</v>
      </c>
      <c r="BF401" s="217">
        <f>IF(N401="snížená",J401,0)</f>
        <v>0</v>
      </c>
      <c r="BG401" s="217">
        <f>IF(N401="zákl. přenesená",J401,0)</f>
        <v>0</v>
      </c>
      <c r="BH401" s="217">
        <f>IF(N401="sníž. přenesená",J401,0)</f>
        <v>0</v>
      </c>
      <c r="BI401" s="217">
        <f>IF(N401="nulová",J401,0)</f>
        <v>0</v>
      </c>
      <c r="BJ401" s="18" t="s">
        <v>80</v>
      </c>
      <c r="BK401" s="217">
        <f>ROUND(I401*H401,2)</f>
        <v>0</v>
      </c>
      <c r="BL401" s="18" t="s">
        <v>249</v>
      </c>
      <c r="BM401" s="216" t="s">
        <v>598</v>
      </c>
    </row>
    <row r="402" spans="1:47" s="2" customFormat="1" ht="12">
      <c r="A402" s="39"/>
      <c r="B402" s="40"/>
      <c r="C402" s="41"/>
      <c r="D402" s="218" t="s">
        <v>139</v>
      </c>
      <c r="E402" s="41"/>
      <c r="F402" s="219" t="s">
        <v>597</v>
      </c>
      <c r="G402" s="41"/>
      <c r="H402" s="41"/>
      <c r="I402" s="220"/>
      <c r="J402" s="41"/>
      <c r="K402" s="41"/>
      <c r="L402" s="45"/>
      <c r="M402" s="221"/>
      <c r="N402" s="222"/>
      <c r="O402" s="85"/>
      <c r="P402" s="85"/>
      <c r="Q402" s="85"/>
      <c r="R402" s="85"/>
      <c r="S402" s="85"/>
      <c r="T402" s="86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T402" s="18" t="s">
        <v>139</v>
      </c>
      <c r="AU402" s="18" t="s">
        <v>82</v>
      </c>
    </row>
    <row r="403" spans="1:51" s="13" customFormat="1" ht="12">
      <c r="A403" s="13"/>
      <c r="B403" s="225"/>
      <c r="C403" s="226"/>
      <c r="D403" s="218" t="s">
        <v>143</v>
      </c>
      <c r="E403" s="227" t="s">
        <v>19</v>
      </c>
      <c r="F403" s="228" t="s">
        <v>599</v>
      </c>
      <c r="G403" s="226"/>
      <c r="H403" s="227" t="s">
        <v>19</v>
      </c>
      <c r="I403" s="229"/>
      <c r="J403" s="226"/>
      <c r="K403" s="226"/>
      <c r="L403" s="230"/>
      <c r="M403" s="231"/>
      <c r="N403" s="232"/>
      <c r="O403" s="232"/>
      <c r="P403" s="232"/>
      <c r="Q403" s="232"/>
      <c r="R403" s="232"/>
      <c r="S403" s="232"/>
      <c r="T403" s="23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34" t="s">
        <v>143</v>
      </c>
      <c r="AU403" s="234" t="s">
        <v>82</v>
      </c>
      <c r="AV403" s="13" t="s">
        <v>80</v>
      </c>
      <c r="AW403" s="13" t="s">
        <v>33</v>
      </c>
      <c r="AX403" s="13" t="s">
        <v>72</v>
      </c>
      <c r="AY403" s="234" t="s">
        <v>130</v>
      </c>
    </row>
    <row r="404" spans="1:51" s="14" customFormat="1" ht="12">
      <c r="A404" s="14"/>
      <c r="B404" s="235"/>
      <c r="C404" s="236"/>
      <c r="D404" s="218" t="s">
        <v>143</v>
      </c>
      <c r="E404" s="237" t="s">
        <v>19</v>
      </c>
      <c r="F404" s="238" t="s">
        <v>600</v>
      </c>
      <c r="G404" s="236"/>
      <c r="H404" s="239">
        <v>2.567</v>
      </c>
      <c r="I404" s="240"/>
      <c r="J404" s="236"/>
      <c r="K404" s="236"/>
      <c r="L404" s="241"/>
      <c r="M404" s="242"/>
      <c r="N404" s="243"/>
      <c r="O404" s="243"/>
      <c r="P404" s="243"/>
      <c r="Q404" s="243"/>
      <c r="R404" s="243"/>
      <c r="S404" s="243"/>
      <c r="T404" s="24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45" t="s">
        <v>143</v>
      </c>
      <c r="AU404" s="245" t="s">
        <v>82</v>
      </c>
      <c r="AV404" s="14" t="s">
        <v>82</v>
      </c>
      <c r="AW404" s="14" t="s">
        <v>33</v>
      </c>
      <c r="AX404" s="14" t="s">
        <v>72</v>
      </c>
      <c r="AY404" s="245" t="s">
        <v>130</v>
      </c>
    </row>
    <row r="405" spans="1:51" s="14" customFormat="1" ht="12">
      <c r="A405" s="14"/>
      <c r="B405" s="235"/>
      <c r="C405" s="236"/>
      <c r="D405" s="218" t="s">
        <v>143</v>
      </c>
      <c r="E405" s="236"/>
      <c r="F405" s="238" t="s">
        <v>601</v>
      </c>
      <c r="G405" s="236"/>
      <c r="H405" s="239">
        <v>2.824</v>
      </c>
      <c r="I405" s="240"/>
      <c r="J405" s="236"/>
      <c r="K405" s="236"/>
      <c r="L405" s="241"/>
      <c r="M405" s="242"/>
      <c r="N405" s="243"/>
      <c r="O405" s="243"/>
      <c r="P405" s="243"/>
      <c r="Q405" s="243"/>
      <c r="R405" s="243"/>
      <c r="S405" s="243"/>
      <c r="T405" s="24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45" t="s">
        <v>143</v>
      </c>
      <c r="AU405" s="245" t="s">
        <v>82</v>
      </c>
      <c r="AV405" s="14" t="s">
        <v>82</v>
      </c>
      <c r="AW405" s="14" t="s">
        <v>4</v>
      </c>
      <c r="AX405" s="14" t="s">
        <v>80</v>
      </c>
      <c r="AY405" s="245" t="s">
        <v>130</v>
      </c>
    </row>
    <row r="406" spans="1:65" s="2" customFormat="1" ht="22.2" customHeight="1">
      <c r="A406" s="39"/>
      <c r="B406" s="40"/>
      <c r="C406" s="205" t="s">
        <v>602</v>
      </c>
      <c r="D406" s="205" t="s">
        <v>133</v>
      </c>
      <c r="E406" s="206" t="s">
        <v>603</v>
      </c>
      <c r="F406" s="207" t="s">
        <v>604</v>
      </c>
      <c r="G406" s="208" t="s">
        <v>387</v>
      </c>
      <c r="H406" s="209">
        <v>36.027</v>
      </c>
      <c r="I406" s="210"/>
      <c r="J406" s="211">
        <f>ROUND(I406*H406,2)</f>
        <v>0</v>
      </c>
      <c r="K406" s="207" t="s">
        <v>137</v>
      </c>
      <c r="L406" s="45"/>
      <c r="M406" s="212" t="s">
        <v>19</v>
      </c>
      <c r="N406" s="213" t="s">
        <v>43</v>
      </c>
      <c r="O406" s="85"/>
      <c r="P406" s="214">
        <f>O406*H406</f>
        <v>0</v>
      </c>
      <c r="Q406" s="214">
        <v>0.0233</v>
      </c>
      <c r="R406" s="214">
        <f>Q406*H406</f>
        <v>0.8394291</v>
      </c>
      <c r="S406" s="214">
        <v>0</v>
      </c>
      <c r="T406" s="215">
        <f>S406*H406</f>
        <v>0</v>
      </c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R406" s="216" t="s">
        <v>249</v>
      </c>
      <c r="AT406" s="216" t="s">
        <v>133</v>
      </c>
      <c r="AU406" s="216" t="s">
        <v>82</v>
      </c>
      <c r="AY406" s="18" t="s">
        <v>130</v>
      </c>
      <c r="BE406" s="217">
        <f>IF(N406="základní",J406,0)</f>
        <v>0</v>
      </c>
      <c r="BF406" s="217">
        <f>IF(N406="snížená",J406,0)</f>
        <v>0</v>
      </c>
      <c r="BG406" s="217">
        <f>IF(N406="zákl. přenesená",J406,0)</f>
        <v>0</v>
      </c>
      <c r="BH406" s="217">
        <f>IF(N406="sníž. přenesená",J406,0)</f>
        <v>0</v>
      </c>
      <c r="BI406" s="217">
        <f>IF(N406="nulová",J406,0)</f>
        <v>0</v>
      </c>
      <c r="BJ406" s="18" t="s">
        <v>80</v>
      </c>
      <c r="BK406" s="217">
        <f>ROUND(I406*H406,2)</f>
        <v>0</v>
      </c>
      <c r="BL406" s="18" t="s">
        <v>249</v>
      </c>
      <c r="BM406" s="216" t="s">
        <v>605</v>
      </c>
    </row>
    <row r="407" spans="1:47" s="2" customFormat="1" ht="12">
      <c r="A407" s="39"/>
      <c r="B407" s="40"/>
      <c r="C407" s="41"/>
      <c r="D407" s="218" t="s">
        <v>139</v>
      </c>
      <c r="E407" s="41"/>
      <c r="F407" s="219" t="s">
        <v>606</v>
      </c>
      <c r="G407" s="41"/>
      <c r="H407" s="41"/>
      <c r="I407" s="220"/>
      <c r="J407" s="41"/>
      <c r="K407" s="41"/>
      <c r="L407" s="45"/>
      <c r="M407" s="221"/>
      <c r="N407" s="222"/>
      <c r="O407" s="85"/>
      <c r="P407" s="85"/>
      <c r="Q407" s="85"/>
      <c r="R407" s="85"/>
      <c r="S407" s="85"/>
      <c r="T407" s="86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T407" s="18" t="s">
        <v>139</v>
      </c>
      <c r="AU407" s="18" t="s">
        <v>82</v>
      </c>
    </row>
    <row r="408" spans="1:47" s="2" customFormat="1" ht="12">
      <c r="A408" s="39"/>
      <c r="B408" s="40"/>
      <c r="C408" s="41"/>
      <c r="D408" s="223" t="s">
        <v>141</v>
      </c>
      <c r="E408" s="41"/>
      <c r="F408" s="224" t="s">
        <v>607</v>
      </c>
      <c r="G408" s="41"/>
      <c r="H408" s="41"/>
      <c r="I408" s="220"/>
      <c r="J408" s="41"/>
      <c r="K408" s="41"/>
      <c r="L408" s="45"/>
      <c r="M408" s="221"/>
      <c r="N408" s="222"/>
      <c r="O408" s="85"/>
      <c r="P408" s="85"/>
      <c r="Q408" s="85"/>
      <c r="R408" s="85"/>
      <c r="S408" s="85"/>
      <c r="T408" s="86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T408" s="18" t="s">
        <v>141</v>
      </c>
      <c r="AU408" s="18" t="s">
        <v>82</v>
      </c>
    </row>
    <row r="409" spans="1:51" s="13" customFormat="1" ht="12">
      <c r="A409" s="13"/>
      <c r="B409" s="225"/>
      <c r="C409" s="226"/>
      <c r="D409" s="218" t="s">
        <v>143</v>
      </c>
      <c r="E409" s="227" t="s">
        <v>19</v>
      </c>
      <c r="F409" s="228" t="s">
        <v>391</v>
      </c>
      <c r="G409" s="226"/>
      <c r="H409" s="227" t="s">
        <v>19</v>
      </c>
      <c r="I409" s="229"/>
      <c r="J409" s="226"/>
      <c r="K409" s="226"/>
      <c r="L409" s="230"/>
      <c r="M409" s="231"/>
      <c r="N409" s="232"/>
      <c r="O409" s="232"/>
      <c r="P409" s="232"/>
      <c r="Q409" s="232"/>
      <c r="R409" s="232"/>
      <c r="S409" s="232"/>
      <c r="T409" s="23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34" t="s">
        <v>143</v>
      </c>
      <c r="AU409" s="234" t="s">
        <v>82</v>
      </c>
      <c r="AV409" s="13" t="s">
        <v>80</v>
      </c>
      <c r="AW409" s="13" t="s">
        <v>33</v>
      </c>
      <c r="AX409" s="13" t="s">
        <v>72</v>
      </c>
      <c r="AY409" s="234" t="s">
        <v>130</v>
      </c>
    </row>
    <row r="410" spans="1:51" s="14" customFormat="1" ht="12">
      <c r="A410" s="14"/>
      <c r="B410" s="235"/>
      <c r="C410" s="236"/>
      <c r="D410" s="218" t="s">
        <v>143</v>
      </c>
      <c r="E410" s="237" t="s">
        <v>19</v>
      </c>
      <c r="F410" s="238" t="s">
        <v>392</v>
      </c>
      <c r="G410" s="236"/>
      <c r="H410" s="239">
        <v>0.119</v>
      </c>
      <c r="I410" s="240"/>
      <c r="J410" s="236"/>
      <c r="K410" s="236"/>
      <c r="L410" s="241"/>
      <c r="M410" s="242"/>
      <c r="N410" s="243"/>
      <c r="O410" s="243"/>
      <c r="P410" s="243"/>
      <c r="Q410" s="243"/>
      <c r="R410" s="243"/>
      <c r="S410" s="243"/>
      <c r="T410" s="24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45" t="s">
        <v>143</v>
      </c>
      <c r="AU410" s="245" t="s">
        <v>82</v>
      </c>
      <c r="AV410" s="14" t="s">
        <v>82</v>
      </c>
      <c r="AW410" s="14" t="s">
        <v>33</v>
      </c>
      <c r="AX410" s="14" t="s">
        <v>72</v>
      </c>
      <c r="AY410" s="245" t="s">
        <v>130</v>
      </c>
    </row>
    <row r="411" spans="1:51" s="14" customFormat="1" ht="12">
      <c r="A411" s="14"/>
      <c r="B411" s="235"/>
      <c r="C411" s="236"/>
      <c r="D411" s="218" t="s">
        <v>143</v>
      </c>
      <c r="E411" s="237" t="s">
        <v>19</v>
      </c>
      <c r="F411" s="238" t="s">
        <v>393</v>
      </c>
      <c r="G411" s="236"/>
      <c r="H411" s="239">
        <v>0.031</v>
      </c>
      <c r="I411" s="240"/>
      <c r="J411" s="236"/>
      <c r="K411" s="236"/>
      <c r="L411" s="241"/>
      <c r="M411" s="242"/>
      <c r="N411" s="243"/>
      <c r="O411" s="243"/>
      <c r="P411" s="243"/>
      <c r="Q411" s="243"/>
      <c r="R411" s="243"/>
      <c r="S411" s="243"/>
      <c r="T411" s="24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45" t="s">
        <v>143</v>
      </c>
      <c r="AU411" s="245" t="s">
        <v>82</v>
      </c>
      <c r="AV411" s="14" t="s">
        <v>82</v>
      </c>
      <c r="AW411" s="14" t="s">
        <v>33</v>
      </c>
      <c r="AX411" s="14" t="s">
        <v>72</v>
      </c>
      <c r="AY411" s="245" t="s">
        <v>130</v>
      </c>
    </row>
    <row r="412" spans="1:51" s="14" customFormat="1" ht="12">
      <c r="A412" s="14"/>
      <c r="B412" s="235"/>
      <c r="C412" s="236"/>
      <c r="D412" s="218" t="s">
        <v>143</v>
      </c>
      <c r="E412" s="237" t="s">
        <v>19</v>
      </c>
      <c r="F412" s="238" t="s">
        <v>394</v>
      </c>
      <c r="G412" s="236"/>
      <c r="H412" s="239">
        <v>0.105</v>
      </c>
      <c r="I412" s="240"/>
      <c r="J412" s="236"/>
      <c r="K412" s="236"/>
      <c r="L412" s="241"/>
      <c r="M412" s="242"/>
      <c r="N412" s="243"/>
      <c r="O412" s="243"/>
      <c r="P412" s="243"/>
      <c r="Q412" s="243"/>
      <c r="R412" s="243"/>
      <c r="S412" s="243"/>
      <c r="T412" s="24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45" t="s">
        <v>143</v>
      </c>
      <c r="AU412" s="245" t="s">
        <v>82</v>
      </c>
      <c r="AV412" s="14" t="s">
        <v>82</v>
      </c>
      <c r="AW412" s="14" t="s">
        <v>33</v>
      </c>
      <c r="AX412" s="14" t="s">
        <v>72</v>
      </c>
      <c r="AY412" s="245" t="s">
        <v>130</v>
      </c>
    </row>
    <row r="413" spans="1:51" s="14" customFormat="1" ht="12">
      <c r="A413" s="14"/>
      <c r="B413" s="235"/>
      <c r="C413" s="236"/>
      <c r="D413" s="218" t="s">
        <v>143</v>
      </c>
      <c r="E413" s="237" t="s">
        <v>19</v>
      </c>
      <c r="F413" s="238" t="s">
        <v>395</v>
      </c>
      <c r="G413" s="236"/>
      <c r="H413" s="239">
        <v>0.024</v>
      </c>
      <c r="I413" s="240"/>
      <c r="J413" s="236"/>
      <c r="K413" s="236"/>
      <c r="L413" s="241"/>
      <c r="M413" s="242"/>
      <c r="N413" s="243"/>
      <c r="O413" s="243"/>
      <c r="P413" s="243"/>
      <c r="Q413" s="243"/>
      <c r="R413" s="243"/>
      <c r="S413" s="243"/>
      <c r="T413" s="24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45" t="s">
        <v>143</v>
      </c>
      <c r="AU413" s="245" t="s">
        <v>82</v>
      </c>
      <c r="AV413" s="14" t="s">
        <v>82</v>
      </c>
      <c r="AW413" s="14" t="s">
        <v>33</v>
      </c>
      <c r="AX413" s="14" t="s">
        <v>72</v>
      </c>
      <c r="AY413" s="245" t="s">
        <v>130</v>
      </c>
    </row>
    <row r="414" spans="1:51" s="14" customFormat="1" ht="12">
      <c r="A414" s="14"/>
      <c r="B414" s="235"/>
      <c r="C414" s="236"/>
      <c r="D414" s="218" t="s">
        <v>143</v>
      </c>
      <c r="E414" s="237" t="s">
        <v>19</v>
      </c>
      <c r="F414" s="238" t="s">
        <v>403</v>
      </c>
      <c r="G414" s="236"/>
      <c r="H414" s="239">
        <v>6.576</v>
      </c>
      <c r="I414" s="240"/>
      <c r="J414" s="236"/>
      <c r="K414" s="236"/>
      <c r="L414" s="241"/>
      <c r="M414" s="242"/>
      <c r="N414" s="243"/>
      <c r="O414" s="243"/>
      <c r="P414" s="243"/>
      <c r="Q414" s="243"/>
      <c r="R414" s="243"/>
      <c r="S414" s="243"/>
      <c r="T414" s="24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45" t="s">
        <v>143</v>
      </c>
      <c r="AU414" s="245" t="s">
        <v>82</v>
      </c>
      <c r="AV414" s="14" t="s">
        <v>82</v>
      </c>
      <c r="AW414" s="14" t="s">
        <v>33</v>
      </c>
      <c r="AX414" s="14" t="s">
        <v>72</v>
      </c>
      <c r="AY414" s="245" t="s">
        <v>130</v>
      </c>
    </row>
    <row r="415" spans="1:51" s="14" customFormat="1" ht="12">
      <c r="A415" s="14"/>
      <c r="B415" s="235"/>
      <c r="C415" s="236"/>
      <c r="D415" s="218" t="s">
        <v>143</v>
      </c>
      <c r="E415" s="237" t="s">
        <v>19</v>
      </c>
      <c r="F415" s="238" t="s">
        <v>404</v>
      </c>
      <c r="G415" s="236"/>
      <c r="H415" s="239">
        <v>0.216</v>
      </c>
      <c r="I415" s="240"/>
      <c r="J415" s="236"/>
      <c r="K415" s="236"/>
      <c r="L415" s="241"/>
      <c r="M415" s="242"/>
      <c r="N415" s="243"/>
      <c r="O415" s="243"/>
      <c r="P415" s="243"/>
      <c r="Q415" s="243"/>
      <c r="R415" s="243"/>
      <c r="S415" s="243"/>
      <c r="T415" s="24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45" t="s">
        <v>143</v>
      </c>
      <c r="AU415" s="245" t="s">
        <v>82</v>
      </c>
      <c r="AV415" s="14" t="s">
        <v>82</v>
      </c>
      <c r="AW415" s="14" t="s">
        <v>33</v>
      </c>
      <c r="AX415" s="14" t="s">
        <v>72</v>
      </c>
      <c r="AY415" s="245" t="s">
        <v>130</v>
      </c>
    </row>
    <row r="416" spans="1:51" s="14" customFormat="1" ht="12">
      <c r="A416" s="14"/>
      <c r="B416" s="235"/>
      <c r="C416" s="236"/>
      <c r="D416" s="218" t="s">
        <v>143</v>
      </c>
      <c r="E416" s="237" t="s">
        <v>19</v>
      </c>
      <c r="F416" s="238" t="s">
        <v>405</v>
      </c>
      <c r="G416" s="236"/>
      <c r="H416" s="239">
        <v>4.122</v>
      </c>
      <c r="I416" s="240"/>
      <c r="J416" s="236"/>
      <c r="K416" s="236"/>
      <c r="L416" s="241"/>
      <c r="M416" s="242"/>
      <c r="N416" s="243"/>
      <c r="O416" s="243"/>
      <c r="P416" s="243"/>
      <c r="Q416" s="243"/>
      <c r="R416" s="243"/>
      <c r="S416" s="243"/>
      <c r="T416" s="24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45" t="s">
        <v>143</v>
      </c>
      <c r="AU416" s="245" t="s">
        <v>82</v>
      </c>
      <c r="AV416" s="14" t="s">
        <v>82</v>
      </c>
      <c r="AW416" s="14" t="s">
        <v>33</v>
      </c>
      <c r="AX416" s="14" t="s">
        <v>72</v>
      </c>
      <c r="AY416" s="245" t="s">
        <v>130</v>
      </c>
    </row>
    <row r="417" spans="1:51" s="14" customFormat="1" ht="12">
      <c r="A417" s="14"/>
      <c r="B417" s="235"/>
      <c r="C417" s="236"/>
      <c r="D417" s="218" t="s">
        <v>143</v>
      </c>
      <c r="E417" s="237" t="s">
        <v>19</v>
      </c>
      <c r="F417" s="238" t="s">
        <v>406</v>
      </c>
      <c r="G417" s="236"/>
      <c r="H417" s="239">
        <v>0.708</v>
      </c>
      <c r="I417" s="240"/>
      <c r="J417" s="236"/>
      <c r="K417" s="236"/>
      <c r="L417" s="241"/>
      <c r="M417" s="242"/>
      <c r="N417" s="243"/>
      <c r="O417" s="243"/>
      <c r="P417" s="243"/>
      <c r="Q417" s="243"/>
      <c r="R417" s="243"/>
      <c r="S417" s="243"/>
      <c r="T417" s="24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45" t="s">
        <v>143</v>
      </c>
      <c r="AU417" s="245" t="s">
        <v>82</v>
      </c>
      <c r="AV417" s="14" t="s">
        <v>82</v>
      </c>
      <c r="AW417" s="14" t="s">
        <v>33</v>
      </c>
      <c r="AX417" s="14" t="s">
        <v>72</v>
      </c>
      <c r="AY417" s="245" t="s">
        <v>130</v>
      </c>
    </row>
    <row r="418" spans="1:51" s="13" customFormat="1" ht="12">
      <c r="A418" s="13"/>
      <c r="B418" s="225"/>
      <c r="C418" s="226"/>
      <c r="D418" s="218" t="s">
        <v>143</v>
      </c>
      <c r="E418" s="227" t="s">
        <v>19</v>
      </c>
      <c r="F418" s="228" t="s">
        <v>599</v>
      </c>
      <c r="G418" s="226"/>
      <c r="H418" s="227" t="s">
        <v>19</v>
      </c>
      <c r="I418" s="229"/>
      <c r="J418" s="226"/>
      <c r="K418" s="226"/>
      <c r="L418" s="230"/>
      <c r="M418" s="231"/>
      <c r="N418" s="232"/>
      <c r="O418" s="232"/>
      <c r="P418" s="232"/>
      <c r="Q418" s="232"/>
      <c r="R418" s="232"/>
      <c r="S418" s="232"/>
      <c r="T418" s="23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34" t="s">
        <v>143</v>
      </c>
      <c r="AU418" s="234" t="s">
        <v>82</v>
      </c>
      <c r="AV418" s="13" t="s">
        <v>80</v>
      </c>
      <c r="AW418" s="13" t="s">
        <v>33</v>
      </c>
      <c r="AX418" s="13" t="s">
        <v>72</v>
      </c>
      <c r="AY418" s="234" t="s">
        <v>130</v>
      </c>
    </row>
    <row r="419" spans="1:51" s="14" customFormat="1" ht="12">
      <c r="A419" s="14"/>
      <c r="B419" s="235"/>
      <c r="C419" s="236"/>
      <c r="D419" s="218" t="s">
        <v>143</v>
      </c>
      <c r="E419" s="237" t="s">
        <v>19</v>
      </c>
      <c r="F419" s="238" t="s">
        <v>608</v>
      </c>
      <c r="G419" s="236"/>
      <c r="H419" s="239">
        <v>3.593</v>
      </c>
      <c r="I419" s="240"/>
      <c r="J419" s="236"/>
      <c r="K419" s="236"/>
      <c r="L419" s="241"/>
      <c r="M419" s="242"/>
      <c r="N419" s="243"/>
      <c r="O419" s="243"/>
      <c r="P419" s="243"/>
      <c r="Q419" s="243"/>
      <c r="R419" s="243"/>
      <c r="S419" s="243"/>
      <c r="T419" s="24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45" t="s">
        <v>143</v>
      </c>
      <c r="AU419" s="245" t="s">
        <v>82</v>
      </c>
      <c r="AV419" s="14" t="s">
        <v>82</v>
      </c>
      <c r="AW419" s="14" t="s">
        <v>33</v>
      </c>
      <c r="AX419" s="14" t="s">
        <v>72</v>
      </c>
      <c r="AY419" s="245" t="s">
        <v>130</v>
      </c>
    </row>
    <row r="420" spans="1:51" s="13" customFormat="1" ht="12">
      <c r="A420" s="13"/>
      <c r="B420" s="225"/>
      <c r="C420" s="226"/>
      <c r="D420" s="218" t="s">
        <v>143</v>
      </c>
      <c r="E420" s="227" t="s">
        <v>19</v>
      </c>
      <c r="F420" s="228" t="s">
        <v>581</v>
      </c>
      <c r="G420" s="226"/>
      <c r="H420" s="227" t="s">
        <v>19</v>
      </c>
      <c r="I420" s="229"/>
      <c r="J420" s="226"/>
      <c r="K420" s="226"/>
      <c r="L420" s="230"/>
      <c r="M420" s="231"/>
      <c r="N420" s="232"/>
      <c r="O420" s="232"/>
      <c r="P420" s="232"/>
      <c r="Q420" s="232"/>
      <c r="R420" s="232"/>
      <c r="S420" s="232"/>
      <c r="T420" s="23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34" t="s">
        <v>143</v>
      </c>
      <c r="AU420" s="234" t="s">
        <v>82</v>
      </c>
      <c r="AV420" s="13" t="s">
        <v>80</v>
      </c>
      <c r="AW420" s="13" t="s">
        <v>33</v>
      </c>
      <c r="AX420" s="13" t="s">
        <v>72</v>
      </c>
      <c r="AY420" s="234" t="s">
        <v>130</v>
      </c>
    </row>
    <row r="421" spans="1:51" s="14" customFormat="1" ht="12">
      <c r="A421" s="14"/>
      <c r="B421" s="235"/>
      <c r="C421" s="236"/>
      <c r="D421" s="218" t="s">
        <v>143</v>
      </c>
      <c r="E421" s="237" t="s">
        <v>19</v>
      </c>
      <c r="F421" s="238" t="s">
        <v>411</v>
      </c>
      <c r="G421" s="236"/>
      <c r="H421" s="239">
        <v>20.533</v>
      </c>
      <c r="I421" s="240"/>
      <c r="J421" s="236"/>
      <c r="K421" s="236"/>
      <c r="L421" s="241"/>
      <c r="M421" s="242"/>
      <c r="N421" s="243"/>
      <c r="O421" s="243"/>
      <c r="P421" s="243"/>
      <c r="Q421" s="243"/>
      <c r="R421" s="243"/>
      <c r="S421" s="243"/>
      <c r="T421" s="24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45" t="s">
        <v>143</v>
      </c>
      <c r="AU421" s="245" t="s">
        <v>82</v>
      </c>
      <c r="AV421" s="14" t="s">
        <v>82</v>
      </c>
      <c r="AW421" s="14" t="s">
        <v>33</v>
      </c>
      <c r="AX421" s="14" t="s">
        <v>72</v>
      </c>
      <c r="AY421" s="245" t="s">
        <v>130</v>
      </c>
    </row>
    <row r="422" spans="1:65" s="2" customFormat="1" ht="22.2" customHeight="1">
      <c r="A422" s="39"/>
      <c r="B422" s="40"/>
      <c r="C422" s="205" t="s">
        <v>609</v>
      </c>
      <c r="D422" s="205" t="s">
        <v>133</v>
      </c>
      <c r="E422" s="206" t="s">
        <v>610</v>
      </c>
      <c r="F422" s="207" t="s">
        <v>611</v>
      </c>
      <c r="G422" s="208" t="s">
        <v>233</v>
      </c>
      <c r="H422" s="209">
        <v>4</v>
      </c>
      <c r="I422" s="210"/>
      <c r="J422" s="211">
        <f>ROUND(I422*H422,2)</f>
        <v>0</v>
      </c>
      <c r="K422" s="207" t="s">
        <v>137</v>
      </c>
      <c r="L422" s="45"/>
      <c r="M422" s="212" t="s">
        <v>19</v>
      </c>
      <c r="N422" s="213" t="s">
        <v>43</v>
      </c>
      <c r="O422" s="85"/>
      <c r="P422" s="214">
        <f>O422*H422</f>
        <v>0</v>
      </c>
      <c r="Q422" s="214">
        <v>0</v>
      </c>
      <c r="R422" s="214">
        <f>Q422*H422</f>
        <v>0</v>
      </c>
      <c r="S422" s="214">
        <v>0.0044</v>
      </c>
      <c r="T422" s="215">
        <f>S422*H422</f>
        <v>0.0176</v>
      </c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R422" s="216" t="s">
        <v>249</v>
      </c>
      <c r="AT422" s="216" t="s">
        <v>133</v>
      </c>
      <c r="AU422" s="216" t="s">
        <v>82</v>
      </c>
      <c r="AY422" s="18" t="s">
        <v>130</v>
      </c>
      <c r="BE422" s="217">
        <f>IF(N422="základní",J422,0)</f>
        <v>0</v>
      </c>
      <c r="BF422" s="217">
        <f>IF(N422="snížená",J422,0)</f>
        <v>0</v>
      </c>
      <c r="BG422" s="217">
        <f>IF(N422="zákl. přenesená",J422,0)</f>
        <v>0</v>
      </c>
      <c r="BH422" s="217">
        <f>IF(N422="sníž. přenesená",J422,0)</f>
        <v>0</v>
      </c>
      <c r="BI422" s="217">
        <f>IF(N422="nulová",J422,0)</f>
        <v>0</v>
      </c>
      <c r="BJ422" s="18" t="s">
        <v>80</v>
      </c>
      <c r="BK422" s="217">
        <f>ROUND(I422*H422,2)</f>
        <v>0</v>
      </c>
      <c r="BL422" s="18" t="s">
        <v>249</v>
      </c>
      <c r="BM422" s="216" t="s">
        <v>612</v>
      </c>
    </row>
    <row r="423" spans="1:47" s="2" customFormat="1" ht="12">
      <c r="A423" s="39"/>
      <c r="B423" s="40"/>
      <c r="C423" s="41"/>
      <c r="D423" s="218" t="s">
        <v>139</v>
      </c>
      <c r="E423" s="41"/>
      <c r="F423" s="219" t="s">
        <v>613</v>
      </c>
      <c r="G423" s="41"/>
      <c r="H423" s="41"/>
      <c r="I423" s="220"/>
      <c r="J423" s="41"/>
      <c r="K423" s="41"/>
      <c r="L423" s="45"/>
      <c r="M423" s="221"/>
      <c r="N423" s="222"/>
      <c r="O423" s="85"/>
      <c r="P423" s="85"/>
      <c r="Q423" s="85"/>
      <c r="R423" s="85"/>
      <c r="S423" s="85"/>
      <c r="T423" s="86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T423" s="18" t="s">
        <v>139</v>
      </c>
      <c r="AU423" s="18" t="s">
        <v>82</v>
      </c>
    </row>
    <row r="424" spans="1:47" s="2" customFormat="1" ht="12">
      <c r="A424" s="39"/>
      <c r="B424" s="40"/>
      <c r="C424" s="41"/>
      <c r="D424" s="223" t="s">
        <v>141</v>
      </c>
      <c r="E424" s="41"/>
      <c r="F424" s="224" t="s">
        <v>614</v>
      </c>
      <c r="G424" s="41"/>
      <c r="H424" s="41"/>
      <c r="I424" s="220"/>
      <c r="J424" s="41"/>
      <c r="K424" s="41"/>
      <c r="L424" s="45"/>
      <c r="M424" s="221"/>
      <c r="N424" s="222"/>
      <c r="O424" s="85"/>
      <c r="P424" s="85"/>
      <c r="Q424" s="85"/>
      <c r="R424" s="85"/>
      <c r="S424" s="85"/>
      <c r="T424" s="86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T424" s="18" t="s">
        <v>141</v>
      </c>
      <c r="AU424" s="18" t="s">
        <v>82</v>
      </c>
    </row>
    <row r="425" spans="1:51" s="14" customFormat="1" ht="12">
      <c r="A425" s="14"/>
      <c r="B425" s="235"/>
      <c r="C425" s="236"/>
      <c r="D425" s="218" t="s">
        <v>143</v>
      </c>
      <c r="E425" s="237" t="s">
        <v>19</v>
      </c>
      <c r="F425" s="238" t="s">
        <v>615</v>
      </c>
      <c r="G425" s="236"/>
      <c r="H425" s="239">
        <v>4</v>
      </c>
      <c r="I425" s="240"/>
      <c r="J425" s="236"/>
      <c r="K425" s="236"/>
      <c r="L425" s="241"/>
      <c r="M425" s="242"/>
      <c r="N425" s="243"/>
      <c r="O425" s="243"/>
      <c r="P425" s="243"/>
      <c r="Q425" s="243"/>
      <c r="R425" s="243"/>
      <c r="S425" s="243"/>
      <c r="T425" s="24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245" t="s">
        <v>143</v>
      </c>
      <c r="AU425" s="245" t="s">
        <v>82</v>
      </c>
      <c r="AV425" s="14" t="s">
        <v>82</v>
      </c>
      <c r="AW425" s="14" t="s">
        <v>33</v>
      </c>
      <c r="AX425" s="14" t="s">
        <v>72</v>
      </c>
      <c r="AY425" s="245" t="s">
        <v>130</v>
      </c>
    </row>
    <row r="426" spans="1:65" s="2" customFormat="1" ht="22.2" customHeight="1">
      <c r="A426" s="39"/>
      <c r="B426" s="40"/>
      <c r="C426" s="205" t="s">
        <v>616</v>
      </c>
      <c r="D426" s="205" t="s">
        <v>133</v>
      </c>
      <c r="E426" s="206" t="s">
        <v>617</v>
      </c>
      <c r="F426" s="207" t="s">
        <v>618</v>
      </c>
      <c r="G426" s="208" t="s">
        <v>233</v>
      </c>
      <c r="H426" s="209">
        <v>62</v>
      </c>
      <c r="I426" s="210"/>
      <c r="J426" s="211">
        <f>ROUND(I426*H426,2)</f>
        <v>0</v>
      </c>
      <c r="K426" s="207" t="s">
        <v>137</v>
      </c>
      <c r="L426" s="45"/>
      <c r="M426" s="212" t="s">
        <v>19</v>
      </c>
      <c r="N426" s="213" t="s">
        <v>43</v>
      </c>
      <c r="O426" s="85"/>
      <c r="P426" s="214">
        <f>O426*H426</f>
        <v>0</v>
      </c>
      <c r="Q426" s="214">
        <v>0</v>
      </c>
      <c r="R426" s="214">
        <f>Q426*H426</f>
        <v>0</v>
      </c>
      <c r="S426" s="214">
        <v>0.0088</v>
      </c>
      <c r="T426" s="215">
        <f>S426*H426</f>
        <v>0.5456000000000001</v>
      </c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R426" s="216" t="s">
        <v>249</v>
      </c>
      <c r="AT426" s="216" t="s">
        <v>133</v>
      </c>
      <c r="AU426" s="216" t="s">
        <v>82</v>
      </c>
      <c r="AY426" s="18" t="s">
        <v>130</v>
      </c>
      <c r="BE426" s="217">
        <f>IF(N426="základní",J426,0)</f>
        <v>0</v>
      </c>
      <c r="BF426" s="217">
        <f>IF(N426="snížená",J426,0)</f>
        <v>0</v>
      </c>
      <c r="BG426" s="217">
        <f>IF(N426="zákl. přenesená",J426,0)</f>
        <v>0</v>
      </c>
      <c r="BH426" s="217">
        <f>IF(N426="sníž. přenesená",J426,0)</f>
        <v>0</v>
      </c>
      <c r="BI426" s="217">
        <f>IF(N426="nulová",J426,0)</f>
        <v>0</v>
      </c>
      <c r="BJ426" s="18" t="s">
        <v>80</v>
      </c>
      <c r="BK426" s="217">
        <f>ROUND(I426*H426,2)</f>
        <v>0</v>
      </c>
      <c r="BL426" s="18" t="s">
        <v>249</v>
      </c>
      <c r="BM426" s="216" t="s">
        <v>619</v>
      </c>
    </row>
    <row r="427" spans="1:47" s="2" customFormat="1" ht="12">
      <c r="A427" s="39"/>
      <c r="B427" s="40"/>
      <c r="C427" s="41"/>
      <c r="D427" s="218" t="s">
        <v>139</v>
      </c>
      <c r="E427" s="41"/>
      <c r="F427" s="219" t="s">
        <v>620</v>
      </c>
      <c r="G427" s="41"/>
      <c r="H427" s="41"/>
      <c r="I427" s="220"/>
      <c r="J427" s="41"/>
      <c r="K427" s="41"/>
      <c r="L427" s="45"/>
      <c r="M427" s="221"/>
      <c r="N427" s="222"/>
      <c r="O427" s="85"/>
      <c r="P427" s="85"/>
      <c r="Q427" s="85"/>
      <c r="R427" s="85"/>
      <c r="S427" s="85"/>
      <c r="T427" s="86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T427" s="18" t="s">
        <v>139</v>
      </c>
      <c r="AU427" s="18" t="s">
        <v>82</v>
      </c>
    </row>
    <row r="428" spans="1:47" s="2" customFormat="1" ht="12">
      <c r="A428" s="39"/>
      <c r="B428" s="40"/>
      <c r="C428" s="41"/>
      <c r="D428" s="223" t="s">
        <v>141</v>
      </c>
      <c r="E428" s="41"/>
      <c r="F428" s="224" t="s">
        <v>621</v>
      </c>
      <c r="G428" s="41"/>
      <c r="H428" s="41"/>
      <c r="I428" s="220"/>
      <c r="J428" s="41"/>
      <c r="K428" s="41"/>
      <c r="L428" s="45"/>
      <c r="M428" s="221"/>
      <c r="N428" s="222"/>
      <c r="O428" s="85"/>
      <c r="P428" s="85"/>
      <c r="Q428" s="85"/>
      <c r="R428" s="85"/>
      <c r="S428" s="85"/>
      <c r="T428" s="86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T428" s="18" t="s">
        <v>141</v>
      </c>
      <c r="AU428" s="18" t="s">
        <v>82</v>
      </c>
    </row>
    <row r="429" spans="1:51" s="14" customFormat="1" ht="12">
      <c r="A429" s="14"/>
      <c r="B429" s="235"/>
      <c r="C429" s="236"/>
      <c r="D429" s="218" t="s">
        <v>143</v>
      </c>
      <c r="E429" s="237" t="s">
        <v>19</v>
      </c>
      <c r="F429" s="238" t="s">
        <v>622</v>
      </c>
      <c r="G429" s="236"/>
      <c r="H429" s="239">
        <v>62</v>
      </c>
      <c r="I429" s="240"/>
      <c r="J429" s="236"/>
      <c r="K429" s="236"/>
      <c r="L429" s="241"/>
      <c r="M429" s="242"/>
      <c r="N429" s="243"/>
      <c r="O429" s="243"/>
      <c r="P429" s="243"/>
      <c r="Q429" s="243"/>
      <c r="R429" s="243"/>
      <c r="S429" s="243"/>
      <c r="T429" s="24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T429" s="245" t="s">
        <v>143</v>
      </c>
      <c r="AU429" s="245" t="s">
        <v>82</v>
      </c>
      <c r="AV429" s="14" t="s">
        <v>82</v>
      </c>
      <c r="AW429" s="14" t="s">
        <v>33</v>
      </c>
      <c r="AX429" s="14" t="s">
        <v>72</v>
      </c>
      <c r="AY429" s="245" t="s">
        <v>130</v>
      </c>
    </row>
    <row r="430" spans="1:65" s="2" customFormat="1" ht="22.2" customHeight="1">
      <c r="A430" s="39"/>
      <c r="B430" s="40"/>
      <c r="C430" s="205" t="s">
        <v>623</v>
      </c>
      <c r="D430" s="205" t="s">
        <v>133</v>
      </c>
      <c r="E430" s="206" t="s">
        <v>624</v>
      </c>
      <c r="F430" s="207" t="s">
        <v>625</v>
      </c>
      <c r="G430" s="208" t="s">
        <v>233</v>
      </c>
      <c r="H430" s="209">
        <v>35</v>
      </c>
      <c r="I430" s="210"/>
      <c r="J430" s="211">
        <f>ROUND(I430*H430,2)</f>
        <v>0</v>
      </c>
      <c r="K430" s="207" t="s">
        <v>137</v>
      </c>
      <c r="L430" s="45"/>
      <c r="M430" s="212" t="s">
        <v>19</v>
      </c>
      <c r="N430" s="213" t="s">
        <v>43</v>
      </c>
      <c r="O430" s="85"/>
      <c r="P430" s="214">
        <f>O430*H430</f>
        <v>0</v>
      </c>
      <c r="Q430" s="214">
        <v>0</v>
      </c>
      <c r="R430" s="214">
        <f>Q430*H430</f>
        <v>0</v>
      </c>
      <c r="S430" s="214">
        <v>0.01173</v>
      </c>
      <c r="T430" s="215">
        <f>S430*H430</f>
        <v>0.41055</v>
      </c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R430" s="216" t="s">
        <v>249</v>
      </c>
      <c r="AT430" s="216" t="s">
        <v>133</v>
      </c>
      <c r="AU430" s="216" t="s">
        <v>82</v>
      </c>
      <c r="AY430" s="18" t="s">
        <v>130</v>
      </c>
      <c r="BE430" s="217">
        <f>IF(N430="základní",J430,0)</f>
        <v>0</v>
      </c>
      <c r="BF430" s="217">
        <f>IF(N430="snížená",J430,0)</f>
        <v>0</v>
      </c>
      <c r="BG430" s="217">
        <f>IF(N430="zákl. přenesená",J430,0)</f>
        <v>0</v>
      </c>
      <c r="BH430" s="217">
        <f>IF(N430="sníž. přenesená",J430,0)</f>
        <v>0</v>
      </c>
      <c r="BI430" s="217">
        <f>IF(N430="nulová",J430,0)</f>
        <v>0</v>
      </c>
      <c r="BJ430" s="18" t="s">
        <v>80</v>
      </c>
      <c r="BK430" s="217">
        <f>ROUND(I430*H430,2)</f>
        <v>0</v>
      </c>
      <c r="BL430" s="18" t="s">
        <v>249</v>
      </c>
      <c r="BM430" s="216" t="s">
        <v>626</v>
      </c>
    </row>
    <row r="431" spans="1:47" s="2" customFormat="1" ht="12">
      <c r="A431" s="39"/>
      <c r="B431" s="40"/>
      <c r="C431" s="41"/>
      <c r="D431" s="218" t="s">
        <v>139</v>
      </c>
      <c r="E431" s="41"/>
      <c r="F431" s="219" t="s">
        <v>627</v>
      </c>
      <c r="G431" s="41"/>
      <c r="H431" s="41"/>
      <c r="I431" s="220"/>
      <c r="J431" s="41"/>
      <c r="K431" s="41"/>
      <c r="L431" s="45"/>
      <c r="M431" s="221"/>
      <c r="N431" s="222"/>
      <c r="O431" s="85"/>
      <c r="P431" s="85"/>
      <c r="Q431" s="85"/>
      <c r="R431" s="85"/>
      <c r="S431" s="85"/>
      <c r="T431" s="86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T431" s="18" t="s">
        <v>139</v>
      </c>
      <c r="AU431" s="18" t="s">
        <v>82</v>
      </c>
    </row>
    <row r="432" spans="1:47" s="2" customFormat="1" ht="12">
      <c r="A432" s="39"/>
      <c r="B432" s="40"/>
      <c r="C432" s="41"/>
      <c r="D432" s="223" t="s">
        <v>141</v>
      </c>
      <c r="E432" s="41"/>
      <c r="F432" s="224" t="s">
        <v>628</v>
      </c>
      <c r="G432" s="41"/>
      <c r="H432" s="41"/>
      <c r="I432" s="220"/>
      <c r="J432" s="41"/>
      <c r="K432" s="41"/>
      <c r="L432" s="45"/>
      <c r="M432" s="221"/>
      <c r="N432" s="222"/>
      <c r="O432" s="85"/>
      <c r="P432" s="85"/>
      <c r="Q432" s="85"/>
      <c r="R432" s="85"/>
      <c r="S432" s="85"/>
      <c r="T432" s="86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T432" s="18" t="s">
        <v>141</v>
      </c>
      <c r="AU432" s="18" t="s">
        <v>82</v>
      </c>
    </row>
    <row r="433" spans="1:51" s="14" customFormat="1" ht="12">
      <c r="A433" s="14"/>
      <c r="B433" s="235"/>
      <c r="C433" s="236"/>
      <c r="D433" s="218" t="s">
        <v>143</v>
      </c>
      <c r="E433" s="237" t="s">
        <v>19</v>
      </c>
      <c r="F433" s="238" t="s">
        <v>629</v>
      </c>
      <c r="G433" s="236"/>
      <c r="H433" s="239">
        <v>35</v>
      </c>
      <c r="I433" s="240"/>
      <c r="J433" s="236"/>
      <c r="K433" s="236"/>
      <c r="L433" s="241"/>
      <c r="M433" s="242"/>
      <c r="N433" s="243"/>
      <c r="O433" s="243"/>
      <c r="P433" s="243"/>
      <c r="Q433" s="243"/>
      <c r="R433" s="243"/>
      <c r="S433" s="243"/>
      <c r="T433" s="24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45" t="s">
        <v>143</v>
      </c>
      <c r="AU433" s="245" t="s">
        <v>82</v>
      </c>
      <c r="AV433" s="14" t="s">
        <v>82</v>
      </c>
      <c r="AW433" s="14" t="s">
        <v>33</v>
      </c>
      <c r="AX433" s="14" t="s">
        <v>72</v>
      </c>
      <c r="AY433" s="245" t="s">
        <v>130</v>
      </c>
    </row>
    <row r="434" spans="1:65" s="2" customFormat="1" ht="22.2" customHeight="1">
      <c r="A434" s="39"/>
      <c r="B434" s="40"/>
      <c r="C434" s="205" t="s">
        <v>630</v>
      </c>
      <c r="D434" s="205" t="s">
        <v>133</v>
      </c>
      <c r="E434" s="206" t="s">
        <v>631</v>
      </c>
      <c r="F434" s="207" t="s">
        <v>632</v>
      </c>
      <c r="G434" s="208" t="s">
        <v>150</v>
      </c>
      <c r="H434" s="209">
        <v>1</v>
      </c>
      <c r="I434" s="210"/>
      <c r="J434" s="211">
        <f>ROUND(I434*H434,2)</f>
        <v>0</v>
      </c>
      <c r="K434" s="207" t="s">
        <v>137</v>
      </c>
      <c r="L434" s="45"/>
      <c r="M434" s="212" t="s">
        <v>19</v>
      </c>
      <c r="N434" s="213" t="s">
        <v>43</v>
      </c>
      <c r="O434" s="85"/>
      <c r="P434" s="214">
        <f>O434*H434</f>
        <v>0</v>
      </c>
      <c r="Q434" s="214">
        <v>0.01946</v>
      </c>
      <c r="R434" s="214">
        <f>Q434*H434</f>
        <v>0.01946</v>
      </c>
      <c r="S434" s="214">
        <v>0</v>
      </c>
      <c r="T434" s="215">
        <f>S434*H434</f>
        <v>0</v>
      </c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R434" s="216" t="s">
        <v>249</v>
      </c>
      <c r="AT434" s="216" t="s">
        <v>133</v>
      </c>
      <c r="AU434" s="216" t="s">
        <v>82</v>
      </c>
      <c r="AY434" s="18" t="s">
        <v>130</v>
      </c>
      <c r="BE434" s="217">
        <f>IF(N434="základní",J434,0)</f>
        <v>0</v>
      </c>
      <c r="BF434" s="217">
        <f>IF(N434="snížená",J434,0)</f>
        <v>0</v>
      </c>
      <c r="BG434" s="217">
        <f>IF(N434="zákl. přenesená",J434,0)</f>
        <v>0</v>
      </c>
      <c r="BH434" s="217">
        <f>IF(N434="sníž. přenesená",J434,0)</f>
        <v>0</v>
      </c>
      <c r="BI434" s="217">
        <f>IF(N434="nulová",J434,0)</f>
        <v>0</v>
      </c>
      <c r="BJ434" s="18" t="s">
        <v>80</v>
      </c>
      <c r="BK434" s="217">
        <f>ROUND(I434*H434,2)</f>
        <v>0</v>
      </c>
      <c r="BL434" s="18" t="s">
        <v>249</v>
      </c>
      <c r="BM434" s="216" t="s">
        <v>633</v>
      </c>
    </row>
    <row r="435" spans="1:47" s="2" customFormat="1" ht="12">
      <c r="A435" s="39"/>
      <c r="B435" s="40"/>
      <c r="C435" s="41"/>
      <c r="D435" s="218" t="s">
        <v>139</v>
      </c>
      <c r="E435" s="41"/>
      <c r="F435" s="219" t="s">
        <v>634</v>
      </c>
      <c r="G435" s="41"/>
      <c r="H435" s="41"/>
      <c r="I435" s="220"/>
      <c r="J435" s="41"/>
      <c r="K435" s="41"/>
      <c r="L435" s="45"/>
      <c r="M435" s="221"/>
      <c r="N435" s="222"/>
      <c r="O435" s="85"/>
      <c r="P435" s="85"/>
      <c r="Q435" s="85"/>
      <c r="R435" s="85"/>
      <c r="S435" s="85"/>
      <c r="T435" s="86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T435" s="18" t="s">
        <v>139</v>
      </c>
      <c r="AU435" s="18" t="s">
        <v>82</v>
      </c>
    </row>
    <row r="436" spans="1:47" s="2" customFormat="1" ht="12">
      <c r="A436" s="39"/>
      <c r="B436" s="40"/>
      <c r="C436" s="41"/>
      <c r="D436" s="223" t="s">
        <v>141</v>
      </c>
      <c r="E436" s="41"/>
      <c r="F436" s="224" t="s">
        <v>635</v>
      </c>
      <c r="G436" s="41"/>
      <c r="H436" s="41"/>
      <c r="I436" s="220"/>
      <c r="J436" s="41"/>
      <c r="K436" s="41"/>
      <c r="L436" s="45"/>
      <c r="M436" s="221"/>
      <c r="N436" s="222"/>
      <c r="O436" s="85"/>
      <c r="P436" s="85"/>
      <c r="Q436" s="85"/>
      <c r="R436" s="85"/>
      <c r="S436" s="85"/>
      <c r="T436" s="86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T436" s="18" t="s">
        <v>141</v>
      </c>
      <c r="AU436" s="18" t="s">
        <v>82</v>
      </c>
    </row>
    <row r="437" spans="1:51" s="14" customFormat="1" ht="12">
      <c r="A437" s="14"/>
      <c r="B437" s="235"/>
      <c r="C437" s="236"/>
      <c r="D437" s="218" t="s">
        <v>143</v>
      </c>
      <c r="E437" s="237" t="s">
        <v>19</v>
      </c>
      <c r="F437" s="238" t="s">
        <v>636</v>
      </c>
      <c r="G437" s="236"/>
      <c r="H437" s="239">
        <v>1</v>
      </c>
      <c r="I437" s="240"/>
      <c r="J437" s="236"/>
      <c r="K437" s="236"/>
      <c r="L437" s="241"/>
      <c r="M437" s="242"/>
      <c r="N437" s="243"/>
      <c r="O437" s="243"/>
      <c r="P437" s="243"/>
      <c r="Q437" s="243"/>
      <c r="R437" s="243"/>
      <c r="S437" s="243"/>
      <c r="T437" s="24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45" t="s">
        <v>143</v>
      </c>
      <c r="AU437" s="245" t="s">
        <v>82</v>
      </c>
      <c r="AV437" s="14" t="s">
        <v>82</v>
      </c>
      <c r="AW437" s="14" t="s">
        <v>33</v>
      </c>
      <c r="AX437" s="14" t="s">
        <v>72</v>
      </c>
      <c r="AY437" s="245" t="s">
        <v>130</v>
      </c>
    </row>
    <row r="438" spans="1:65" s="2" customFormat="1" ht="22.2" customHeight="1">
      <c r="A438" s="39"/>
      <c r="B438" s="40"/>
      <c r="C438" s="205" t="s">
        <v>637</v>
      </c>
      <c r="D438" s="205" t="s">
        <v>133</v>
      </c>
      <c r="E438" s="206" t="s">
        <v>638</v>
      </c>
      <c r="F438" s="207" t="s">
        <v>639</v>
      </c>
      <c r="G438" s="208" t="s">
        <v>150</v>
      </c>
      <c r="H438" s="209">
        <v>23</v>
      </c>
      <c r="I438" s="210"/>
      <c r="J438" s="211">
        <f>ROUND(I438*H438,2)</f>
        <v>0</v>
      </c>
      <c r="K438" s="207" t="s">
        <v>137</v>
      </c>
      <c r="L438" s="45"/>
      <c r="M438" s="212" t="s">
        <v>19</v>
      </c>
      <c r="N438" s="213" t="s">
        <v>43</v>
      </c>
      <c r="O438" s="85"/>
      <c r="P438" s="214">
        <f>O438*H438</f>
        <v>0</v>
      </c>
      <c r="Q438" s="214">
        <v>0.01946</v>
      </c>
      <c r="R438" s="214">
        <f>Q438*H438</f>
        <v>0.44758000000000003</v>
      </c>
      <c r="S438" s="214">
        <v>0</v>
      </c>
      <c r="T438" s="215">
        <f>S438*H438</f>
        <v>0</v>
      </c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R438" s="216" t="s">
        <v>249</v>
      </c>
      <c r="AT438" s="216" t="s">
        <v>133</v>
      </c>
      <c r="AU438" s="216" t="s">
        <v>82</v>
      </c>
      <c r="AY438" s="18" t="s">
        <v>130</v>
      </c>
      <c r="BE438" s="217">
        <f>IF(N438="základní",J438,0)</f>
        <v>0</v>
      </c>
      <c r="BF438" s="217">
        <f>IF(N438="snížená",J438,0)</f>
        <v>0</v>
      </c>
      <c r="BG438" s="217">
        <f>IF(N438="zákl. přenesená",J438,0)</f>
        <v>0</v>
      </c>
      <c r="BH438" s="217">
        <f>IF(N438="sníž. přenesená",J438,0)</f>
        <v>0</v>
      </c>
      <c r="BI438" s="217">
        <f>IF(N438="nulová",J438,0)</f>
        <v>0</v>
      </c>
      <c r="BJ438" s="18" t="s">
        <v>80</v>
      </c>
      <c r="BK438" s="217">
        <f>ROUND(I438*H438,2)</f>
        <v>0</v>
      </c>
      <c r="BL438" s="18" t="s">
        <v>249</v>
      </c>
      <c r="BM438" s="216" t="s">
        <v>640</v>
      </c>
    </row>
    <row r="439" spans="1:47" s="2" customFormat="1" ht="12">
      <c r="A439" s="39"/>
      <c r="B439" s="40"/>
      <c r="C439" s="41"/>
      <c r="D439" s="218" t="s">
        <v>139</v>
      </c>
      <c r="E439" s="41"/>
      <c r="F439" s="219" t="s">
        <v>641</v>
      </c>
      <c r="G439" s="41"/>
      <c r="H439" s="41"/>
      <c r="I439" s="220"/>
      <c r="J439" s="41"/>
      <c r="K439" s="41"/>
      <c r="L439" s="45"/>
      <c r="M439" s="221"/>
      <c r="N439" s="222"/>
      <c r="O439" s="85"/>
      <c r="P439" s="85"/>
      <c r="Q439" s="85"/>
      <c r="R439" s="85"/>
      <c r="S439" s="85"/>
      <c r="T439" s="86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T439" s="18" t="s">
        <v>139</v>
      </c>
      <c r="AU439" s="18" t="s">
        <v>82</v>
      </c>
    </row>
    <row r="440" spans="1:47" s="2" customFormat="1" ht="12">
      <c r="A440" s="39"/>
      <c r="B440" s="40"/>
      <c r="C440" s="41"/>
      <c r="D440" s="223" t="s">
        <v>141</v>
      </c>
      <c r="E440" s="41"/>
      <c r="F440" s="224" t="s">
        <v>642</v>
      </c>
      <c r="G440" s="41"/>
      <c r="H440" s="41"/>
      <c r="I440" s="220"/>
      <c r="J440" s="41"/>
      <c r="K440" s="41"/>
      <c r="L440" s="45"/>
      <c r="M440" s="221"/>
      <c r="N440" s="222"/>
      <c r="O440" s="85"/>
      <c r="P440" s="85"/>
      <c r="Q440" s="85"/>
      <c r="R440" s="85"/>
      <c r="S440" s="85"/>
      <c r="T440" s="86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T440" s="18" t="s">
        <v>141</v>
      </c>
      <c r="AU440" s="18" t="s">
        <v>82</v>
      </c>
    </row>
    <row r="441" spans="1:51" s="14" customFormat="1" ht="12">
      <c r="A441" s="14"/>
      <c r="B441" s="235"/>
      <c r="C441" s="236"/>
      <c r="D441" s="218" t="s">
        <v>143</v>
      </c>
      <c r="E441" s="237" t="s">
        <v>19</v>
      </c>
      <c r="F441" s="238" t="s">
        <v>643</v>
      </c>
      <c r="G441" s="236"/>
      <c r="H441" s="239">
        <v>23</v>
      </c>
      <c r="I441" s="240"/>
      <c r="J441" s="236"/>
      <c r="K441" s="236"/>
      <c r="L441" s="241"/>
      <c r="M441" s="242"/>
      <c r="N441" s="243"/>
      <c r="O441" s="243"/>
      <c r="P441" s="243"/>
      <c r="Q441" s="243"/>
      <c r="R441" s="243"/>
      <c r="S441" s="243"/>
      <c r="T441" s="24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45" t="s">
        <v>143</v>
      </c>
      <c r="AU441" s="245" t="s">
        <v>82</v>
      </c>
      <c r="AV441" s="14" t="s">
        <v>82</v>
      </c>
      <c r="AW441" s="14" t="s">
        <v>33</v>
      </c>
      <c r="AX441" s="14" t="s">
        <v>72</v>
      </c>
      <c r="AY441" s="245" t="s">
        <v>130</v>
      </c>
    </row>
    <row r="442" spans="1:65" s="2" customFormat="1" ht="22.2" customHeight="1">
      <c r="A442" s="39"/>
      <c r="B442" s="40"/>
      <c r="C442" s="205" t="s">
        <v>644</v>
      </c>
      <c r="D442" s="205" t="s">
        <v>133</v>
      </c>
      <c r="E442" s="206" t="s">
        <v>645</v>
      </c>
      <c r="F442" s="207" t="s">
        <v>646</v>
      </c>
      <c r="G442" s="208" t="s">
        <v>150</v>
      </c>
      <c r="H442" s="209">
        <v>28.5</v>
      </c>
      <c r="I442" s="210"/>
      <c r="J442" s="211">
        <f>ROUND(I442*H442,2)</f>
        <v>0</v>
      </c>
      <c r="K442" s="207" t="s">
        <v>137</v>
      </c>
      <c r="L442" s="45"/>
      <c r="M442" s="212" t="s">
        <v>19</v>
      </c>
      <c r="N442" s="213" t="s">
        <v>43</v>
      </c>
      <c r="O442" s="85"/>
      <c r="P442" s="214">
        <f>O442*H442</f>
        <v>0</v>
      </c>
      <c r="Q442" s="214">
        <v>0.01946</v>
      </c>
      <c r="R442" s="214">
        <f>Q442*H442</f>
        <v>0.55461</v>
      </c>
      <c r="S442" s="214">
        <v>0</v>
      </c>
      <c r="T442" s="215">
        <f>S442*H442</f>
        <v>0</v>
      </c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R442" s="216" t="s">
        <v>249</v>
      </c>
      <c r="AT442" s="216" t="s">
        <v>133</v>
      </c>
      <c r="AU442" s="216" t="s">
        <v>82</v>
      </c>
      <c r="AY442" s="18" t="s">
        <v>130</v>
      </c>
      <c r="BE442" s="217">
        <f>IF(N442="základní",J442,0)</f>
        <v>0</v>
      </c>
      <c r="BF442" s="217">
        <f>IF(N442="snížená",J442,0)</f>
        <v>0</v>
      </c>
      <c r="BG442" s="217">
        <f>IF(N442="zákl. přenesená",J442,0)</f>
        <v>0</v>
      </c>
      <c r="BH442" s="217">
        <f>IF(N442="sníž. přenesená",J442,0)</f>
        <v>0</v>
      </c>
      <c r="BI442" s="217">
        <f>IF(N442="nulová",J442,0)</f>
        <v>0</v>
      </c>
      <c r="BJ442" s="18" t="s">
        <v>80</v>
      </c>
      <c r="BK442" s="217">
        <f>ROUND(I442*H442,2)</f>
        <v>0</v>
      </c>
      <c r="BL442" s="18" t="s">
        <v>249</v>
      </c>
      <c r="BM442" s="216" t="s">
        <v>647</v>
      </c>
    </row>
    <row r="443" spans="1:47" s="2" customFormat="1" ht="12">
      <c r="A443" s="39"/>
      <c r="B443" s="40"/>
      <c r="C443" s="41"/>
      <c r="D443" s="218" t="s">
        <v>139</v>
      </c>
      <c r="E443" s="41"/>
      <c r="F443" s="219" t="s">
        <v>648</v>
      </c>
      <c r="G443" s="41"/>
      <c r="H443" s="41"/>
      <c r="I443" s="220"/>
      <c r="J443" s="41"/>
      <c r="K443" s="41"/>
      <c r="L443" s="45"/>
      <c r="M443" s="221"/>
      <c r="N443" s="222"/>
      <c r="O443" s="85"/>
      <c r="P443" s="85"/>
      <c r="Q443" s="85"/>
      <c r="R443" s="85"/>
      <c r="S443" s="85"/>
      <c r="T443" s="86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T443" s="18" t="s">
        <v>139</v>
      </c>
      <c r="AU443" s="18" t="s">
        <v>82</v>
      </c>
    </row>
    <row r="444" spans="1:47" s="2" customFormat="1" ht="12">
      <c r="A444" s="39"/>
      <c r="B444" s="40"/>
      <c r="C444" s="41"/>
      <c r="D444" s="223" t="s">
        <v>141</v>
      </c>
      <c r="E444" s="41"/>
      <c r="F444" s="224" t="s">
        <v>649</v>
      </c>
      <c r="G444" s="41"/>
      <c r="H444" s="41"/>
      <c r="I444" s="220"/>
      <c r="J444" s="41"/>
      <c r="K444" s="41"/>
      <c r="L444" s="45"/>
      <c r="M444" s="221"/>
      <c r="N444" s="222"/>
      <c r="O444" s="85"/>
      <c r="P444" s="85"/>
      <c r="Q444" s="85"/>
      <c r="R444" s="85"/>
      <c r="S444" s="85"/>
      <c r="T444" s="86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T444" s="18" t="s">
        <v>141</v>
      </c>
      <c r="AU444" s="18" t="s">
        <v>82</v>
      </c>
    </row>
    <row r="445" spans="1:51" s="14" customFormat="1" ht="12">
      <c r="A445" s="14"/>
      <c r="B445" s="235"/>
      <c r="C445" s="236"/>
      <c r="D445" s="218" t="s">
        <v>143</v>
      </c>
      <c r="E445" s="237" t="s">
        <v>19</v>
      </c>
      <c r="F445" s="238" t="s">
        <v>650</v>
      </c>
      <c r="G445" s="236"/>
      <c r="H445" s="239">
        <v>28.5</v>
      </c>
      <c r="I445" s="240"/>
      <c r="J445" s="236"/>
      <c r="K445" s="236"/>
      <c r="L445" s="241"/>
      <c r="M445" s="242"/>
      <c r="N445" s="243"/>
      <c r="O445" s="243"/>
      <c r="P445" s="243"/>
      <c r="Q445" s="243"/>
      <c r="R445" s="243"/>
      <c r="S445" s="243"/>
      <c r="T445" s="24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45" t="s">
        <v>143</v>
      </c>
      <c r="AU445" s="245" t="s">
        <v>82</v>
      </c>
      <c r="AV445" s="14" t="s">
        <v>82</v>
      </c>
      <c r="AW445" s="14" t="s">
        <v>33</v>
      </c>
      <c r="AX445" s="14" t="s">
        <v>72</v>
      </c>
      <c r="AY445" s="245" t="s">
        <v>130</v>
      </c>
    </row>
    <row r="446" spans="1:65" s="2" customFormat="1" ht="22.2" customHeight="1">
      <c r="A446" s="39"/>
      <c r="B446" s="40"/>
      <c r="C446" s="205" t="s">
        <v>651</v>
      </c>
      <c r="D446" s="205" t="s">
        <v>133</v>
      </c>
      <c r="E446" s="206" t="s">
        <v>652</v>
      </c>
      <c r="F446" s="207" t="s">
        <v>653</v>
      </c>
      <c r="G446" s="208" t="s">
        <v>150</v>
      </c>
      <c r="H446" s="209">
        <v>6.74</v>
      </c>
      <c r="I446" s="210"/>
      <c r="J446" s="211">
        <f>ROUND(I446*H446,2)</f>
        <v>0</v>
      </c>
      <c r="K446" s="207" t="s">
        <v>137</v>
      </c>
      <c r="L446" s="45"/>
      <c r="M446" s="212" t="s">
        <v>19</v>
      </c>
      <c r="N446" s="213" t="s">
        <v>43</v>
      </c>
      <c r="O446" s="85"/>
      <c r="P446" s="214">
        <f>O446*H446</f>
        <v>0</v>
      </c>
      <c r="Q446" s="214">
        <v>0.0142</v>
      </c>
      <c r="R446" s="214">
        <f>Q446*H446</f>
        <v>0.09570800000000002</v>
      </c>
      <c r="S446" s="214">
        <v>0</v>
      </c>
      <c r="T446" s="215">
        <f>S446*H446</f>
        <v>0</v>
      </c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R446" s="216" t="s">
        <v>249</v>
      </c>
      <c r="AT446" s="216" t="s">
        <v>133</v>
      </c>
      <c r="AU446" s="216" t="s">
        <v>82</v>
      </c>
      <c r="AY446" s="18" t="s">
        <v>130</v>
      </c>
      <c r="BE446" s="217">
        <f>IF(N446="základní",J446,0)</f>
        <v>0</v>
      </c>
      <c r="BF446" s="217">
        <f>IF(N446="snížená",J446,0)</f>
        <v>0</v>
      </c>
      <c r="BG446" s="217">
        <f>IF(N446="zákl. přenesená",J446,0)</f>
        <v>0</v>
      </c>
      <c r="BH446" s="217">
        <f>IF(N446="sníž. přenesená",J446,0)</f>
        <v>0</v>
      </c>
      <c r="BI446" s="217">
        <f>IF(N446="nulová",J446,0)</f>
        <v>0</v>
      </c>
      <c r="BJ446" s="18" t="s">
        <v>80</v>
      </c>
      <c r="BK446" s="217">
        <f>ROUND(I446*H446,2)</f>
        <v>0</v>
      </c>
      <c r="BL446" s="18" t="s">
        <v>249</v>
      </c>
      <c r="BM446" s="216" t="s">
        <v>654</v>
      </c>
    </row>
    <row r="447" spans="1:47" s="2" customFormat="1" ht="12">
      <c r="A447" s="39"/>
      <c r="B447" s="40"/>
      <c r="C447" s="41"/>
      <c r="D447" s="218" t="s">
        <v>139</v>
      </c>
      <c r="E447" s="41"/>
      <c r="F447" s="219" t="s">
        <v>655</v>
      </c>
      <c r="G447" s="41"/>
      <c r="H447" s="41"/>
      <c r="I447" s="220"/>
      <c r="J447" s="41"/>
      <c r="K447" s="41"/>
      <c r="L447" s="45"/>
      <c r="M447" s="221"/>
      <c r="N447" s="222"/>
      <c r="O447" s="85"/>
      <c r="P447" s="85"/>
      <c r="Q447" s="85"/>
      <c r="R447" s="85"/>
      <c r="S447" s="85"/>
      <c r="T447" s="86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T447" s="18" t="s">
        <v>139</v>
      </c>
      <c r="AU447" s="18" t="s">
        <v>82</v>
      </c>
    </row>
    <row r="448" spans="1:47" s="2" customFormat="1" ht="12">
      <c r="A448" s="39"/>
      <c r="B448" s="40"/>
      <c r="C448" s="41"/>
      <c r="D448" s="223" t="s">
        <v>141</v>
      </c>
      <c r="E448" s="41"/>
      <c r="F448" s="224" t="s">
        <v>656</v>
      </c>
      <c r="G448" s="41"/>
      <c r="H448" s="41"/>
      <c r="I448" s="220"/>
      <c r="J448" s="41"/>
      <c r="K448" s="41"/>
      <c r="L448" s="45"/>
      <c r="M448" s="221"/>
      <c r="N448" s="222"/>
      <c r="O448" s="85"/>
      <c r="P448" s="85"/>
      <c r="Q448" s="85"/>
      <c r="R448" s="85"/>
      <c r="S448" s="85"/>
      <c r="T448" s="86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T448" s="18" t="s">
        <v>141</v>
      </c>
      <c r="AU448" s="18" t="s">
        <v>82</v>
      </c>
    </row>
    <row r="449" spans="1:51" s="13" customFormat="1" ht="12">
      <c r="A449" s="13"/>
      <c r="B449" s="225"/>
      <c r="C449" s="226"/>
      <c r="D449" s="218" t="s">
        <v>143</v>
      </c>
      <c r="E449" s="227" t="s">
        <v>19</v>
      </c>
      <c r="F449" s="228" t="s">
        <v>391</v>
      </c>
      <c r="G449" s="226"/>
      <c r="H449" s="227" t="s">
        <v>19</v>
      </c>
      <c r="I449" s="229"/>
      <c r="J449" s="226"/>
      <c r="K449" s="226"/>
      <c r="L449" s="230"/>
      <c r="M449" s="231"/>
      <c r="N449" s="232"/>
      <c r="O449" s="232"/>
      <c r="P449" s="232"/>
      <c r="Q449" s="232"/>
      <c r="R449" s="232"/>
      <c r="S449" s="232"/>
      <c r="T449" s="23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34" t="s">
        <v>143</v>
      </c>
      <c r="AU449" s="234" t="s">
        <v>82</v>
      </c>
      <c r="AV449" s="13" t="s">
        <v>80</v>
      </c>
      <c r="AW449" s="13" t="s">
        <v>33</v>
      </c>
      <c r="AX449" s="13" t="s">
        <v>72</v>
      </c>
      <c r="AY449" s="234" t="s">
        <v>130</v>
      </c>
    </row>
    <row r="450" spans="1:51" s="14" customFormat="1" ht="12">
      <c r="A450" s="14"/>
      <c r="B450" s="235"/>
      <c r="C450" s="236"/>
      <c r="D450" s="218" t="s">
        <v>143</v>
      </c>
      <c r="E450" s="237" t="s">
        <v>19</v>
      </c>
      <c r="F450" s="238" t="s">
        <v>657</v>
      </c>
      <c r="G450" s="236"/>
      <c r="H450" s="239">
        <v>6.74</v>
      </c>
      <c r="I450" s="240"/>
      <c r="J450" s="236"/>
      <c r="K450" s="236"/>
      <c r="L450" s="241"/>
      <c r="M450" s="242"/>
      <c r="N450" s="243"/>
      <c r="O450" s="243"/>
      <c r="P450" s="243"/>
      <c r="Q450" s="243"/>
      <c r="R450" s="243"/>
      <c r="S450" s="243"/>
      <c r="T450" s="24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245" t="s">
        <v>143</v>
      </c>
      <c r="AU450" s="245" t="s">
        <v>82</v>
      </c>
      <c r="AV450" s="14" t="s">
        <v>82</v>
      </c>
      <c r="AW450" s="14" t="s">
        <v>33</v>
      </c>
      <c r="AX450" s="14" t="s">
        <v>72</v>
      </c>
      <c r="AY450" s="245" t="s">
        <v>130</v>
      </c>
    </row>
    <row r="451" spans="1:65" s="2" customFormat="1" ht="22.2" customHeight="1">
      <c r="A451" s="39"/>
      <c r="B451" s="40"/>
      <c r="C451" s="205" t="s">
        <v>658</v>
      </c>
      <c r="D451" s="205" t="s">
        <v>133</v>
      </c>
      <c r="E451" s="206" t="s">
        <v>659</v>
      </c>
      <c r="F451" s="207" t="s">
        <v>660</v>
      </c>
      <c r="G451" s="208" t="s">
        <v>252</v>
      </c>
      <c r="H451" s="209">
        <v>28.699</v>
      </c>
      <c r="I451" s="210"/>
      <c r="J451" s="211">
        <f>ROUND(I451*H451,2)</f>
        <v>0</v>
      </c>
      <c r="K451" s="207" t="s">
        <v>137</v>
      </c>
      <c r="L451" s="45"/>
      <c r="M451" s="212" t="s">
        <v>19</v>
      </c>
      <c r="N451" s="213" t="s">
        <v>43</v>
      </c>
      <c r="O451" s="85"/>
      <c r="P451" s="214">
        <f>O451*H451</f>
        <v>0</v>
      </c>
      <c r="Q451" s="214">
        <v>0</v>
      </c>
      <c r="R451" s="214">
        <f>Q451*H451</f>
        <v>0</v>
      </c>
      <c r="S451" s="214">
        <v>0</v>
      </c>
      <c r="T451" s="215">
        <f>S451*H451</f>
        <v>0</v>
      </c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R451" s="216" t="s">
        <v>249</v>
      </c>
      <c r="AT451" s="216" t="s">
        <v>133</v>
      </c>
      <c r="AU451" s="216" t="s">
        <v>82</v>
      </c>
      <c r="AY451" s="18" t="s">
        <v>130</v>
      </c>
      <c r="BE451" s="217">
        <f>IF(N451="základní",J451,0)</f>
        <v>0</v>
      </c>
      <c r="BF451" s="217">
        <f>IF(N451="snížená",J451,0)</f>
        <v>0</v>
      </c>
      <c r="BG451" s="217">
        <f>IF(N451="zákl. přenesená",J451,0)</f>
        <v>0</v>
      </c>
      <c r="BH451" s="217">
        <f>IF(N451="sníž. přenesená",J451,0)</f>
        <v>0</v>
      </c>
      <c r="BI451" s="217">
        <f>IF(N451="nulová",J451,0)</f>
        <v>0</v>
      </c>
      <c r="BJ451" s="18" t="s">
        <v>80</v>
      </c>
      <c r="BK451" s="217">
        <f>ROUND(I451*H451,2)</f>
        <v>0</v>
      </c>
      <c r="BL451" s="18" t="s">
        <v>249</v>
      </c>
      <c r="BM451" s="216" t="s">
        <v>661</v>
      </c>
    </row>
    <row r="452" spans="1:47" s="2" customFormat="1" ht="12">
      <c r="A452" s="39"/>
      <c r="B452" s="40"/>
      <c r="C452" s="41"/>
      <c r="D452" s="218" t="s">
        <v>139</v>
      </c>
      <c r="E452" s="41"/>
      <c r="F452" s="219" t="s">
        <v>662</v>
      </c>
      <c r="G452" s="41"/>
      <c r="H452" s="41"/>
      <c r="I452" s="220"/>
      <c r="J452" s="41"/>
      <c r="K452" s="41"/>
      <c r="L452" s="45"/>
      <c r="M452" s="221"/>
      <c r="N452" s="222"/>
      <c r="O452" s="85"/>
      <c r="P452" s="85"/>
      <c r="Q452" s="85"/>
      <c r="R452" s="85"/>
      <c r="S452" s="85"/>
      <c r="T452" s="86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T452" s="18" t="s">
        <v>139</v>
      </c>
      <c r="AU452" s="18" t="s">
        <v>82</v>
      </c>
    </row>
    <row r="453" spans="1:47" s="2" customFormat="1" ht="12">
      <c r="A453" s="39"/>
      <c r="B453" s="40"/>
      <c r="C453" s="41"/>
      <c r="D453" s="223" t="s">
        <v>141</v>
      </c>
      <c r="E453" s="41"/>
      <c r="F453" s="224" t="s">
        <v>663</v>
      </c>
      <c r="G453" s="41"/>
      <c r="H453" s="41"/>
      <c r="I453" s="220"/>
      <c r="J453" s="41"/>
      <c r="K453" s="41"/>
      <c r="L453" s="45"/>
      <c r="M453" s="221"/>
      <c r="N453" s="222"/>
      <c r="O453" s="85"/>
      <c r="P453" s="85"/>
      <c r="Q453" s="85"/>
      <c r="R453" s="85"/>
      <c r="S453" s="85"/>
      <c r="T453" s="86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T453" s="18" t="s">
        <v>141</v>
      </c>
      <c r="AU453" s="18" t="s">
        <v>82</v>
      </c>
    </row>
    <row r="454" spans="1:63" s="12" customFormat="1" ht="22.8" customHeight="1">
      <c r="A454" s="12"/>
      <c r="B454" s="189"/>
      <c r="C454" s="190"/>
      <c r="D454" s="191" t="s">
        <v>71</v>
      </c>
      <c r="E454" s="203" t="s">
        <v>664</v>
      </c>
      <c r="F454" s="203" t="s">
        <v>665</v>
      </c>
      <c r="G454" s="190"/>
      <c r="H454" s="190"/>
      <c r="I454" s="193"/>
      <c r="J454" s="204">
        <f>BK454</f>
        <v>0</v>
      </c>
      <c r="K454" s="190"/>
      <c r="L454" s="195"/>
      <c r="M454" s="196"/>
      <c r="N454" s="197"/>
      <c r="O454" s="197"/>
      <c r="P454" s="198">
        <f>SUM(P455:P703)</f>
        <v>0</v>
      </c>
      <c r="Q454" s="197"/>
      <c r="R454" s="198">
        <f>SUM(R455:R703)</f>
        <v>13.293389669999998</v>
      </c>
      <c r="S454" s="197"/>
      <c r="T454" s="199">
        <f>SUM(T455:T703)</f>
        <v>3.149382</v>
      </c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R454" s="200" t="s">
        <v>82</v>
      </c>
      <c r="AT454" s="201" t="s">
        <v>71</v>
      </c>
      <c r="AU454" s="201" t="s">
        <v>80</v>
      </c>
      <c r="AY454" s="200" t="s">
        <v>130</v>
      </c>
      <c r="BK454" s="202">
        <f>SUM(BK455:BK703)</f>
        <v>0</v>
      </c>
    </row>
    <row r="455" spans="1:65" s="2" customFormat="1" ht="14.4" customHeight="1">
      <c r="A455" s="39"/>
      <c r="B455" s="40"/>
      <c r="C455" s="205" t="s">
        <v>666</v>
      </c>
      <c r="D455" s="205" t="s">
        <v>133</v>
      </c>
      <c r="E455" s="206" t="s">
        <v>667</v>
      </c>
      <c r="F455" s="207" t="s">
        <v>668</v>
      </c>
      <c r="G455" s="208" t="s">
        <v>233</v>
      </c>
      <c r="H455" s="209">
        <v>149</v>
      </c>
      <c r="I455" s="210"/>
      <c r="J455" s="211">
        <f>ROUND(I455*H455,2)</f>
        <v>0</v>
      </c>
      <c r="K455" s="207" t="s">
        <v>137</v>
      </c>
      <c r="L455" s="45"/>
      <c r="M455" s="212" t="s">
        <v>19</v>
      </c>
      <c r="N455" s="213" t="s">
        <v>43</v>
      </c>
      <c r="O455" s="85"/>
      <c r="P455" s="214">
        <f>O455*H455</f>
        <v>0</v>
      </c>
      <c r="Q455" s="214">
        <v>0</v>
      </c>
      <c r="R455" s="214">
        <f>Q455*H455</f>
        <v>0</v>
      </c>
      <c r="S455" s="214">
        <v>0.00176</v>
      </c>
      <c r="T455" s="215">
        <f>S455*H455</f>
        <v>0.26224000000000003</v>
      </c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R455" s="216" t="s">
        <v>249</v>
      </c>
      <c r="AT455" s="216" t="s">
        <v>133</v>
      </c>
      <c r="AU455" s="216" t="s">
        <v>82</v>
      </c>
      <c r="AY455" s="18" t="s">
        <v>130</v>
      </c>
      <c r="BE455" s="217">
        <f>IF(N455="základní",J455,0)</f>
        <v>0</v>
      </c>
      <c r="BF455" s="217">
        <f>IF(N455="snížená",J455,0)</f>
        <v>0</v>
      </c>
      <c r="BG455" s="217">
        <f>IF(N455="zákl. přenesená",J455,0)</f>
        <v>0</v>
      </c>
      <c r="BH455" s="217">
        <f>IF(N455="sníž. přenesená",J455,0)</f>
        <v>0</v>
      </c>
      <c r="BI455" s="217">
        <f>IF(N455="nulová",J455,0)</f>
        <v>0</v>
      </c>
      <c r="BJ455" s="18" t="s">
        <v>80</v>
      </c>
      <c r="BK455" s="217">
        <f>ROUND(I455*H455,2)</f>
        <v>0</v>
      </c>
      <c r="BL455" s="18" t="s">
        <v>249</v>
      </c>
      <c r="BM455" s="216" t="s">
        <v>669</v>
      </c>
    </row>
    <row r="456" spans="1:47" s="2" customFormat="1" ht="12">
      <c r="A456" s="39"/>
      <c r="B456" s="40"/>
      <c r="C456" s="41"/>
      <c r="D456" s="218" t="s">
        <v>139</v>
      </c>
      <c r="E456" s="41"/>
      <c r="F456" s="219" t="s">
        <v>670</v>
      </c>
      <c r="G456" s="41"/>
      <c r="H456" s="41"/>
      <c r="I456" s="220"/>
      <c r="J456" s="41"/>
      <c r="K456" s="41"/>
      <c r="L456" s="45"/>
      <c r="M456" s="221"/>
      <c r="N456" s="222"/>
      <c r="O456" s="85"/>
      <c r="P456" s="85"/>
      <c r="Q456" s="85"/>
      <c r="R456" s="85"/>
      <c r="S456" s="85"/>
      <c r="T456" s="86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T456" s="18" t="s">
        <v>139</v>
      </c>
      <c r="AU456" s="18" t="s">
        <v>82</v>
      </c>
    </row>
    <row r="457" spans="1:47" s="2" customFormat="1" ht="12">
      <c r="A457" s="39"/>
      <c r="B457" s="40"/>
      <c r="C457" s="41"/>
      <c r="D457" s="223" t="s">
        <v>141</v>
      </c>
      <c r="E457" s="41"/>
      <c r="F457" s="224" t="s">
        <v>671</v>
      </c>
      <c r="G457" s="41"/>
      <c r="H457" s="41"/>
      <c r="I457" s="220"/>
      <c r="J457" s="41"/>
      <c r="K457" s="41"/>
      <c r="L457" s="45"/>
      <c r="M457" s="221"/>
      <c r="N457" s="222"/>
      <c r="O457" s="85"/>
      <c r="P457" s="85"/>
      <c r="Q457" s="85"/>
      <c r="R457" s="85"/>
      <c r="S457" s="85"/>
      <c r="T457" s="86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T457" s="18" t="s">
        <v>141</v>
      </c>
      <c r="AU457" s="18" t="s">
        <v>82</v>
      </c>
    </row>
    <row r="458" spans="1:51" s="14" customFormat="1" ht="12">
      <c r="A458" s="14"/>
      <c r="B458" s="235"/>
      <c r="C458" s="236"/>
      <c r="D458" s="218" t="s">
        <v>143</v>
      </c>
      <c r="E458" s="237" t="s">
        <v>19</v>
      </c>
      <c r="F458" s="238" t="s">
        <v>672</v>
      </c>
      <c r="G458" s="236"/>
      <c r="H458" s="239">
        <v>149</v>
      </c>
      <c r="I458" s="240"/>
      <c r="J458" s="236"/>
      <c r="K458" s="236"/>
      <c r="L458" s="241"/>
      <c r="M458" s="242"/>
      <c r="N458" s="243"/>
      <c r="O458" s="243"/>
      <c r="P458" s="243"/>
      <c r="Q458" s="243"/>
      <c r="R458" s="243"/>
      <c r="S458" s="243"/>
      <c r="T458" s="24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T458" s="245" t="s">
        <v>143</v>
      </c>
      <c r="AU458" s="245" t="s">
        <v>82</v>
      </c>
      <c r="AV458" s="14" t="s">
        <v>82</v>
      </c>
      <c r="AW458" s="14" t="s">
        <v>33</v>
      </c>
      <c r="AX458" s="14" t="s">
        <v>72</v>
      </c>
      <c r="AY458" s="245" t="s">
        <v>130</v>
      </c>
    </row>
    <row r="459" spans="1:65" s="2" customFormat="1" ht="14.4" customHeight="1">
      <c r="A459" s="39"/>
      <c r="B459" s="40"/>
      <c r="C459" s="205" t="s">
        <v>673</v>
      </c>
      <c r="D459" s="205" t="s">
        <v>133</v>
      </c>
      <c r="E459" s="206" t="s">
        <v>674</v>
      </c>
      <c r="F459" s="207" t="s">
        <v>675</v>
      </c>
      <c r="G459" s="208" t="s">
        <v>150</v>
      </c>
      <c r="H459" s="209">
        <v>8</v>
      </c>
      <c r="I459" s="210"/>
      <c r="J459" s="211">
        <f>ROUND(I459*H459,2)</f>
        <v>0</v>
      </c>
      <c r="K459" s="207" t="s">
        <v>137</v>
      </c>
      <c r="L459" s="45"/>
      <c r="M459" s="212" t="s">
        <v>19</v>
      </c>
      <c r="N459" s="213" t="s">
        <v>43</v>
      </c>
      <c r="O459" s="85"/>
      <c r="P459" s="214">
        <f>O459*H459</f>
        <v>0</v>
      </c>
      <c r="Q459" s="214">
        <v>0</v>
      </c>
      <c r="R459" s="214">
        <f>Q459*H459</f>
        <v>0</v>
      </c>
      <c r="S459" s="214">
        <v>0.00594</v>
      </c>
      <c r="T459" s="215">
        <f>S459*H459</f>
        <v>0.04752</v>
      </c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R459" s="216" t="s">
        <v>249</v>
      </c>
      <c r="AT459" s="216" t="s">
        <v>133</v>
      </c>
      <c r="AU459" s="216" t="s">
        <v>82</v>
      </c>
      <c r="AY459" s="18" t="s">
        <v>130</v>
      </c>
      <c r="BE459" s="217">
        <f>IF(N459="základní",J459,0)</f>
        <v>0</v>
      </c>
      <c r="BF459" s="217">
        <f>IF(N459="snížená",J459,0)</f>
        <v>0</v>
      </c>
      <c r="BG459" s="217">
        <f>IF(N459="zákl. přenesená",J459,0)</f>
        <v>0</v>
      </c>
      <c r="BH459" s="217">
        <f>IF(N459="sníž. přenesená",J459,0)</f>
        <v>0</v>
      </c>
      <c r="BI459" s="217">
        <f>IF(N459="nulová",J459,0)</f>
        <v>0</v>
      </c>
      <c r="BJ459" s="18" t="s">
        <v>80</v>
      </c>
      <c r="BK459" s="217">
        <f>ROUND(I459*H459,2)</f>
        <v>0</v>
      </c>
      <c r="BL459" s="18" t="s">
        <v>249</v>
      </c>
      <c r="BM459" s="216" t="s">
        <v>676</v>
      </c>
    </row>
    <row r="460" spans="1:47" s="2" customFormat="1" ht="12">
      <c r="A460" s="39"/>
      <c r="B460" s="40"/>
      <c r="C460" s="41"/>
      <c r="D460" s="218" t="s">
        <v>139</v>
      </c>
      <c r="E460" s="41"/>
      <c r="F460" s="219" t="s">
        <v>677</v>
      </c>
      <c r="G460" s="41"/>
      <c r="H460" s="41"/>
      <c r="I460" s="220"/>
      <c r="J460" s="41"/>
      <c r="K460" s="41"/>
      <c r="L460" s="45"/>
      <c r="M460" s="221"/>
      <c r="N460" s="222"/>
      <c r="O460" s="85"/>
      <c r="P460" s="85"/>
      <c r="Q460" s="85"/>
      <c r="R460" s="85"/>
      <c r="S460" s="85"/>
      <c r="T460" s="86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T460" s="18" t="s">
        <v>139</v>
      </c>
      <c r="AU460" s="18" t="s">
        <v>82</v>
      </c>
    </row>
    <row r="461" spans="1:47" s="2" customFormat="1" ht="12">
      <c r="A461" s="39"/>
      <c r="B461" s="40"/>
      <c r="C461" s="41"/>
      <c r="D461" s="223" t="s">
        <v>141</v>
      </c>
      <c r="E461" s="41"/>
      <c r="F461" s="224" t="s">
        <v>678</v>
      </c>
      <c r="G461" s="41"/>
      <c r="H461" s="41"/>
      <c r="I461" s="220"/>
      <c r="J461" s="41"/>
      <c r="K461" s="41"/>
      <c r="L461" s="45"/>
      <c r="M461" s="221"/>
      <c r="N461" s="222"/>
      <c r="O461" s="85"/>
      <c r="P461" s="85"/>
      <c r="Q461" s="85"/>
      <c r="R461" s="85"/>
      <c r="S461" s="85"/>
      <c r="T461" s="86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T461" s="18" t="s">
        <v>141</v>
      </c>
      <c r="AU461" s="18" t="s">
        <v>82</v>
      </c>
    </row>
    <row r="462" spans="1:51" s="14" customFormat="1" ht="12">
      <c r="A462" s="14"/>
      <c r="B462" s="235"/>
      <c r="C462" s="236"/>
      <c r="D462" s="218" t="s">
        <v>143</v>
      </c>
      <c r="E462" s="237" t="s">
        <v>19</v>
      </c>
      <c r="F462" s="238" t="s">
        <v>352</v>
      </c>
      <c r="G462" s="236"/>
      <c r="H462" s="239">
        <v>8</v>
      </c>
      <c r="I462" s="240"/>
      <c r="J462" s="236"/>
      <c r="K462" s="236"/>
      <c r="L462" s="241"/>
      <c r="M462" s="242"/>
      <c r="N462" s="243"/>
      <c r="O462" s="243"/>
      <c r="P462" s="243"/>
      <c r="Q462" s="243"/>
      <c r="R462" s="243"/>
      <c r="S462" s="243"/>
      <c r="T462" s="24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T462" s="245" t="s">
        <v>143</v>
      </c>
      <c r="AU462" s="245" t="s">
        <v>82</v>
      </c>
      <c r="AV462" s="14" t="s">
        <v>82</v>
      </c>
      <c r="AW462" s="14" t="s">
        <v>33</v>
      </c>
      <c r="AX462" s="14" t="s">
        <v>72</v>
      </c>
      <c r="AY462" s="245" t="s">
        <v>130</v>
      </c>
    </row>
    <row r="463" spans="1:65" s="2" customFormat="1" ht="22.2" customHeight="1">
      <c r="A463" s="39"/>
      <c r="B463" s="40"/>
      <c r="C463" s="205" t="s">
        <v>679</v>
      </c>
      <c r="D463" s="205" t="s">
        <v>133</v>
      </c>
      <c r="E463" s="206" t="s">
        <v>680</v>
      </c>
      <c r="F463" s="207" t="s">
        <v>681</v>
      </c>
      <c r="G463" s="208" t="s">
        <v>233</v>
      </c>
      <c r="H463" s="209">
        <v>36.85</v>
      </c>
      <c r="I463" s="210"/>
      <c r="J463" s="211">
        <f>ROUND(I463*H463,2)</f>
        <v>0</v>
      </c>
      <c r="K463" s="207" t="s">
        <v>137</v>
      </c>
      <c r="L463" s="45"/>
      <c r="M463" s="212" t="s">
        <v>19</v>
      </c>
      <c r="N463" s="213" t="s">
        <v>43</v>
      </c>
      <c r="O463" s="85"/>
      <c r="P463" s="214">
        <f>O463*H463</f>
        <v>0</v>
      </c>
      <c r="Q463" s="214">
        <v>0</v>
      </c>
      <c r="R463" s="214">
        <f>Q463*H463</f>
        <v>0</v>
      </c>
      <c r="S463" s="214">
        <v>0.00338</v>
      </c>
      <c r="T463" s="215">
        <f>S463*H463</f>
        <v>0.12455300000000001</v>
      </c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R463" s="216" t="s">
        <v>249</v>
      </c>
      <c r="AT463" s="216" t="s">
        <v>133</v>
      </c>
      <c r="AU463" s="216" t="s">
        <v>82</v>
      </c>
      <c r="AY463" s="18" t="s">
        <v>130</v>
      </c>
      <c r="BE463" s="217">
        <f>IF(N463="základní",J463,0)</f>
        <v>0</v>
      </c>
      <c r="BF463" s="217">
        <f>IF(N463="snížená",J463,0)</f>
        <v>0</v>
      </c>
      <c r="BG463" s="217">
        <f>IF(N463="zákl. přenesená",J463,0)</f>
        <v>0</v>
      </c>
      <c r="BH463" s="217">
        <f>IF(N463="sníž. přenesená",J463,0)</f>
        <v>0</v>
      </c>
      <c r="BI463" s="217">
        <f>IF(N463="nulová",J463,0)</f>
        <v>0</v>
      </c>
      <c r="BJ463" s="18" t="s">
        <v>80</v>
      </c>
      <c r="BK463" s="217">
        <f>ROUND(I463*H463,2)</f>
        <v>0</v>
      </c>
      <c r="BL463" s="18" t="s">
        <v>249</v>
      </c>
      <c r="BM463" s="216" t="s">
        <v>682</v>
      </c>
    </row>
    <row r="464" spans="1:47" s="2" customFormat="1" ht="12">
      <c r="A464" s="39"/>
      <c r="B464" s="40"/>
      <c r="C464" s="41"/>
      <c r="D464" s="218" t="s">
        <v>139</v>
      </c>
      <c r="E464" s="41"/>
      <c r="F464" s="219" t="s">
        <v>683</v>
      </c>
      <c r="G464" s="41"/>
      <c r="H464" s="41"/>
      <c r="I464" s="220"/>
      <c r="J464" s="41"/>
      <c r="K464" s="41"/>
      <c r="L464" s="45"/>
      <c r="M464" s="221"/>
      <c r="N464" s="222"/>
      <c r="O464" s="85"/>
      <c r="P464" s="85"/>
      <c r="Q464" s="85"/>
      <c r="R464" s="85"/>
      <c r="S464" s="85"/>
      <c r="T464" s="86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T464" s="18" t="s">
        <v>139</v>
      </c>
      <c r="AU464" s="18" t="s">
        <v>82</v>
      </c>
    </row>
    <row r="465" spans="1:47" s="2" customFormat="1" ht="12">
      <c r="A465" s="39"/>
      <c r="B465" s="40"/>
      <c r="C465" s="41"/>
      <c r="D465" s="223" t="s">
        <v>141</v>
      </c>
      <c r="E465" s="41"/>
      <c r="F465" s="224" t="s">
        <v>684</v>
      </c>
      <c r="G465" s="41"/>
      <c r="H465" s="41"/>
      <c r="I465" s="220"/>
      <c r="J465" s="41"/>
      <c r="K465" s="41"/>
      <c r="L465" s="45"/>
      <c r="M465" s="221"/>
      <c r="N465" s="222"/>
      <c r="O465" s="85"/>
      <c r="P465" s="85"/>
      <c r="Q465" s="85"/>
      <c r="R465" s="85"/>
      <c r="S465" s="85"/>
      <c r="T465" s="86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T465" s="18" t="s">
        <v>141</v>
      </c>
      <c r="AU465" s="18" t="s">
        <v>82</v>
      </c>
    </row>
    <row r="466" spans="1:51" s="14" customFormat="1" ht="12">
      <c r="A466" s="14"/>
      <c r="B466" s="235"/>
      <c r="C466" s="236"/>
      <c r="D466" s="218" t="s">
        <v>143</v>
      </c>
      <c r="E466" s="237" t="s">
        <v>19</v>
      </c>
      <c r="F466" s="238" t="s">
        <v>685</v>
      </c>
      <c r="G466" s="236"/>
      <c r="H466" s="239">
        <v>36.85</v>
      </c>
      <c r="I466" s="240"/>
      <c r="J466" s="236"/>
      <c r="K466" s="236"/>
      <c r="L466" s="241"/>
      <c r="M466" s="242"/>
      <c r="N466" s="243"/>
      <c r="O466" s="243"/>
      <c r="P466" s="243"/>
      <c r="Q466" s="243"/>
      <c r="R466" s="243"/>
      <c r="S466" s="243"/>
      <c r="T466" s="24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T466" s="245" t="s">
        <v>143</v>
      </c>
      <c r="AU466" s="245" t="s">
        <v>82</v>
      </c>
      <c r="AV466" s="14" t="s">
        <v>82</v>
      </c>
      <c r="AW466" s="14" t="s">
        <v>33</v>
      </c>
      <c r="AX466" s="14" t="s">
        <v>72</v>
      </c>
      <c r="AY466" s="245" t="s">
        <v>130</v>
      </c>
    </row>
    <row r="467" spans="1:65" s="2" customFormat="1" ht="22.2" customHeight="1">
      <c r="A467" s="39"/>
      <c r="B467" s="40"/>
      <c r="C467" s="205" t="s">
        <v>686</v>
      </c>
      <c r="D467" s="205" t="s">
        <v>133</v>
      </c>
      <c r="E467" s="206" t="s">
        <v>687</v>
      </c>
      <c r="F467" s="207" t="s">
        <v>688</v>
      </c>
      <c r="G467" s="208" t="s">
        <v>233</v>
      </c>
      <c r="H467" s="209">
        <v>115</v>
      </c>
      <c r="I467" s="210"/>
      <c r="J467" s="211">
        <f>ROUND(I467*H467,2)</f>
        <v>0</v>
      </c>
      <c r="K467" s="207" t="s">
        <v>137</v>
      </c>
      <c r="L467" s="45"/>
      <c r="M467" s="212" t="s">
        <v>19</v>
      </c>
      <c r="N467" s="213" t="s">
        <v>43</v>
      </c>
      <c r="O467" s="85"/>
      <c r="P467" s="214">
        <f>O467*H467</f>
        <v>0</v>
      </c>
      <c r="Q467" s="214">
        <v>0</v>
      </c>
      <c r="R467" s="214">
        <f>Q467*H467</f>
        <v>0</v>
      </c>
      <c r="S467" s="214">
        <v>0.00338</v>
      </c>
      <c r="T467" s="215">
        <f>S467*H467</f>
        <v>0.38870000000000005</v>
      </c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R467" s="216" t="s">
        <v>249</v>
      </c>
      <c r="AT467" s="216" t="s">
        <v>133</v>
      </c>
      <c r="AU467" s="216" t="s">
        <v>82</v>
      </c>
      <c r="AY467" s="18" t="s">
        <v>130</v>
      </c>
      <c r="BE467" s="217">
        <f>IF(N467="základní",J467,0)</f>
        <v>0</v>
      </c>
      <c r="BF467" s="217">
        <f>IF(N467="snížená",J467,0)</f>
        <v>0</v>
      </c>
      <c r="BG467" s="217">
        <f>IF(N467="zákl. přenesená",J467,0)</f>
        <v>0</v>
      </c>
      <c r="BH467" s="217">
        <f>IF(N467="sníž. přenesená",J467,0)</f>
        <v>0</v>
      </c>
      <c r="BI467" s="217">
        <f>IF(N467="nulová",J467,0)</f>
        <v>0</v>
      </c>
      <c r="BJ467" s="18" t="s">
        <v>80</v>
      </c>
      <c r="BK467" s="217">
        <f>ROUND(I467*H467,2)</f>
        <v>0</v>
      </c>
      <c r="BL467" s="18" t="s">
        <v>249</v>
      </c>
      <c r="BM467" s="216" t="s">
        <v>689</v>
      </c>
    </row>
    <row r="468" spans="1:47" s="2" customFormat="1" ht="12">
      <c r="A468" s="39"/>
      <c r="B468" s="40"/>
      <c r="C468" s="41"/>
      <c r="D468" s="218" t="s">
        <v>139</v>
      </c>
      <c r="E468" s="41"/>
      <c r="F468" s="219" t="s">
        <v>690</v>
      </c>
      <c r="G468" s="41"/>
      <c r="H468" s="41"/>
      <c r="I468" s="220"/>
      <c r="J468" s="41"/>
      <c r="K468" s="41"/>
      <c r="L468" s="45"/>
      <c r="M468" s="221"/>
      <c r="N468" s="222"/>
      <c r="O468" s="85"/>
      <c r="P468" s="85"/>
      <c r="Q468" s="85"/>
      <c r="R468" s="85"/>
      <c r="S468" s="85"/>
      <c r="T468" s="86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T468" s="18" t="s">
        <v>139</v>
      </c>
      <c r="AU468" s="18" t="s">
        <v>82</v>
      </c>
    </row>
    <row r="469" spans="1:47" s="2" customFormat="1" ht="12">
      <c r="A469" s="39"/>
      <c r="B469" s="40"/>
      <c r="C469" s="41"/>
      <c r="D469" s="223" t="s">
        <v>141</v>
      </c>
      <c r="E469" s="41"/>
      <c r="F469" s="224" t="s">
        <v>691</v>
      </c>
      <c r="G469" s="41"/>
      <c r="H469" s="41"/>
      <c r="I469" s="220"/>
      <c r="J469" s="41"/>
      <c r="K469" s="41"/>
      <c r="L469" s="45"/>
      <c r="M469" s="221"/>
      <c r="N469" s="222"/>
      <c r="O469" s="85"/>
      <c r="P469" s="85"/>
      <c r="Q469" s="85"/>
      <c r="R469" s="85"/>
      <c r="S469" s="85"/>
      <c r="T469" s="86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T469" s="18" t="s">
        <v>141</v>
      </c>
      <c r="AU469" s="18" t="s">
        <v>82</v>
      </c>
    </row>
    <row r="470" spans="1:51" s="14" customFormat="1" ht="12">
      <c r="A470" s="14"/>
      <c r="B470" s="235"/>
      <c r="C470" s="236"/>
      <c r="D470" s="218" t="s">
        <v>143</v>
      </c>
      <c r="E470" s="237" t="s">
        <v>19</v>
      </c>
      <c r="F470" s="238" t="s">
        <v>692</v>
      </c>
      <c r="G470" s="236"/>
      <c r="H470" s="239">
        <v>80.2</v>
      </c>
      <c r="I470" s="240"/>
      <c r="J470" s="236"/>
      <c r="K470" s="236"/>
      <c r="L470" s="241"/>
      <c r="M470" s="242"/>
      <c r="N470" s="243"/>
      <c r="O470" s="243"/>
      <c r="P470" s="243"/>
      <c r="Q470" s="243"/>
      <c r="R470" s="243"/>
      <c r="S470" s="243"/>
      <c r="T470" s="24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T470" s="245" t="s">
        <v>143</v>
      </c>
      <c r="AU470" s="245" t="s">
        <v>82</v>
      </c>
      <c r="AV470" s="14" t="s">
        <v>82</v>
      </c>
      <c r="AW470" s="14" t="s">
        <v>33</v>
      </c>
      <c r="AX470" s="14" t="s">
        <v>72</v>
      </c>
      <c r="AY470" s="245" t="s">
        <v>130</v>
      </c>
    </row>
    <row r="471" spans="1:51" s="14" customFormat="1" ht="12">
      <c r="A471" s="14"/>
      <c r="B471" s="235"/>
      <c r="C471" s="236"/>
      <c r="D471" s="218" t="s">
        <v>143</v>
      </c>
      <c r="E471" s="237" t="s">
        <v>19</v>
      </c>
      <c r="F471" s="238" t="s">
        <v>693</v>
      </c>
      <c r="G471" s="236"/>
      <c r="H471" s="239">
        <v>34.8</v>
      </c>
      <c r="I471" s="240"/>
      <c r="J471" s="236"/>
      <c r="K471" s="236"/>
      <c r="L471" s="241"/>
      <c r="M471" s="242"/>
      <c r="N471" s="243"/>
      <c r="O471" s="243"/>
      <c r="P471" s="243"/>
      <c r="Q471" s="243"/>
      <c r="R471" s="243"/>
      <c r="S471" s="243"/>
      <c r="T471" s="24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245" t="s">
        <v>143</v>
      </c>
      <c r="AU471" s="245" t="s">
        <v>82</v>
      </c>
      <c r="AV471" s="14" t="s">
        <v>82</v>
      </c>
      <c r="AW471" s="14" t="s">
        <v>33</v>
      </c>
      <c r="AX471" s="14" t="s">
        <v>72</v>
      </c>
      <c r="AY471" s="245" t="s">
        <v>130</v>
      </c>
    </row>
    <row r="472" spans="1:65" s="2" customFormat="1" ht="14.4" customHeight="1">
      <c r="A472" s="39"/>
      <c r="B472" s="40"/>
      <c r="C472" s="205" t="s">
        <v>694</v>
      </c>
      <c r="D472" s="205" t="s">
        <v>133</v>
      </c>
      <c r="E472" s="206" t="s">
        <v>695</v>
      </c>
      <c r="F472" s="207" t="s">
        <v>696</v>
      </c>
      <c r="G472" s="208" t="s">
        <v>233</v>
      </c>
      <c r="H472" s="209">
        <v>55.6</v>
      </c>
      <c r="I472" s="210"/>
      <c r="J472" s="211">
        <f>ROUND(I472*H472,2)</f>
        <v>0</v>
      </c>
      <c r="K472" s="207" t="s">
        <v>137</v>
      </c>
      <c r="L472" s="45"/>
      <c r="M472" s="212" t="s">
        <v>19</v>
      </c>
      <c r="N472" s="213" t="s">
        <v>43</v>
      </c>
      <c r="O472" s="85"/>
      <c r="P472" s="214">
        <f>O472*H472</f>
        <v>0</v>
      </c>
      <c r="Q472" s="214">
        <v>0</v>
      </c>
      <c r="R472" s="214">
        <f>Q472*H472</f>
        <v>0</v>
      </c>
      <c r="S472" s="214">
        <v>0.00348</v>
      </c>
      <c r="T472" s="215">
        <f>S472*H472</f>
        <v>0.193488</v>
      </c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R472" s="216" t="s">
        <v>249</v>
      </c>
      <c r="AT472" s="216" t="s">
        <v>133</v>
      </c>
      <c r="AU472" s="216" t="s">
        <v>82</v>
      </c>
      <c r="AY472" s="18" t="s">
        <v>130</v>
      </c>
      <c r="BE472" s="217">
        <f>IF(N472="základní",J472,0)</f>
        <v>0</v>
      </c>
      <c r="BF472" s="217">
        <f>IF(N472="snížená",J472,0)</f>
        <v>0</v>
      </c>
      <c r="BG472" s="217">
        <f>IF(N472="zákl. přenesená",J472,0)</f>
        <v>0</v>
      </c>
      <c r="BH472" s="217">
        <f>IF(N472="sníž. přenesená",J472,0)</f>
        <v>0</v>
      </c>
      <c r="BI472" s="217">
        <f>IF(N472="nulová",J472,0)</f>
        <v>0</v>
      </c>
      <c r="BJ472" s="18" t="s">
        <v>80</v>
      </c>
      <c r="BK472" s="217">
        <f>ROUND(I472*H472,2)</f>
        <v>0</v>
      </c>
      <c r="BL472" s="18" t="s">
        <v>249</v>
      </c>
      <c r="BM472" s="216" t="s">
        <v>697</v>
      </c>
    </row>
    <row r="473" spans="1:47" s="2" customFormat="1" ht="12">
      <c r="A473" s="39"/>
      <c r="B473" s="40"/>
      <c r="C473" s="41"/>
      <c r="D473" s="218" t="s">
        <v>139</v>
      </c>
      <c r="E473" s="41"/>
      <c r="F473" s="219" t="s">
        <v>698</v>
      </c>
      <c r="G473" s="41"/>
      <c r="H473" s="41"/>
      <c r="I473" s="220"/>
      <c r="J473" s="41"/>
      <c r="K473" s="41"/>
      <c r="L473" s="45"/>
      <c r="M473" s="221"/>
      <c r="N473" s="222"/>
      <c r="O473" s="85"/>
      <c r="P473" s="85"/>
      <c r="Q473" s="85"/>
      <c r="R473" s="85"/>
      <c r="S473" s="85"/>
      <c r="T473" s="86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T473" s="18" t="s">
        <v>139</v>
      </c>
      <c r="AU473" s="18" t="s">
        <v>82</v>
      </c>
    </row>
    <row r="474" spans="1:47" s="2" customFormat="1" ht="12">
      <c r="A474" s="39"/>
      <c r="B474" s="40"/>
      <c r="C474" s="41"/>
      <c r="D474" s="223" t="s">
        <v>141</v>
      </c>
      <c r="E474" s="41"/>
      <c r="F474" s="224" t="s">
        <v>699</v>
      </c>
      <c r="G474" s="41"/>
      <c r="H474" s="41"/>
      <c r="I474" s="220"/>
      <c r="J474" s="41"/>
      <c r="K474" s="41"/>
      <c r="L474" s="45"/>
      <c r="M474" s="221"/>
      <c r="N474" s="222"/>
      <c r="O474" s="85"/>
      <c r="P474" s="85"/>
      <c r="Q474" s="85"/>
      <c r="R474" s="85"/>
      <c r="S474" s="85"/>
      <c r="T474" s="86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T474" s="18" t="s">
        <v>141</v>
      </c>
      <c r="AU474" s="18" t="s">
        <v>82</v>
      </c>
    </row>
    <row r="475" spans="1:51" s="14" customFormat="1" ht="12">
      <c r="A475" s="14"/>
      <c r="B475" s="235"/>
      <c r="C475" s="236"/>
      <c r="D475" s="218" t="s">
        <v>143</v>
      </c>
      <c r="E475" s="237" t="s">
        <v>19</v>
      </c>
      <c r="F475" s="238" t="s">
        <v>700</v>
      </c>
      <c r="G475" s="236"/>
      <c r="H475" s="239">
        <v>55.6</v>
      </c>
      <c r="I475" s="240"/>
      <c r="J475" s="236"/>
      <c r="K475" s="236"/>
      <c r="L475" s="241"/>
      <c r="M475" s="242"/>
      <c r="N475" s="243"/>
      <c r="O475" s="243"/>
      <c r="P475" s="243"/>
      <c r="Q475" s="243"/>
      <c r="R475" s="243"/>
      <c r="S475" s="243"/>
      <c r="T475" s="24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245" t="s">
        <v>143</v>
      </c>
      <c r="AU475" s="245" t="s">
        <v>82</v>
      </c>
      <c r="AV475" s="14" t="s">
        <v>82</v>
      </c>
      <c r="AW475" s="14" t="s">
        <v>33</v>
      </c>
      <c r="AX475" s="14" t="s">
        <v>72</v>
      </c>
      <c r="AY475" s="245" t="s">
        <v>130</v>
      </c>
    </row>
    <row r="476" spans="1:65" s="2" customFormat="1" ht="19.8" customHeight="1">
      <c r="A476" s="39"/>
      <c r="B476" s="40"/>
      <c r="C476" s="205" t="s">
        <v>701</v>
      </c>
      <c r="D476" s="205" t="s">
        <v>133</v>
      </c>
      <c r="E476" s="206" t="s">
        <v>702</v>
      </c>
      <c r="F476" s="207" t="s">
        <v>703</v>
      </c>
      <c r="G476" s="208" t="s">
        <v>233</v>
      </c>
      <c r="H476" s="209">
        <v>149</v>
      </c>
      <c r="I476" s="210"/>
      <c r="J476" s="211">
        <f>ROUND(I476*H476,2)</f>
        <v>0</v>
      </c>
      <c r="K476" s="207" t="s">
        <v>137</v>
      </c>
      <c r="L476" s="45"/>
      <c r="M476" s="212" t="s">
        <v>19</v>
      </c>
      <c r="N476" s="213" t="s">
        <v>43</v>
      </c>
      <c r="O476" s="85"/>
      <c r="P476" s="214">
        <f>O476*H476</f>
        <v>0</v>
      </c>
      <c r="Q476" s="214">
        <v>0</v>
      </c>
      <c r="R476" s="214">
        <f>Q476*H476</f>
        <v>0</v>
      </c>
      <c r="S476" s="214">
        <v>0.00177</v>
      </c>
      <c r="T476" s="215">
        <f>S476*H476</f>
        <v>0.26373</v>
      </c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R476" s="216" t="s">
        <v>249</v>
      </c>
      <c r="AT476" s="216" t="s">
        <v>133</v>
      </c>
      <c r="AU476" s="216" t="s">
        <v>82</v>
      </c>
      <c r="AY476" s="18" t="s">
        <v>130</v>
      </c>
      <c r="BE476" s="217">
        <f>IF(N476="základní",J476,0)</f>
        <v>0</v>
      </c>
      <c r="BF476" s="217">
        <f>IF(N476="snížená",J476,0)</f>
        <v>0</v>
      </c>
      <c r="BG476" s="217">
        <f>IF(N476="zákl. přenesená",J476,0)</f>
        <v>0</v>
      </c>
      <c r="BH476" s="217">
        <f>IF(N476="sníž. přenesená",J476,0)</f>
        <v>0</v>
      </c>
      <c r="BI476" s="217">
        <f>IF(N476="nulová",J476,0)</f>
        <v>0</v>
      </c>
      <c r="BJ476" s="18" t="s">
        <v>80</v>
      </c>
      <c r="BK476" s="217">
        <f>ROUND(I476*H476,2)</f>
        <v>0</v>
      </c>
      <c r="BL476" s="18" t="s">
        <v>249</v>
      </c>
      <c r="BM476" s="216" t="s">
        <v>704</v>
      </c>
    </row>
    <row r="477" spans="1:47" s="2" customFormat="1" ht="12">
      <c r="A477" s="39"/>
      <c r="B477" s="40"/>
      <c r="C477" s="41"/>
      <c r="D477" s="218" t="s">
        <v>139</v>
      </c>
      <c r="E477" s="41"/>
      <c r="F477" s="219" t="s">
        <v>705</v>
      </c>
      <c r="G477" s="41"/>
      <c r="H477" s="41"/>
      <c r="I477" s="220"/>
      <c r="J477" s="41"/>
      <c r="K477" s="41"/>
      <c r="L477" s="45"/>
      <c r="M477" s="221"/>
      <c r="N477" s="222"/>
      <c r="O477" s="85"/>
      <c r="P477" s="85"/>
      <c r="Q477" s="85"/>
      <c r="R477" s="85"/>
      <c r="S477" s="85"/>
      <c r="T477" s="86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T477" s="18" t="s">
        <v>139</v>
      </c>
      <c r="AU477" s="18" t="s">
        <v>82</v>
      </c>
    </row>
    <row r="478" spans="1:47" s="2" customFormat="1" ht="12">
      <c r="A478" s="39"/>
      <c r="B478" s="40"/>
      <c r="C478" s="41"/>
      <c r="D478" s="223" t="s">
        <v>141</v>
      </c>
      <c r="E478" s="41"/>
      <c r="F478" s="224" t="s">
        <v>706</v>
      </c>
      <c r="G478" s="41"/>
      <c r="H478" s="41"/>
      <c r="I478" s="220"/>
      <c r="J478" s="41"/>
      <c r="K478" s="41"/>
      <c r="L478" s="45"/>
      <c r="M478" s="221"/>
      <c r="N478" s="222"/>
      <c r="O478" s="85"/>
      <c r="P478" s="85"/>
      <c r="Q478" s="85"/>
      <c r="R478" s="85"/>
      <c r="S478" s="85"/>
      <c r="T478" s="86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T478" s="18" t="s">
        <v>141</v>
      </c>
      <c r="AU478" s="18" t="s">
        <v>82</v>
      </c>
    </row>
    <row r="479" spans="1:51" s="14" customFormat="1" ht="12">
      <c r="A479" s="14"/>
      <c r="B479" s="235"/>
      <c r="C479" s="236"/>
      <c r="D479" s="218" t="s">
        <v>143</v>
      </c>
      <c r="E479" s="237" t="s">
        <v>19</v>
      </c>
      <c r="F479" s="238" t="s">
        <v>707</v>
      </c>
      <c r="G479" s="236"/>
      <c r="H479" s="239">
        <v>149</v>
      </c>
      <c r="I479" s="240"/>
      <c r="J479" s="236"/>
      <c r="K479" s="236"/>
      <c r="L479" s="241"/>
      <c r="M479" s="242"/>
      <c r="N479" s="243"/>
      <c r="O479" s="243"/>
      <c r="P479" s="243"/>
      <c r="Q479" s="243"/>
      <c r="R479" s="243"/>
      <c r="S479" s="243"/>
      <c r="T479" s="24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T479" s="245" t="s">
        <v>143</v>
      </c>
      <c r="AU479" s="245" t="s">
        <v>82</v>
      </c>
      <c r="AV479" s="14" t="s">
        <v>82</v>
      </c>
      <c r="AW479" s="14" t="s">
        <v>33</v>
      </c>
      <c r="AX479" s="14" t="s">
        <v>72</v>
      </c>
      <c r="AY479" s="245" t="s">
        <v>130</v>
      </c>
    </row>
    <row r="480" spans="1:65" s="2" customFormat="1" ht="14.4" customHeight="1">
      <c r="A480" s="39"/>
      <c r="B480" s="40"/>
      <c r="C480" s="205" t="s">
        <v>708</v>
      </c>
      <c r="D480" s="205" t="s">
        <v>133</v>
      </c>
      <c r="E480" s="206" t="s">
        <v>709</v>
      </c>
      <c r="F480" s="207" t="s">
        <v>710</v>
      </c>
      <c r="G480" s="208" t="s">
        <v>136</v>
      </c>
      <c r="H480" s="209">
        <v>2</v>
      </c>
      <c r="I480" s="210"/>
      <c r="J480" s="211">
        <f>ROUND(I480*H480,2)</f>
        <v>0</v>
      </c>
      <c r="K480" s="207" t="s">
        <v>137</v>
      </c>
      <c r="L480" s="45"/>
      <c r="M480" s="212" t="s">
        <v>19</v>
      </c>
      <c r="N480" s="213" t="s">
        <v>43</v>
      </c>
      <c r="O480" s="85"/>
      <c r="P480" s="214">
        <f>O480*H480</f>
        <v>0</v>
      </c>
      <c r="Q480" s="214">
        <v>0</v>
      </c>
      <c r="R480" s="214">
        <f>Q480*H480</f>
        <v>0</v>
      </c>
      <c r="S480" s="214">
        <v>0.015</v>
      </c>
      <c r="T480" s="215">
        <f>S480*H480</f>
        <v>0.03</v>
      </c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R480" s="216" t="s">
        <v>249</v>
      </c>
      <c r="AT480" s="216" t="s">
        <v>133</v>
      </c>
      <c r="AU480" s="216" t="s">
        <v>82</v>
      </c>
      <c r="AY480" s="18" t="s">
        <v>130</v>
      </c>
      <c r="BE480" s="217">
        <f>IF(N480="základní",J480,0)</f>
        <v>0</v>
      </c>
      <c r="BF480" s="217">
        <f>IF(N480="snížená",J480,0)</f>
        <v>0</v>
      </c>
      <c r="BG480" s="217">
        <f>IF(N480="zákl. přenesená",J480,0)</f>
        <v>0</v>
      </c>
      <c r="BH480" s="217">
        <f>IF(N480="sníž. přenesená",J480,0)</f>
        <v>0</v>
      </c>
      <c r="BI480" s="217">
        <f>IF(N480="nulová",J480,0)</f>
        <v>0</v>
      </c>
      <c r="BJ480" s="18" t="s">
        <v>80</v>
      </c>
      <c r="BK480" s="217">
        <f>ROUND(I480*H480,2)</f>
        <v>0</v>
      </c>
      <c r="BL480" s="18" t="s">
        <v>249</v>
      </c>
      <c r="BM480" s="216" t="s">
        <v>711</v>
      </c>
    </row>
    <row r="481" spans="1:47" s="2" customFormat="1" ht="12">
      <c r="A481" s="39"/>
      <c r="B481" s="40"/>
      <c r="C481" s="41"/>
      <c r="D481" s="218" t="s">
        <v>139</v>
      </c>
      <c r="E481" s="41"/>
      <c r="F481" s="219" t="s">
        <v>712</v>
      </c>
      <c r="G481" s="41"/>
      <c r="H481" s="41"/>
      <c r="I481" s="220"/>
      <c r="J481" s="41"/>
      <c r="K481" s="41"/>
      <c r="L481" s="45"/>
      <c r="M481" s="221"/>
      <c r="N481" s="222"/>
      <c r="O481" s="85"/>
      <c r="P481" s="85"/>
      <c r="Q481" s="85"/>
      <c r="R481" s="85"/>
      <c r="S481" s="85"/>
      <c r="T481" s="86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T481" s="18" t="s">
        <v>139</v>
      </c>
      <c r="AU481" s="18" t="s">
        <v>82</v>
      </c>
    </row>
    <row r="482" spans="1:47" s="2" customFormat="1" ht="12">
      <c r="A482" s="39"/>
      <c r="B482" s="40"/>
      <c r="C482" s="41"/>
      <c r="D482" s="223" t="s">
        <v>141</v>
      </c>
      <c r="E482" s="41"/>
      <c r="F482" s="224" t="s">
        <v>713</v>
      </c>
      <c r="G482" s="41"/>
      <c r="H482" s="41"/>
      <c r="I482" s="220"/>
      <c r="J482" s="41"/>
      <c r="K482" s="41"/>
      <c r="L482" s="45"/>
      <c r="M482" s="221"/>
      <c r="N482" s="222"/>
      <c r="O482" s="85"/>
      <c r="P482" s="85"/>
      <c r="Q482" s="85"/>
      <c r="R482" s="85"/>
      <c r="S482" s="85"/>
      <c r="T482" s="86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T482" s="18" t="s">
        <v>141</v>
      </c>
      <c r="AU482" s="18" t="s">
        <v>82</v>
      </c>
    </row>
    <row r="483" spans="1:65" s="2" customFormat="1" ht="19.8" customHeight="1">
      <c r="A483" s="39"/>
      <c r="B483" s="40"/>
      <c r="C483" s="205" t="s">
        <v>714</v>
      </c>
      <c r="D483" s="205" t="s">
        <v>133</v>
      </c>
      <c r="E483" s="206" t="s">
        <v>715</v>
      </c>
      <c r="F483" s="207" t="s">
        <v>716</v>
      </c>
      <c r="G483" s="208" t="s">
        <v>136</v>
      </c>
      <c r="H483" s="209">
        <v>150</v>
      </c>
      <c r="I483" s="210"/>
      <c r="J483" s="211">
        <f>ROUND(I483*H483,2)</f>
        <v>0</v>
      </c>
      <c r="K483" s="207" t="s">
        <v>137</v>
      </c>
      <c r="L483" s="45"/>
      <c r="M483" s="212" t="s">
        <v>19</v>
      </c>
      <c r="N483" s="213" t="s">
        <v>43</v>
      </c>
      <c r="O483" s="85"/>
      <c r="P483" s="214">
        <f>O483*H483</f>
        <v>0</v>
      </c>
      <c r="Q483" s="214">
        <v>0</v>
      </c>
      <c r="R483" s="214">
        <f>Q483*H483</f>
        <v>0</v>
      </c>
      <c r="S483" s="214">
        <v>0.00022</v>
      </c>
      <c r="T483" s="215">
        <f>S483*H483</f>
        <v>0.033</v>
      </c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R483" s="216" t="s">
        <v>249</v>
      </c>
      <c r="AT483" s="216" t="s">
        <v>133</v>
      </c>
      <c r="AU483" s="216" t="s">
        <v>82</v>
      </c>
      <c r="AY483" s="18" t="s">
        <v>130</v>
      </c>
      <c r="BE483" s="217">
        <f>IF(N483="základní",J483,0)</f>
        <v>0</v>
      </c>
      <c r="BF483" s="217">
        <f>IF(N483="snížená",J483,0)</f>
        <v>0</v>
      </c>
      <c r="BG483" s="217">
        <f>IF(N483="zákl. přenesená",J483,0)</f>
        <v>0</v>
      </c>
      <c r="BH483" s="217">
        <f>IF(N483="sníž. přenesená",J483,0)</f>
        <v>0</v>
      </c>
      <c r="BI483" s="217">
        <f>IF(N483="nulová",J483,0)</f>
        <v>0</v>
      </c>
      <c r="BJ483" s="18" t="s">
        <v>80</v>
      </c>
      <c r="BK483" s="217">
        <f>ROUND(I483*H483,2)</f>
        <v>0</v>
      </c>
      <c r="BL483" s="18" t="s">
        <v>249</v>
      </c>
      <c r="BM483" s="216" t="s">
        <v>717</v>
      </c>
    </row>
    <row r="484" spans="1:47" s="2" customFormat="1" ht="12">
      <c r="A484" s="39"/>
      <c r="B484" s="40"/>
      <c r="C484" s="41"/>
      <c r="D484" s="218" t="s">
        <v>139</v>
      </c>
      <c r="E484" s="41"/>
      <c r="F484" s="219" t="s">
        <v>718</v>
      </c>
      <c r="G484" s="41"/>
      <c r="H484" s="41"/>
      <c r="I484" s="220"/>
      <c r="J484" s="41"/>
      <c r="K484" s="41"/>
      <c r="L484" s="45"/>
      <c r="M484" s="221"/>
      <c r="N484" s="222"/>
      <c r="O484" s="85"/>
      <c r="P484" s="85"/>
      <c r="Q484" s="85"/>
      <c r="R484" s="85"/>
      <c r="S484" s="85"/>
      <c r="T484" s="86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T484" s="18" t="s">
        <v>139</v>
      </c>
      <c r="AU484" s="18" t="s">
        <v>82</v>
      </c>
    </row>
    <row r="485" spans="1:47" s="2" customFormat="1" ht="12">
      <c r="A485" s="39"/>
      <c r="B485" s="40"/>
      <c r="C485" s="41"/>
      <c r="D485" s="223" t="s">
        <v>141</v>
      </c>
      <c r="E485" s="41"/>
      <c r="F485" s="224" t="s">
        <v>719</v>
      </c>
      <c r="G485" s="41"/>
      <c r="H485" s="41"/>
      <c r="I485" s="220"/>
      <c r="J485" s="41"/>
      <c r="K485" s="41"/>
      <c r="L485" s="45"/>
      <c r="M485" s="221"/>
      <c r="N485" s="222"/>
      <c r="O485" s="85"/>
      <c r="P485" s="85"/>
      <c r="Q485" s="85"/>
      <c r="R485" s="85"/>
      <c r="S485" s="85"/>
      <c r="T485" s="86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T485" s="18" t="s">
        <v>141</v>
      </c>
      <c r="AU485" s="18" t="s">
        <v>82</v>
      </c>
    </row>
    <row r="486" spans="1:65" s="2" customFormat="1" ht="22.2" customHeight="1">
      <c r="A486" s="39"/>
      <c r="B486" s="40"/>
      <c r="C486" s="205" t="s">
        <v>720</v>
      </c>
      <c r="D486" s="205" t="s">
        <v>133</v>
      </c>
      <c r="E486" s="206" t="s">
        <v>721</v>
      </c>
      <c r="F486" s="207" t="s">
        <v>722</v>
      </c>
      <c r="G486" s="208" t="s">
        <v>233</v>
      </c>
      <c r="H486" s="209">
        <v>15.5</v>
      </c>
      <c r="I486" s="210"/>
      <c r="J486" s="211">
        <f>ROUND(I486*H486,2)</f>
        <v>0</v>
      </c>
      <c r="K486" s="207" t="s">
        <v>137</v>
      </c>
      <c r="L486" s="45"/>
      <c r="M486" s="212" t="s">
        <v>19</v>
      </c>
      <c r="N486" s="213" t="s">
        <v>43</v>
      </c>
      <c r="O486" s="85"/>
      <c r="P486" s="214">
        <f>O486*H486</f>
        <v>0</v>
      </c>
      <c r="Q486" s="214">
        <v>0</v>
      </c>
      <c r="R486" s="214">
        <f>Q486*H486</f>
        <v>0</v>
      </c>
      <c r="S486" s="214">
        <v>0.00191</v>
      </c>
      <c r="T486" s="215">
        <f>S486*H486</f>
        <v>0.029605</v>
      </c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R486" s="216" t="s">
        <v>249</v>
      </c>
      <c r="AT486" s="216" t="s">
        <v>133</v>
      </c>
      <c r="AU486" s="216" t="s">
        <v>82</v>
      </c>
      <c r="AY486" s="18" t="s">
        <v>130</v>
      </c>
      <c r="BE486" s="217">
        <f>IF(N486="základní",J486,0)</f>
        <v>0</v>
      </c>
      <c r="BF486" s="217">
        <f>IF(N486="snížená",J486,0)</f>
        <v>0</v>
      </c>
      <c r="BG486" s="217">
        <f>IF(N486="zákl. přenesená",J486,0)</f>
        <v>0</v>
      </c>
      <c r="BH486" s="217">
        <f>IF(N486="sníž. přenesená",J486,0)</f>
        <v>0</v>
      </c>
      <c r="BI486" s="217">
        <f>IF(N486="nulová",J486,0)</f>
        <v>0</v>
      </c>
      <c r="BJ486" s="18" t="s">
        <v>80</v>
      </c>
      <c r="BK486" s="217">
        <f>ROUND(I486*H486,2)</f>
        <v>0</v>
      </c>
      <c r="BL486" s="18" t="s">
        <v>249</v>
      </c>
      <c r="BM486" s="216" t="s">
        <v>723</v>
      </c>
    </row>
    <row r="487" spans="1:47" s="2" customFormat="1" ht="12">
      <c r="A487" s="39"/>
      <c r="B487" s="40"/>
      <c r="C487" s="41"/>
      <c r="D487" s="218" t="s">
        <v>139</v>
      </c>
      <c r="E487" s="41"/>
      <c r="F487" s="219" t="s">
        <v>724</v>
      </c>
      <c r="G487" s="41"/>
      <c r="H487" s="41"/>
      <c r="I487" s="220"/>
      <c r="J487" s="41"/>
      <c r="K487" s="41"/>
      <c r="L487" s="45"/>
      <c r="M487" s="221"/>
      <c r="N487" s="222"/>
      <c r="O487" s="85"/>
      <c r="P487" s="85"/>
      <c r="Q487" s="85"/>
      <c r="R487" s="85"/>
      <c r="S487" s="85"/>
      <c r="T487" s="86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T487" s="18" t="s">
        <v>139</v>
      </c>
      <c r="AU487" s="18" t="s">
        <v>82</v>
      </c>
    </row>
    <row r="488" spans="1:47" s="2" customFormat="1" ht="12">
      <c r="A488" s="39"/>
      <c r="B488" s="40"/>
      <c r="C488" s="41"/>
      <c r="D488" s="223" t="s">
        <v>141</v>
      </c>
      <c r="E488" s="41"/>
      <c r="F488" s="224" t="s">
        <v>725</v>
      </c>
      <c r="G488" s="41"/>
      <c r="H488" s="41"/>
      <c r="I488" s="220"/>
      <c r="J488" s="41"/>
      <c r="K488" s="41"/>
      <c r="L488" s="45"/>
      <c r="M488" s="221"/>
      <c r="N488" s="222"/>
      <c r="O488" s="85"/>
      <c r="P488" s="85"/>
      <c r="Q488" s="85"/>
      <c r="R488" s="85"/>
      <c r="S488" s="85"/>
      <c r="T488" s="86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T488" s="18" t="s">
        <v>141</v>
      </c>
      <c r="AU488" s="18" t="s">
        <v>82</v>
      </c>
    </row>
    <row r="489" spans="1:51" s="14" customFormat="1" ht="12">
      <c r="A489" s="14"/>
      <c r="B489" s="235"/>
      <c r="C489" s="236"/>
      <c r="D489" s="218" t="s">
        <v>143</v>
      </c>
      <c r="E489" s="237" t="s">
        <v>19</v>
      </c>
      <c r="F489" s="238" t="s">
        <v>726</v>
      </c>
      <c r="G489" s="236"/>
      <c r="H489" s="239">
        <v>15.5</v>
      </c>
      <c r="I489" s="240"/>
      <c r="J489" s="236"/>
      <c r="K489" s="236"/>
      <c r="L489" s="241"/>
      <c r="M489" s="242"/>
      <c r="N489" s="243"/>
      <c r="O489" s="243"/>
      <c r="P489" s="243"/>
      <c r="Q489" s="243"/>
      <c r="R489" s="243"/>
      <c r="S489" s="243"/>
      <c r="T489" s="24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T489" s="245" t="s">
        <v>143</v>
      </c>
      <c r="AU489" s="245" t="s">
        <v>82</v>
      </c>
      <c r="AV489" s="14" t="s">
        <v>82</v>
      </c>
      <c r="AW489" s="14" t="s">
        <v>33</v>
      </c>
      <c r="AX489" s="14" t="s">
        <v>72</v>
      </c>
      <c r="AY489" s="245" t="s">
        <v>130</v>
      </c>
    </row>
    <row r="490" spans="1:65" s="2" customFormat="1" ht="14.4" customHeight="1">
      <c r="A490" s="39"/>
      <c r="B490" s="40"/>
      <c r="C490" s="205" t="s">
        <v>727</v>
      </c>
      <c r="D490" s="205" t="s">
        <v>133</v>
      </c>
      <c r="E490" s="206" t="s">
        <v>728</v>
      </c>
      <c r="F490" s="207" t="s">
        <v>729</v>
      </c>
      <c r="G490" s="208" t="s">
        <v>233</v>
      </c>
      <c r="H490" s="209">
        <v>44.4</v>
      </c>
      <c r="I490" s="210"/>
      <c r="J490" s="211">
        <f>ROUND(I490*H490,2)</f>
        <v>0</v>
      </c>
      <c r="K490" s="207" t="s">
        <v>137</v>
      </c>
      <c r="L490" s="45"/>
      <c r="M490" s="212" t="s">
        <v>19</v>
      </c>
      <c r="N490" s="213" t="s">
        <v>43</v>
      </c>
      <c r="O490" s="85"/>
      <c r="P490" s="214">
        <f>O490*H490</f>
        <v>0</v>
      </c>
      <c r="Q490" s="214">
        <v>0</v>
      </c>
      <c r="R490" s="214">
        <f>Q490*H490</f>
        <v>0</v>
      </c>
      <c r="S490" s="214">
        <v>0.00175</v>
      </c>
      <c r="T490" s="215">
        <f>S490*H490</f>
        <v>0.0777</v>
      </c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R490" s="216" t="s">
        <v>249</v>
      </c>
      <c r="AT490" s="216" t="s">
        <v>133</v>
      </c>
      <c r="AU490" s="216" t="s">
        <v>82</v>
      </c>
      <c r="AY490" s="18" t="s">
        <v>130</v>
      </c>
      <c r="BE490" s="217">
        <f>IF(N490="základní",J490,0)</f>
        <v>0</v>
      </c>
      <c r="BF490" s="217">
        <f>IF(N490="snížená",J490,0)</f>
        <v>0</v>
      </c>
      <c r="BG490" s="217">
        <f>IF(N490="zákl. přenesená",J490,0)</f>
        <v>0</v>
      </c>
      <c r="BH490" s="217">
        <f>IF(N490="sníž. přenesená",J490,0)</f>
        <v>0</v>
      </c>
      <c r="BI490" s="217">
        <f>IF(N490="nulová",J490,0)</f>
        <v>0</v>
      </c>
      <c r="BJ490" s="18" t="s">
        <v>80</v>
      </c>
      <c r="BK490" s="217">
        <f>ROUND(I490*H490,2)</f>
        <v>0</v>
      </c>
      <c r="BL490" s="18" t="s">
        <v>249</v>
      </c>
      <c r="BM490" s="216" t="s">
        <v>730</v>
      </c>
    </row>
    <row r="491" spans="1:47" s="2" customFormat="1" ht="12">
      <c r="A491" s="39"/>
      <c r="B491" s="40"/>
      <c r="C491" s="41"/>
      <c r="D491" s="218" t="s">
        <v>139</v>
      </c>
      <c r="E491" s="41"/>
      <c r="F491" s="219" t="s">
        <v>731</v>
      </c>
      <c r="G491" s="41"/>
      <c r="H491" s="41"/>
      <c r="I491" s="220"/>
      <c r="J491" s="41"/>
      <c r="K491" s="41"/>
      <c r="L491" s="45"/>
      <c r="M491" s="221"/>
      <c r="N491" s="222"/>
      <c r="O491" s="85"/>
      <c r="P491" s="85"/>
      <c r="Q491" s="85"/>
      <c r="R491" s="85"/>
      <c r="S491" s="85"/>
      <c r="T491" s="86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T491" s="18" t="s">
        <v>139</v>
      </c>
      <c r="AU491" s="18" t="s">
        <v>82</v>
      </c>
    </row>
    <row r="492" spans="1:47" s="2" customFormat="1" ht="12">
      <c r="A492" s="39"/>
      <c r="B492" s="40"/>
      <c r="C492" s="41"/>
      <c r="D492" s="223" t="s">
        <v>141</v>
      </c>
      <c r="E492" s="41"/>
      <c r="F492" s="224" t="s">
        <v>732</v>
      </c>
      <c r="G492" s="41"/>
      <c r="H492" s="41"/>
      <c r="I492" s="220"/>
      <c r="J492" s="41"/>
      <c r="K492" s="41"/>
      <c r="L492" s="45"/>
      <c r="M492" s="221"/>
      <c r="N492" s="222"/>
      <c r="O492" s="85"/>
      <c r="P492" s="85"/>
      <c r="Q492" s="85"/>
      <c r="R492" s="85"/>
      <c r="S492" s="85"/>
      <c r="T492" s="86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T492" s="18" t="s">
        <v>141</v>
      </c>
      <c r="AU492" s="18" t="s">
        <v>82</v>
      </c>
    </row>
    <row r="493" spans="1:51" s="14" customFormat="1" ht="12">
      <c r="A493" s="14"/>
      <c r="B493" s="235"/>
      <c r="C493" s="236"/>
      <c r="D493" s="218" t="s">
        <v>143</v>
      </c>
      <c r="E493" s="237" t="s">
        <v>19</v>
      </c>
      <c r="F493" s="238" t="s">
        <v>733</v>
      </c>
      <c r="G493" s="236"/>
      <c r="H493" s="239">
        <v>44.4</v>
      </c>
      <c r="I493" s="240"/>
      <c r="J493" s="236"/>
      <c r="K493" s="236"/>
      <c r="L493" s="241"/>
      <c r="M493" s="242"/>
      <c r="N493" s="243"/>
      <c r="O493" s="243"/>
      <c r="P493" s="243"/>
      <c r="Q493" s="243"/>
      <c r="R493" s="243"/>
      <c r="S493" s="243"/>
      <c r="T493" s="24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T493" s="245" t="s">
        <v>143</v>
      </c>
      <c r="AU493" s="245" t="s">
        <v>82</v>
      </c>
      <c r="AV493" s="14" t="s">
        <v>82</v>
      </c>
      <c r="AW493" s="14" t="s">
        <v>33</v>
      </c>
      <c r="AX493" s="14" t="s">
        <v>72</v>
      </c>
      <c r="AY493" s="245" t="s">
        <v>130</v>
      </c>
    </row>
    <row r="494" spans="1:65" s="2" customFormat="1" ht="14.4" customHeight="1">
      <c r="A494" s="39"/>
      <c r="B494" s="40"/>
      <c r="C494" s="205" t="s">
        <v>734</v>
      </c>
      <c r="D494" s="205" t="s">
        <v>133</v>
      </c>
      <c r="E494" s="206" t="s">
        <v>735</v>
      </c>
      <c r="F494" s="207" t="s">
        <v>736</v>
      </c>
      <c r="G494" s="208" t="s">
        <v>150</v>
      </c>
      <c r="H494" s="209">
        <v>3.15</v>
      </c>
      <c r="I494" s="210"/>
      <c r="J494" s="211">
        <f>ROUND(I494*H494,2)</f>
        <v>0</v>
      </c>
      <c r="K494" s="207" t="s">
        <v>137</v>
      </c>
      <c r="L494" s="45"/>
      <c r="M494" s="212" t="s">
        <v>19</v>
      </c>
      <c r="N494" s="213" t="s">
        <v>43</v>
      </c>
      <c r="O494" s="85"/>
      <c r="P494" s="214">
        <f>O494*H494</f>
        <v>0</v>
      </c>
      <c r="Q494" s="214">
        <v>0</v>
      </c>
      <c r="R494" s="214">
        <f>Q494*H494</f>
        <v>0</v>
      </c>
      <c r="S494" s="214">
        <v>0.00584</v>
      </c>
      <c r="T494" s="215">
        <f>S494*H494</f>
        <v>0.018396</v>
      </c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R494" s="216" t="s">
        <v>249</v>
      </c>
      <c r="AT494" s="216" t="s">
        <v>133</v>
      </c>
      <c r="AU494" s="216" t="s">
        <v>82</v>
      </c>
      <c r="AY494" s="18" t="s">
        <v>130</v>
      </c>
      <c r="BE494" s="217">
        <f>IF(N494="základní",J494,0)</f>
        <v>0</v>
      </c>
      <c r="BF494" s="217">
        <f>IF(N494="snížená",J494,0)</f>
        <v>0</v>
      </c>
      <c r="BG494" s="217">
        <f>IF(N494="zákl. přenesená",J494,0)</f>
        <v>0</v>
      </c>
      <c r="BH494" s="217">
        <f>IF(N494="sníž. přenesená",J494,0)</f>
        <v>0</v>
      </c>
      <c r="BI494" s="217">
        <f>IF(N494="nulová",J494,0)</f>
        <v>0</v>
      </c>
      <c r="BJ494" s="18" t="s">
        <v>80</v>
      </c>
      <c r="BK494" s="217">
        <f>ROUND(I494*H494,2)</f>
        <v>0</v>
      </c>
      <c r="BL494" s="18" t="s">
        <v>249</v>
      </c>
      <c r="BM494" s="216" t="s">
        <v>737</v>
      </c>
    </row>
    <row r="495" spans="1:47" s="2" customFormat="1" ht="12">
      <c r="A495" s="39"/>
      <c r="B495" s="40"/>
      <c r="C495" s="41"/>
      <c r="D495" s="218" t="s">
        <v>139</v>
      </c>
      <c r="E495" s="41"/>
      <c r="F495" s="219" t="s">
        <v>738</v>
      </c>
      <c r="G495" s="41"/>
      <c r="H495" s="41"/>
      <c r="I495" s="220"/>
      <c r="J495" s="41"/>
      <c r="K495" s="41"/>
      <c r="L495" s="45"/>
      <c r="M495" s="221"/>
      <c r="N495" s="222"/>
      <c r="O495" s="85"/>
      <c r="P495" s="85"/>
      <c r="Q495" s="85"/>
      <c r="R495" s="85"/>
      <c r="S495" s="85"/>
      <c r="T495" s="86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T495" s="18" t="s">
        <v>139</v>
      </c>
      <c r="AU495" s="18" t="s">
        <v>82</v>
      </c>
    </row>
    <row r="496" spans="1:47" s="2" customFormat="1" ht="12">
      <c r="A496" s="39"/>
      <c r="B496" s="40"/>
      <c r="C496" s="41"/>
      <c r="D496" s="223" t="s">
        <v>141</v>
      </c>
      <c r="E496" s="41"/>
      <c r="F496" s="224" t="s">
        <v>739</v>
      </c>
      <c r="G496" s="41"/>
      <c r="H496" s="41"/>
      <c r="I496" s="220"/>
      <c r="J496" s="41"/>
      <c r="K496" s="41"/>
      <c r="L496" s="45"/>
      <c r="M496" s="221"/>
      <c r="N496" s="222"/>
      <c r="O496" s="85"/>
      <c r="P496" s="85"/>
      <c r="Q496" s="85"/>
      <c r="R496" s="85"/>
      <c r="S496" s="85"/>
      <c r="T496" s="86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T496" s="18" t="s">
        <v>141</v>
      </c>
      <c r="AU496" s="18" t="s">
        <v>82</v>
      </c>
    </row>
    <row r="497" spans="1:51" s="14" customFormat="1" ht="12">
      <c r="A497" s="14"/>
      <c r="B497" s="235"/>
      <c r="C497" s="236"/>
      <c r="D497" s="218" t="s">
        <v>143</v>
      </c>
      <c r="E497" s="237" t="s">
        <v>19</v>
      </c>
      <c r="F497" s="238" t="s">
        <v>740</v>
      </c>
      <c r="G497" s="236"/>
      <c r="H497" s="239">
        <v>3.15</v>
      </c>
      <c r="I497" s="240"/>
      <c r="J497" s="236"/>
      <c r="K497" s="236"/>
      <c r="L497" s="241"/>
      <c r="M497" s="242"/>
      <c r="N497" s="243"/>
      <c r="O497" s="243"/>
      <c r="P497" s="243"/>
      <c r="Q497" s="243"/>
      <c r="R497" s="243"/>
      <c r="S497" s="243"/>
      <c r="T497" s="24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T497" s="245" t="s">
        <v>143</v>
      </c>
      <c r="AU497" s="245" t="s">
        <v>82</v>
      </c>
      <c r="AV497" s="14" t="s">
        <v>82</v>
      </c>
      <c r="AW497" s="14" t="s">
        <v>33</v>
      </c>
      <c r="AX497" s="14" t="s">
        <v>72</v>
      </c>
      <c r="AY497" s="245" t="s">
        <v>130</v>
      </c>
    </row>
    <row r="498" spans="1:65" s="2" customFormat="1" ht="30" customHeight="1">
      <c r="A498" s="39"/>
      <c r="B498" s="40"/>
      <c r="C498" s="205" t="s">
        <v>741</v>
      </c>
      <c r="D498" s="205" t="s">
        <v>133</v>
      </c>
      <c r="E498" s="206" t="s">
        <v>742</v>
      </c>
      <c r="F498" s="207" t="s">
        <v>743</v>
      </c>
      <c r="G498" s="208" t="s">
        <v>136</v>
      </c>
      <c r="H498" s="209">
        <v>11</v>
      </c>
      <c r="I498" s="210"/>
      <c r="J498" s="211">
        <f>ROUND(I498*H498,2)</f>
        <v>0</v>
      </c>
      <c r="K498" s="207" t="s">
        <v>137</v>
      </c>
      <c r="L498" s="45"/>
      <c r="M498" s="212" t="s">
        <v>19</v>
      </c>
      <c r="N498" s="213" t="s">
        <v>43</v>
      </c>
      <c r="O498" s="85"/>
      <c r="P498" s="214">
        <f>O498*H498</f>
        <v>0</v>
      </c>
      <c r="Q498" s="214">
        <v>0</v>
      </c>
      <c r="R498" s="214">
        <f>Q498*H498</f>
        <v>0</v>
      </c>
      <c r="S498" s="214">
        <v>0.00188</v>
      </c>
      <c r="T498" s="215">
        <f>S498*H498</f>
        <v>0.02068</v>
      </c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R498" s="216" t="s">
        <v>249</v>
      </c>
      <c r="AT498" s="216" t="s">
        <v>133</v>
      </c>
      <c r="AU498" s="216" t="s">
        <v>82</v>
      </c>
      <c r="AY498" s="18" t="s">
        <v>130</v>
      </c>
      <c r="BE498" s="217">
        <f>IF(N498="základní",J498,0)</f>
        <v>0</v>
      </c>
      <c r="BF498" s="217">
        <f>IF(N498="snížená",J498,0)</f>
        <v>0</v>
      </c>
      <c r="BG498" s="217">
        <f>IF(N498="zákl. přenesená",J498,0)</f>
        <v>0</v>
      </c>
      <c r="BH498" s="217">
        <f>IF(N498="sníž. přenesená",J498,0)</f>
        <v>0</v>
      </c>
      <c r="BI498" s="217">
        <f>IF(N498="nulová",J498,0)</f>
        <v>0</v>
      </c>
      <c r="BJ498" s="18" t="s">
        <v>80</v>
      </c>
      <c r="BK498" s="217">
        <f>ROUND(I498*H498,2)</f>
        <v>0</v>
      </c>
      <c r="BL498" s="18" t="s">
        <v>249</v>
      </c>
      <c r="BM498" s="216" t="s">
        <v>744</v>
      </c>
    </row>
    <row r="499" spans="1:47" s="2" customFormat="1" ht="12">
      <c r="A499" s="39"/>
      <c r="B499" s="40"/>
      <c r="C499" s="41"/>
      <c r="D499" s="218" t="s">
        <v>139</v>
      </c>
      <c r="E499" s="41"/>
      <c r="F499" s="219" t="s">
        <v>745</v>
      </c>
      <c r="G499" s="41"/>
      <c r="H499" s="41"/>
      <c r="I499" s="220"/>
      <c r="J499" s="41"/>
      <c r="K499" s="41"/>
      <c r="L499" s="45"/>
      <c r="M499" s="221"/>
      <c r="N499" s="222"/>
      <c r="O499" s="85"/>
      <c r="P499" s="85"/>
      <c r="Q499" s="85"/>
      <c r="R499" s="85"/>
      <c r="S499" s="85"/>
      <c r="T499" s="86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T499" s="18" t="s">
        <v>139</v>
      </c>
      <c r="AU499" s="18" t="s">
        <v>82</v>
      </c>
    </row>
    <row r="500" spans="1:47" s="2" customFormat="1" ht="12">
      <c r="A500" s="39"/>
      <c r="B500" s="40"/>
      <c r="C500" s="41"/>
      <c r="D500" s="223" t="s">
        <v>141</v>
      </c>
      <c r="E500" s="41"/>
      <c r="F500" s="224" t="s">
        <v>746</v>
      </c>
      <c r="G500" s="41"/>
      <c r="H500" s="41"/>
      <c r="I500" s="220"/>
      <c r="J500" s="41"/>
      <c r="K500" s="41"/>
      <c r="L500" s="45"/>
      <c r="M500" s="221"/>
      <c r="N500" s="222"/>
      <c r="O500" s="85"/>
      <c r="P500" s="85"/>
      <c r="Q500" s="85"/>
      <c r="R500" s="85"/>
      <c r="S500" s="85"/>
      <c r="T500" s="86"/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T500" s="18" t="s">
        <v>141</v>
      </c>
      <c r="AU500" s="18" t="s">
        <v>82</v>
      </c>
    </row>
    <row r="501" spans="1:51" s="14" customFormat="1" ht="12">
      <c r="A501" s="14"/>
      <c r="B501" s="235"/>
      <c r="C501" s="236"/>
      <c r="D501" s="218" t="s">
        <v>143</v>
      </c>
      <c r="E501" s="237" t="s">
        <v>19</v>
      </c>
      <c r="F501" s="238" t="s">
        <v>747</v>
      </c>
      <c r="G501" s="236"/>
      <c r="H501" s="239">
        <v>10</v>
      </c>
      <c r="I501" s="240"/>
      <c r="J501" s="236"/>
      <c r="K501" s="236"/>
      <c r="L501" s="241"/>
      <c r="M501" s="242"/>
      <c r="N501" s="243"/>
      <c r="O501" s="243"/>
      <c r="P501" s="243"/>
      <c r="Q501" s="243"/>
      <c r="R501" s="243"/>
      <c r="S501" s="243"/>
      <c r="T501" s="24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T501" s="245" t="s">
        <v>143</v>
      </c>
      <c r="AU501" s="245" t="s">
        <v>82</v>
      </c>
      <c r="AV501" s="14" t="s">
        <v>82</v>
      </c>
      <c r="AW501" s="14" t="s">
        <v>33</v>
      </c>
      <c r="AX501" s="14" t="s">
        <v>72</v>
      </c>
      <c r="AY501" s="245" t="s">
        <v>130</v>
      </c>
    </row>
    <row r="502" spans="1:51" s="14" customFormat="1" ht="12">
      <c r="A502" s="14"/>
      <c r="B502" s="235"/>
      <c r="C502" s="236"/>
      <c r="D502" s="218" t="s">
        <v>143</v>
      </c>
      <c r="E502" s="237" t="s">
        <v>19</v>
      </c>
      <c r="F502" s="238" t="s">
        <v>748</v>
      </c>
      <c r="G502" s="236"/>
      <c r="H502" s="239">
        <v>1</v>
      </c>
      <c r="I502" s="240"/>
      <c r="J502" s="236"/>
      <c r="K502" s="236"/>
      <c r="L502" s="241"/>
      <c r="M502" s="242"/>
      <c r="N502" s="243"/>
      <c r="O502" s="243"/>
      <c r="P502" s="243"/>
      <c r="Q502" s="243"/>
      <c r="R502" s="243"/>
      <c r="S502" s="243"/>
      <c r="T502" s="24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T502" s="245" t="s">
        <v>143</v>
      </c>
      <c r="AU502" s="245" t="s">
        <v>82</v>
      </c>
      <c r="AV502" s="14" t="s">
        <v>82</v>
      </c>
      <c r="AW502" s="14" t="s">
        <v>33</v>
      </c>
      <c r="AX502" s="14" t="s">
        <v>72</v>
      </c>
      <c r="AY502" s="245" t="s">
        <v>130</v>
      </c>
    </row>
    <row r="503" spans="1:65" s="2" customFormat="1" ht="14.4" customHeight="1">
      <c r="A503" s="39"/>
      <c r="B503" s="40"/>
      <c r="C503" s="205" t="s">
        <v>749</v>
      </c>
      <c r="D503" s="205" t="s">
        <v>133</v>
      </c>
      <c r="E503" s="206" t="s">
        <v>750</v>
      </c>
      <c r="F503" s="207" t="s">
        <v>751</v>
      </c>
      <c r="G503" s="208" t="s">
        <v>233</v>
      </c>
      <c r="H503" s="209">
        <v>134</v>
      </c>
      <c r="I503" s="210"/>
      <c r="J503" s="211">
        <f>ROUND(I503*H503,2)</f>
        <v>0</v>
      </c>
      <c r="K503" s="207" t="s">
        <v>137</v>
      </c>
      <c r="L503" s="45"/>
      <c r="M503" s="212" t="s">
        <v>19</v>
      </c>
      <c r="N503" s="213" t="s">
        <v>43</v>
      </c>
      <c r="O503" s="85"/>
      <c r="P503" s="214">
        <f>O503*H503</f>
        <v>0</v>
      </c>
      <c r="Q503" s="214">
        <v>0</v>
      </c>
      <c r="R503" s="214">
        <f>Q503*H503</f>
        <v>0</v>
      </c>
      <c r="S503" s="214">
        <v>0.00605</v>
      </c>
      <c r="T503" s="215">
        <f>S503*H503</f>
        <v>0.8107</v>
      </c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R503" s="216" t="s">
        <v>249</v>
      </c>
      <c r="AT503" s="216" t="s">
        <v>133</v>
      </c>
      <c r="AU503" s="216" t="s">
        <v>82</v>
      </c>
      <c r="AY503" s="18" t="s">
        <v>130</v>
      </c>
      <c r="BE503" s="217">
        <f>IF(N503="základní",J503,0)</f>
        <v>0</v>
      </c>
      <c r="BF503" s="217">
        <f>IF(N503="snížená",J503,0)</f>
        <v>0</v>
      </c>
      <c r="BG503" s="217">
        <f>IF(N503="zákl. přenesená",J503,0)</f>
        <v>0</v>
      </c>
      <c r="BH503" s="217">
        <f>IF(N503="sníž. přenesená",J503,0)</f>
        <v>0</v>
      </c>
      <c r="BI503" s="217">
        <f>IF(N503="nulová",J503,0)</f>
        <v>0</v>
      </c>
      <c r="BJ503" s="18" t="s">
        <v>80</v>
      </c>
      <c r="BK503" s="217">
        <f>ROUND(I503*H503,2)</f>
        <v>0</v>
      </c>
      <c r="BL503" s="18" t="s">
        <v>249</v>
      </c>
      <c r="BM503" s="216" t="s">
        <v>752</v>
      </c>
    </row>
    <row r="504" spans="1:47" s="2" customFormat="1" ht="12">
      <c r="A504" s="39"/>
      <c r="B504" s="40"/>
      <c r="C504" s="41"/>
      <c r="D504" s="218" t="s">
        <v>139</v>
      </c>
      <c r="E504" s="41"/>
      <c r="F504" s="219" t="s">
        <v>753</v>
      </c>
      <c r="G504" s="41"/>
      <c r="H504" s="41"/>
      <c r="I504" s="220"/>
      <c r="J504" s="41"/>
      <c r="K504" s="41"/>
      <c r="L504" s="45"/>
      <c r="M504" s="221"/>
      <c r="N504" s="222"/>
      <c r="O504" s="85"/>
      <c r="P504" s="85"/>
      <c r="Q504" s="85"/>
      <c r="R504" s="85"/>
      <c r="S504" s="85"/>
      <c r="T504" s="86"/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T504" s="18" t="s">
        <v>139</v>
      </c>
      <c r="AU504" s="18" t="s">
        <v>82</v>
      </c>
    </row>
    <row r="505" spans="1:47" s="2" customFormat="1" ht="12">
      <c r="A505" s="39"/>
      <c r="B505" s="40"/>
      <c r="C505" s="41"/>
      <c r="D505" s="223" t="s">
        <v>141</v>
      </c>
      <c r="E505" s="41"/>
      <c r="F505" s="224" t="s">
        <v>754</v>
      </c>
      <c r="G505" s="41"/>
      <c r="H505" s="41"/>
      <c r="I505" s="220"/>
      <c r="J505" s="41"/>
      <c r="K505" s="41"/>
      <c r="L505" s="45"/>
      <c r="M505" s="221"/>
      <c r="N505" s="222"/>
      <c r="O505" s="85"/>
      <c r="P505" s="85"/>
      <c r="Q505" s="85"/>
      <c r="R505" s="85"/>
      <c r="S505" s="85"/>
      <c r="T505" s="86"/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T505" s="18" t="s">
        <v>141</v>
      </c>
      <c r="AU505" s="18" t="s">
        <v>82</v>
      </c>
    </row>
    <row r="506" spans="1:51" s="14" customFormat="1" ht="12">
      <c r="A506" s="14"/>
      <c r="B506" s="235"/>
      <c r="C506" s="236"/>
      <c r="D506" s="218" t="s">
        <v>143</v>
      </c>
      <c r="E506" s="237" t="s">
        <v>19</v>
      </c>
      <c r="F506" s="238" t="s">
        <v>755</v>
      </c>
      <c r="G506" s="236"/>
      <c r="H506" s="239">
        <v>134</v>
      </c>
      <c r="I506" s="240"/>
      <c r="J506" s="236"/>
      <c r="K506" s="236"/>
      <c r="L506" s="241"/>
      <c r="M506" s="242"/>
      <c r="N506" s="243"/>
      <c r="O506" s="243"/>
      <c r="P506" s="243"/>
      <c r="Q506" s="243"/>
      <c r="R506" s="243"/>
      <c r="S506" s="243"/>
      <c r="T506" s="24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T506" s="245" t="s">
        <v>143</v>
      </c>
      <c r="AU506" s="245" t="s">
        <v>82</v>
      </c>
      <c r="AV506" s="14" t="s">
        <v>82</v>
      </c>
      <c r="AW506" s="14" t="s">
        <v>33</v>
      </c>
      <c r="AX506" s="14" t="s">
        <v>72</v>
      </c>
      <c r="AY506" s="245" t="s">
        <v>130</v>
      </c>
    </row>
    <row r="507" spans="1:65" s="2" customFormat="1" ht="14.4" customHeight="1">
      <c r="A507" s="39"/>
      <c r="B507" s="40"/>
      <c r="C507" s="205" t="s">
        <v>756</v>
      </c>
      <c r="D507" s="205" t="s">
        <v>133</v>
      </c>
      <c r="E507" s="206" t="s">
        <v>757</v>
      </c>
      <c r="F507" s="207" t="s">
        <v>758</v>
      </c>
      <c r="G507" s="208" t="s">
        <v>233</v>
      </c>
      <c r="H507" s="209">
        <v>215.5</v>
      </c>
      <c r="I507" s="210"/>
      <c r="J507" s="211">
        <f>ROUND(I507*H507,2)</f>
        <v>0</v>
      </c>
      <c r="K507" s="207" t="s">
        <v>137</v>
      </c>
      <c r="L507" s="45"/>
      <c r="M507" s="212" t="s">
        <v>19</v>
      </c>
      <c r="N507" s="213" t="s">
        <v>43</v>
      </c>
      <c r="O507" s="85"/>
      <c r="P507" s="214">
        <f>O507*H507</f>
        <v>0</v>
      </c>
      <c r="Q507" s="214">
        <v>0</v>
      </c>
      <c r="R507" s="214">
        <f>Q507*H507</f>
        <v>0</v>
      </c>
      <c r="S507" s="214">
        <v>0.00394</v>
      </c>
      <c r="T507" s="215">
        <f>S507*H507</f>
        <v>0.84907</v>
      </c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R507" s="216" t="s">
        <v>249</v>
      </c>
      <c r="AT507" s="216" t="s">
        <v>133</v>
      </c>
      <c r="AU507" s="216" t="s">
        <v>82</v>
      </c>
      <c r="AY507" s="18" t="s">
        <v>130</v>
      </c>
      <c r="BE507" s="217">
        <f>IF(N507="základní",J507,0)</f>
        <v>0</v>
      </c>
      <c r="BF507" s="217">
        <f>IF(N507="snížená",J507,0)</f>
        <v>0</v>
      </c>
      <c r="BG507" s="217">
        <f>IF(N507="zákl. přenesená",J507,0)</f>
        <v>0</v>
      </c>
      <c r="BH507" s="217">
        <f>IF(N507="sníž. přenesená",J507,0)</f>
        <v>0</v>
      </c>
      <c r="BI507" s="217">
        <f>IF(N507="nulová",J507,0)</f>
        <v>0</v>
      </c>
      <c r="BJ507" s="18" t="s">
        <v>80</v>
      </c>
      <c r="BK507" s="217">
        <f>ROUND(I507*H507,2)</f>
        <v>0</v>
      </c>
      <c r="BL507" s="18" t="s">
        <v>249</v>
      </c>
      <c r="BM507" s="216" t="s">
        <v>759</v>
      </c>
    </row>
    <row r="508" spans="1:47" s="2" customFormat="1" ht="12">
      <c r="A508" s="39"/>
      <c r="B508" s="40"/>
      <c r="C508" s="41"/>
      <c r="D508" s="218" t="s">
        <v>139</v>
      </c>
      <c r="E508" s="41"/>
      <c r="F508" s="219" t="s">
        <v>760</v>
      </c>
      <c r="G508" s="41"/>
      <c r="H508" s="41"/>
      <c r="I508" s="220"/>
      <c r="J508" s="41"/>
      <c r="K508" s="41"/>
      <c r="L508" s="45"/>
      <c r="M508" s="221"/>
      <c r="N508" s="222"/>
      <c r="O508" s="85"/>
      <c r="P508" s="85"/>
      <c r="Q508" s="85"/>
      <c r="R508" s="85"/>
      <c r="S508" s="85"/>
      <c r="T508" s="86"/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T508" s="18" t="s">
        <v>139</v>
      </c>
      <c r="AU508" s="18" t="s">
        <v>82</v>
      </c>
    </row>
    <row r="509" spans="1:47" s="2" customFormat="1" ht="12">
      <c r="A509" s="39"/>
      <c r="B509" s="40"/>
      <c r="C509" s="41"/>
      <c r="D509" s="223" t="s">
        <v>141</v>
      </c>
      <c r="E509" s="41"/>
      <c r="F509" s="224" t="s">
        <v>761</v>
      </c>
      <c r="G509" s="41"/>
      <c r="H509" s="41"/>
      <c r="I509" s="220"/>
      <c r="J509" s="41"/>
      <c r="K509" s="41"/>
      <c r="L509" s="45"/>
      <c r="M509" s="221"/>
      <c r="N509" s="222"/>
      <c r="O509" s="85"/>
      <c r="P509" s="85"/>
      <c r="Q509" s="85"/>
      <c r="R509" s="85"/>
      <c r="S509" s="85"/>
      <c r="T509" s="86"/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T509" s="18" t="s">
        <v>141</v>
      </c>
      <c r="AU509" s="18" t="s">
        <v>82</v>
      </c>
    </row>
    <row r="510" spans="1:51" s="13" customFormat="1" ht="12">
      <c r="A510" s="13"/>
      <c r="B510" s="225"/>
      <c r="C510" s="226"/>
      <c r="D510" s="218" t="s">
        <v>143</v>
      </c>
      <c r="E510" s="227" t="s">
        <v>19</v>
      </c>
      <c r="F510" s="228" t="s">
        <v>762</v>
      </c>
      <c r="G510" s="226"/>
      <c r="H510" s="227" t="s">
        <v>19</v>
      </c>
      <c r="I510" s="229"/>
      <c r="J510" s="226"/>
      <c r="K510" s="226"/>
      <c r="L510" s="230"/>
      <c r="M510" s="231"/>
      <c r="N510" s="232"/>
      <c r="O510" s="232"/>
      <c r="P510" s="232"/>
      <c r="Q510" s="232"/>
      <c r="R510" s="232"/>
      <c r="S510" s="232"/>
      <c r="T510" s="23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34" t="s">
        <v>143</v>
      </c>
      <c r="AU510" s="234" t="s">
        <v>82</v>
      </c>
      <c r="AV510" s="13" t="s">
        <v>80</v>
      </c>
      <c r="AW510" s="13" t="s">
        <v>33</v>
      </c>
      <c r="AX510" s="13" t="s">
        <v>72</v>
      </c>
      <c r="AY510" s="234" t="s">
        <v>130</v>
      </c>
    </row>
    <row r="511" spans="1:51" s="14" customFormat="1" ht="12">
      <c r="A511" s="14"/>
      <c r="B511" s="235"/>
      <c r="C511" s="236"/>
      <c r="D511" s="218" t="s">
        <v>143</v>
      </c>
      <c r="E511" s="237" t="s">
        <v>19</v>
      </c>
      <c r="F511" s="238" t="s">
        <v>763</v>
      </c>
      <c r="G511" s="236"/>
      <c r="H511" s="239">
        <v>67</v>
      </c>
      <c r="I511" s="240"/>
      <c r="J511" s="236"/>
      <c r="K511" s="236"/>
      <c r="L511" s="241"/>
      <c r="M511" s="242"/>
      <c r="N511" s="243"/>
      <c r="O511" s="243"/>
      <c r="P511" s="243"/>
      <c r="Q511" s="243"/>
      <c r="R511" s="243"/>
      <c r="S511" s="243"/>
      <c r="T511" s="24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T511" s="245" t="s">
        <v>143</v>
      </c>
      <c r="AU511" s="245" t="s">
        <v>82</v>
      </c>
      <c r="AV511" s="14" t="s">
        <v>82</v>
      </c>
      <c r="AW511" s="14" t="s">
        <v>33</v>
      </c>
      <c r="AX511" s="14" t="s">
        <v>72</v>
      </c>
      <c r="AY511" s="245" t="s">
        <v>130</v>
      </c>
    </row>
    <row r="512" spans="1:51" s="14" customFormat="1" ht="12">
      <c r="A512" s="14"/>
      <c r="B512" s="235"/>
      <c r="C512" s="236"/>
      <c r="D512" s="218" t="s">
        <v>143</v>
      </c>
      <c r="E512" s="237" t="s">
        <v>19</v>
      </c>
      <c r="F512" s="238" t="s">
        <v>764</v>
      </c>
      <c r="G512" s="236"/>
      <c r="H512" s="239">
        <v>19</v>
      </c>
      <c r="I512" s="240"/>
      <c r="J512" s="236"/>
      <c r="K512" s="236"/>
      <c r="L512" s="241"/>
      <c r="M512" s="242"/>
      <c r="N512" s="243"/>
      <c r="O512" s="243"/>
      <c r="P512" s="243"/>
      <c r="Q512" s="243"/>
      <c r="R512" s="243"/>
      <c r="S512" s="243"/>
      <c r="T512" s="24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T512" s="245" t="s">
        <v>143</v>
      </c>
      <c r="AU512" s="245" t="s">
        <v>82</v>
      </c>
      <c r="AV512" s="14" t="s">
        <v>82</v>
      </c>
      <c r="AW512" s="14" t="s">
        <v>33</v>
      </c>
      <c r="AX512" s="14" t="s">
        <v>72</v>
      </c>
      <c r="AY512" s="245" t="s">
        <v>130</v>
      </c>
    </row>
    <row r="513" spans="1:51" s="14" customFormat="1" ht="12">
      <c r="A513" s="14"/>
      <c r="B513" s="235"/>
      <c r="C513" s="236"/>
      <c r="D513" s="218" t="s">
        <v>143</v>
      </c>
      <c r="E513" s="237" t="s">
        <v>19</v>
      </c>
      <c r="F513" s="238" t="s">
        <v>765</v>
      </c>
      <c r="G513" s="236"/>
      <c r="H513" s="239">
        <v>20</v>
      </c>
      <c r="I513" s="240"/>
      <c r="J513" s="236"/>
      <c r="K513" s="236"/>
      <c r="L513" s="241"/>
      <c r="M513" s="242"/>
      <c r="N513" s="243"/>
      <c r="O513" s="243"/>
      <c r="P513" s="243"/>
      <c r="Q513" s="243"/>
      <c r="R513" s="243"/>
      <c r="S513" s="243"/>
      <c r="T513" s="24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T513" s="245" t="s">
        <v>143</v>
      </c>
      <c r="AU513" s="245" t="s">
        <v>82</v>
      </c>
      <c r="AV513" s="14" t="s">
        <v>82</v>
      </c>
      <c r="AW513" s="14" t="s">
        <v>33</v>
      </c>
      <c r="AX513" s="14" t="s">
        <v>72</v>
      </c>
      <c r="AY513" s="245" t="s">
        <v>130</v>
      </c>
    </row>
    <row r="514" spans="1:51" s="14" customFormat="1" ht="12">
      <c r="A514" s="14"/>
      <c r="B514" s="235"/>
      <c r="C514" s="236"/>
      <c r="D514" s="218" t="s">
        <v>143</v>
      </c>
      <c r="E514" s="237" t="s">
        <v>19</v>
      </c>
      <c r="F514" s="238" t="s">
        <v>766</v>
      </c>
      <c r="G514" s="236"/>
      <c r="H514" s="239">
        <v>109.5</v>
      </c>
      <c r="I514" s="240"/>
      <c r="J514" s="236"/>
      <c r="K514" s="236"/>
      <c r="L514" s="241"/>
      <c r="M514" s="242"/>
      <c r="N514" s="243"/>
      <c r="O514" s="243"/>
      <c r="P514" s="243"/>
      <c r="Q514" s="243"/>
      <c r="R514" s="243"/>
      <c r="S514" s="243"/>
      <c r="T514" s="24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T514" s="245" t="s">
        <v>143</v>
      </c>
      <c r="AU514" s="245" t="s">
        <v>82</v>
      </c>
      <c r="AV514" s="14" t="s">
        <v>82</v>
      </c>
      <c r="AW514" s="14" t="s">
        <v>33</v>
      </c>
      <c r="AX514" s="14" t="s">
        <v>72</v>
      </c>
      <c r="AY514" s="245" t="s">
        <v>130</v>
      </c>
    </row>
    <row r="515" spans="1:65" s="2" customFormat="1" ht="19.8" customHeight="1">
      <c r="A515" s="39"/>
      <c r="B515" s="40"/>
      <c r="C515" s="205" t="s">
        <v>767</v>
      </c>
      <c r="D515" s="205" t="s">
        <v>133</v>
      </c>
      <c r="E515" s="206" t="s">
        <v>768</v>
      </c>
      <c r="F515" s="207" t="s">
        <v>769</v>
      </c>
      <c r="G515" s="208" t="s">
        <v>233</v>
      </c>
      <c r="H515" s="209">
        <v>149</v>
      </c>
      <c r="I515" s="210"/>
      <c r="J515" s="211">
        <f>ROUND(I515*H515,2)</f>
        <v>0</v>
      </c>
      <c r="K515" s="207" t="s">
        <v>137</v>
      </c>
      <c r="L515" s="45"/>
      <c r="M515" s="212" t="s">
        <v>19</v>
      </c>
      <c r="N515" s="213" t="s">
        <v>43</v>
      </c>
      <c r="O515" s="85"/>
      <c r="P515" s="214">
        <f>O515*H515</f>
        <v>0</v>
      </c>
      <c r="Q515" s="214">
        <v>0.00354</v>
      </c>
      <c r="R515" s="214">
        <f>Q515*H515</f>
        <v>0.52746</v>
      </c>
      <c r="S515" s="214">
        <v>0</v>
      </c>
      <c r="T515" s="215">
        <f>S515*H515</f>
        <v>0</v>
      </c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R515" s="216" t="s">
        <v>249</v>
      </c>
      <c r="AT515" s="216" t="s">
        <v>133</v>
      </c>
      <c r="AU515" s="216" t="s">
        <v>82</v>
      </c>
      <c r="AY515" s="18" t="s">
        <v>130</v>
      </c>
      <c r="BE515" s="217">
        <f>IF(N515="základní",J515,0)</f>
        <v>0</v>
      </c>
      <c r="BF515" s="217">
        <f>IF(N515="snížená",J515,0)</f>
        <v>0</v>
      </c>
      <c r="BG515" s="217">
        <f>IF(N515="zákl. přenesená",J515,0)</f>
        <v>0</v>
      </c>
      <c r="BH515" s="217">
        <f>IF(N515="sníž. přenesená",J515,0)</f>
        <v>0</v>
      </c>
      <c r="BI515" s="217">
        <f>IF(N515="nulová",J515,0)</f>
        <v>0</v>
      </c>
      <c r="BJ515" s="18" t="s">
        <v>80</v>
      </c>
      <c r="BK515" s="217">
        <f>ROUND(I515*H515,2)</f>
        <v>0</v>
      </c>
      <c r="BL515" s="18" t="s">
        <v>249</v>
      </c>
      <c r="BM515" s="216" t="s">
        <v>770</v>
      </c>
    </row>
    <row r="516" spans="1:47" s="2" customFormat="1" ht="12">
      <c r="A516" s="39"/>
      <c r="B516" s="40"/>
      <c r="C516" s="41"/>
      <c r="D516" s="218" t="s">
        <v>139</v>
      </c>
      <c r="E516" s="41"/>
      <c r="F516" s="219" t="s">
        <v>771</v>
      </c>
      <c r="G516" s="41"/>
      <c r="H516" s="41"/>
      <c r="I516" s="220"/>
      <c r="J516" s="41"/>
      <c r="K516" s="41"/>
      <c r="L516" s="45"/>
      <c r="M516" s="221"/>
      <c r="N516" s="222"/>
      <c r="O516" s="85"/>
      <c r="P516" s="85"/>
      <c r="Q516" s="85"/>
      <c r="R516" s="85"/>
      <c r="S516" s="85"/>
      <c r="T516" s="86"/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T516" s="18" t="s">
        <v>139</v>
      </c>
      <c r="AU516" s="18" t="s">
        <v>82</v>
      </c>
    </row>
    <row r="517" spans="1:47" s="2" customFormat="1" ht="12">
      <c r="A517" s="39"/>
      <c r="B517" s="40"/>
      <c r="C517" s="41"/>
      <c r="D517" s="223" t="s">
        <v>141</v>
      </c>
      <c r="E517" s="41"/>
      <c r="F517" s="224" t="s">
        <v>772</v>
      </c>
      <c r="G517" s="41"/>
      <c r="H517" s="41"/>
      <c r="I517" s="220"/>
      <c r="J517" s="41"/>
      <c r="K517" s="41"/>
      <c r="L517" s="45"/>
      <c r="M517" s="221"/>
      <c r="N517" s="222"/>
      <c r="O517" s="85"/>
      <c r="P517" s="85"/>
      <c r="Q517" s="85"/>
      <c r="R517" s="85"/>
      <c r="S517" s="85"/>
      <c r="T517" s="86"/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T517" s="18" t="s">
        <v>141</v>
      </c>
      <c r="AU517" s="18" t="s">
        <v>82</v>
      </c>
    </row>
    <row r="518" spans="1:47" s="2" customFormat="1" ht="12">
      <c r="A518" s="39"/>
      <c r="B518" s="40"/>
      <c r="C518" s="41"/>
      <c r="D518" s="218" t="s">
        <v>170</v>
      </c>
      <c r="E518" s="41"/>
      <c r="F518" s="256" t="s">
        <v>773</v>
      </c>
      <c r="G518" s="41"/>
      <c r="H518" s="41"/>
      <c r="I518" s="220"/>
      <c r="J518" s="41"/>
      <c r="K518" s="41"/>
      <c r="L518" s="45"/>
      <c r="M518" s="221"/>
      <c r="N518" s="222"/>
      <c r="O518" s="85"/>
      <c r="P518" s="85"/>
      <c r="Q518" s="85"/>
      <c r="R518" s="85"/>
      <c r="S518" s="85"/>
      <c r="T518" s="86"/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T518" s="18" t="s">
        <v>170</v>
      </c>
      <c r="AU518" s="18" t="s">
        <v>82</v>
      </c>
    </row>
    <row r="519" spans="1:51" s="14" customFormat="1" ht="12">
      <c r="A519" s="14"/>
      <c r="B519" s="235"/>
      <c r="C519" s="236"/>
      <c r="D519" s="218" t="s">
        <v>143</v>
      </c>
      <c r="E519" s="237" t="s">
        <v>19</v>
      </c>
      <c r="F519" s="238" t="s">
        <v>672</v>
      </c>
      <c r="G519" s="236"/>
      <c r="H519" s="239">
        <v>149</v>
      </c>
      <c r="I519" s="240"/>
      <c r="J519" s="236"/>
      <c r="K519" s="236"/>
      <c r="L519" s="241"/>
      <c r="M519" s="242"/>
      <c r="N519" s="243"/>
      <c r="O519" s="243"/>
      <c r="P519" s="243"/>
      <c r="Q519" s="243"/>
      <c r="R519" s="243"/>
      <c r="S519" s="243"/>
      <c r="T519" s="24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T519" s="245" t="s">
        <v>143</v>
      </c>
      <c r="AU519" s="245" t="s">
        <v>82</v>
      </c>
      <c r="AV519" s="14" t="s">
        <v>82</v>
      </c>
      <c r="AW519" s="14" t="s">
        <v>33</v>
      </c>
      <c r="AX519" s="14" t="s">
        <v>72</v>
      </c>
      <c r="AY519" s="245" t="s">
        <v>130</v>
      </c>
    </row>
    <row r="520" spans="1:65" s="2" customFormat="1" ht="30" customHeight="1">
      <c r="A520" s="39"/>
      <c r="B520" s="40"/>
      <c r="C520" s="205" t="s">
        <v>774</v>
      </c>
      <c r="D520" s="205" t="s">
        <v>133</v>
      </c>
      <c r="E520" s="206" t="s">
        <v>775</v>
      </c>
      <c r="F520" s="207" t="s">
        <v>776</v>
      </c>
      <c r="G520" s="208" t="s">
        <v>150</v>
      </c>
      <c r="H520" s="209">
        <v>969.785</v>
      </c>
      <c r="I520" s="210"/>
      <c r="J520" s="211">
        <f>ROUND(I520*H520,2)</f>
        <v>0</v>
      </c>
      <c r="K520" s="207" t="s">
        <v>137</v>
      </c>
      <c r="L520" s="45"/>
      <c r="M520" s="212" t="s">
        <v>19</v>
      </c>
      <c r="N520" s="213" t="s">
        <v>43</v>
      </c>
      <c r="O520" s="85"/>
      <c r="P520" s="214">
        <f>O520*H520</f>
        <v>0</v>
      </c>
      <c r="Q520" s="214">
        <v>0.00661</v>
      </c>
      <c r="R520" s="214">
        <f>Q520*H520</f>
        <v>6.41027885</v>
      </c>
      <c r="S520" s="214">
        <v>0</v>
      </c>
      <c r="T520" s="215">
        <f>S520*H520</f>
        <v>0</v>
      </c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R520" s="216" t="s">
        <v>249</v>
      </c>
      <c r="AT520" s="216" t="s">
        <v>133</v>
      </c>
      <c r="AU520" s="216" t="s">
        <v>82</v>
      </c>
      <c r="AY520" s="18" t="s">
        <v>130</v>
      </c>
      <c r="BE520" s="217">
        <f>IF(N520="základní",J520,0)</f>
        <v>0</v>
      </c>
      <c r="BF520" s="217">
        <f>IF(N520="snížená",J520,0)</f>
        <v>0</v>
      </c>
      <c r="BG520" s="217">
        <f>IF(N520="zákl. přenesená",J520,0)</f>
        <v>0</v>
      </c>
      <c r="BH520" s="217">
        <f>IF(N520="sníž. přenesená",J520,0)</f>
        <v>0</v>
      </c>
      <c r="BI520" s="217">
        <f>IF(N520="nulová",J520,0)</f>
        <v>0</v>
      </c>
      <c r="BJ520" s="18" t="s">
        <v>80</v>
      </c>
      <c r="BK520" s="217">
        <f>ROUND(I520*H520,2)</f>
        <v>0</v>
      </c>
      <c r="BL520" s="18" t="s">
        <v>249</v>
      </c>
      <c r="BM520" s="216" t="s">
        <v>777</v>
      </c>
    </row>
    <row r="521" spans="1:47" s="2" customFormat="1" ht="12">
      <c r="A521" s="39"/>
      <c r="B521" s="40"/>
      <c r="C521" s="41"/>
      <c r="D521" s="218" t="s">
        <v>139</v>
      </c>
      <c r="E521" s="41"/>
      <c r="F521" s="219" t="s">
        <v>778</v>
      </c>
      <c r="G521" s="41"/>
      <c r="H521" s="41"/>
      <c r="I521" s="220"/>
      <c r="J521" s="41"/>
      <c r="K521" s="41"/>
      <c r="L521" s="45"/>
      <c r="M521" s="221"/>
      <c r="N521" s="222"/>
      <c r="O521" s="85"/>
      <c r="P521" s="85"/>
      <c r="Q521" s="85"/>
      <c r="R521" s="85"/>
      <c r="S521" s="85"/>
      <c r="T521" s="86"/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T521" s="18" t="s">
        <v>139</v>
      </c>
      <c r="AU521" s="18" t="s">
        <v>82</v>
      </c>
    </row>
    <row r="522" spans="1:47" s="2" customFormat="1" ht="12">
      <c r="A522" s="39"/>
      <c r="B522" s="40"/>
      <c r="C522" s="41"/>
      <c r="D522" s="223" t="s">
        <v>141</v>
      </c>
      <c r="E522" s="41"/>
      <c r="F522" s="224" t="s">
        <v>779</v>
      </c>
      <c r="G522" s="41"/>
      <c r="H522" s="41"/>
      <c r="I522" s="220"/>
      <c r="J522" s="41"/>
      <c r="K522" s="41"/>
      <c r="L522" s="45"/>
      <c r="M522" s="221"/>
      <c r="N522" s="222"/>
      <c r="O522" s="85"/>
      <c r="P522" s="85"/>
      <c r="Q522" s="85"/>
      <c r="R522" s="85"/>
      <c r="S522" s="85"/>
      <c r="T522" s="86"/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T522" s="18" t="s">
        <v>141</v>
      </c>
      <c r="AU522" s="18" t="s">
        <v>82</v>
      </c>
    </row>
    <row r="523" spans="1:47" s="2" customFormat="1" ht="12">
      <c r="A523" s="39"/>
      <c r="B523" s="40"/>
      <c r="C523" s="41"/>
      <c r="D523" s="218" t="s">
        <v>170</v>
      </c>
      <c r="E523" s="41"/>
      <c r="F523" s="256" t="s">
        <v>773</v>
      </c>
      <c r="G523" s="41"/>
      <c r="H523" s="41"/>
      <c r="I523" s="220"/>
      <c r="J523" s="41"/>
      <c r="K523" s="41"/>
      <c r="L523" s="45"/>
      <c r="M523" s="221"/>
      <c r="N523" s="222"/>
      <c r="O523" s="85"/>
      <c r="P523" s="85"/>
      <c r="Q523" s="85"/>
      <c r="R523" s="85"/>
      <c r="S523" s="85"/>
      <c r="T523" s="86"/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T523" s="18" t="s">
        <v>170</v>
      </c>
      <c r="AU523" s="18" t="s">
        <v>82</v>
      </c>
    </row>
    <row r="524" spans="1:51" s="14" customFormat="1" ht="12">
      <c r="A524" s="14"/>
      <c r="B524" s="235"/>
      <c r="C524" s="236"/>
      <c r="D524" s="218" t="s">
        <v>143</v>
      </c>
      <c r="E524" s="237" t="s">
        <v>19</v>
      </c>
      <c r="F524" s="238" t="s">
        <v>352</v>
      </c>
      <c r="G524" s="236"/>
      <c r="H524" s="239">
        <v>8</v>
      </c>
      <c r="I524" s="240"/>
      <c r="J524" s="236"/>
      <c r="K524" s="236"/>
      <c r="L524" s="241"/>
      <c r="M524" s="242"/>
      <c r="N524" s="243"/>
      <c r="O524" s="243"/>
      <c r="P524" s="243"/>
      <c r="Q524" s="243"/>
      <c r="R524" s="243"/>
      <c r="S524" s="243"/>
      <c r="T524" s="24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T524" s="245" t="s">
        <v>143</v>
      </c>
      <c r="AU524" s="245" t="s">
        <v>82</v>
      </c>
      <c r="AV524" s="14" t="s">
        <v>82</v>
      </c>
      <c r="AW524" s="14" t="s">
        <v>33</v>
      </c>
      <c r="AX524" s="14" t="s">
        <v>72</v>
      </c>
      <c r="AY524" s="245" t="s">
        <v>130</v>
      </c>
    </row>
    <row r="525" spans="1:51" s="14" customFormat="1" ht="12">
      <c r="A525" s="14"/>
      <c r="B525" s="235"/>
      <c r="C525" s="236"/>
      <c r="D525" s="218" t="s">
        <v>143</v>
      </c>
      <c r="E525" s="237" t="s">
        <v>19</v>
      </c>
      <c r="F525" s="238" t="s">
        <v>780</v>
      </c>
      <c r="G525" s="236"/>
      <c r="H525" s="239">
        <v>98.4</v>
      </c>
      <c r="I525" s="240"/>
      <c r="J525" s="236"/>
      <c r="K525" s="236"/>
      <c r="L525" s="241"/>
      <c r="M525" s="242"/>
      <c r="N525" s="243"/>
      <c r="O525" s="243"/>
      <c r="P525" s="243"/>
      <c r="Q525" s="243"/>
      <c r="R525" s="243"/>
      <c r="S525" s="243"/>
      <c r="T525" s="24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T525" s="245" t="s">
        <v>143</v>
      </c>
      <c r="AU525" s="245" t="s">
        <v>82</v>
      </c>
      <c r="AV525" s="14" t="s">
        <v>82</v>
      </c>
      <c r="AW525" s="14" t="s">
        <v>33</v>
      </c>
      <c r="AX525" s="14" t="s">
        <v>72</v>
      </c>
      <c r="AY525" s="245" t="s">
        <v>130</v>
      </c>
    </row>
    <row r="526" spans="1:51" s="13" customFormat="1" ht="12">
      <c r="A526" s="13"/>
      <c r="B526" s="225"/>
      <c r="C526" s="226"/>
      <c r="D526" s="218" t="s">
        <v>143</v>
      </c>
      <c r="E526" s="227" t="s">
        <v>19</v>
      </c>
      <c r="F526" s="228" t="s">
        <v>391</v>
      </c>
      <c r="G526" s="226"/>
      <c r="H526" s="227" t="s">
        <v>19</v>
      </c>
      <c r="I526" s="229"/>
      <c r="J526" s="226"/>
      <c r="K526" s="226"/>
      <c r="L526" s="230"/>
      <c r="M526" s="231"/>
      <c r="N526" s="232"/>
      <c r="O526" s="232"/>
      <c r="P526" s="232"/>
      <c r="Q526" s="232"/>
      <c r="R526" s="232"/>
      <c r="S526" s="232"/>
      <c r="T526" s="23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34" t="s">
        <v>143</v>
      </c>
      <c r="AU526" s="234" t="s">
        <v>82</v>
      </c>
      <c r="AV526" s="13" t="s">
        <v>80</v>
      </c>
      <c r="AW526" s="13" t="s">
        <v>33</v>
      </c>
      <c r="AX526" s="13" t="s">
        <v>72</v>
      </c>
      <c r="AY526" s="234" t="s">
        <v>130</v>
      </c>
    </row>
    <row r="527" spans="1:51" s="14" customFormat="1" ht="12">
      <c r="A527" s="14"/>
      <c r="B527" s="235"/>
      <c r="C527" s="236"/>
      <c r="D527" s="218" t="s">
        <v>143</v>
      </c>
      <c r="E527" s="237" t="s">
        <v>19</v>
      </c>
      <c r="F527" s="238" t="s">
        <v>561</v>
      </c>
      <c r="G527" s="236"/>
      <c r="H527" s="239">
        <v>7.838</v>
      </c>
      <c r="I527" s="240"/>
      <c r="J527" s="236"/>
      <c r="K527" s="236"/>
      <c r="L527" s="241"/>
      <c r="M527" s="242"/>
      <c r="N527" s="243"/>
      <c r="O527" s="243"/>
      <c r="P527" s="243"/>
      <c r="Q527" s="243"/>
      <c r="R527" s="243"/>
      <c r="S527" s="243"/>
      <c r="T527" s="24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T527" s="245" t="s">
        <v>143</v>
      </c>
      <c r="AU527" s="245" t="s">
        <v>82</v>
      </c>
      <c r="AV527" s="14" t="s">
        <v>82</v>
      </c>
      <c r="AW527" s="14" t="s">
        <v>33</v>
      </c>
      <c r="AX527" s="14" t="s">
        <v>72</v>
      </c>
      <c r="AY527" s="245" t="s">
        <v>130</v>
      </c>
    </row>
    <row r="528" spans="1:51" s="13" customFormat="1" ht="12">
      <c r="A528" s="13"/>
      <c r="B528" s="225"/>
      <c r="C528" s="226"/>
      <c r="D528" s="218" t="s">
        <v>143</v>
      </c>
      <c r="E528" s="227" t="s">
        <v>19</v>
      </c>
      <c r="F528" s="228" t="s">
        <v>781</v>
      </c>
      <c r="G528" s="226"/>
      <c r="H528" s="227" t="s">
        <v>19</v>
      </c>
      <c r="I528" s="229"/>
      <c r="J528" s="226"/>
      <c r="K528" s="226"/>
      <c r="L528" s="230"/>
      <c r="M528" s="231"/>
      <c r="N528" s="232"/>
      <c r="O528" s="232"/>
      <c r="P528" s="232"/>
      <c r="Q528" s="232"/>
      <c r="R528" s="232"/>
      <c r="S528" s="232"/>
      <c r="T528" s="23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34" t="s">
        <v>143</v>
      </c>
      <c r="AU528" s="234" t="s">
        <v>82</v>
      </c>
      <c r="AV528" s="13" t="s">
        <v>80</v>
      </c>
      <c r="AW528" s="13" t="s">
        <v>33</v>
      </c>
      <c r="AX528" s="13" t="s">
        <v>72</v>
      </c>
      <c r="AY528" s="234" t="s">
        <v>130</v>
      </c>
    </row>
    <row r="529" spans="1:51" s="14" customFormat="1" ht="12">
      <c r="A529" s="14"/>
      <c r="B529" s="235"/>
      <c r="C529" s="236"/>
      <c r="D529" s="218" t="s">
        <v>143</v>
      </c>
      <c r="E529" s="237" t="s">
        <v>19</v>
      </c>
      <c r="F529" s="238" t="s">
        <v>782</v>
      </c>
      <c r="G529" s="236"/>
      <c r="H529" s="239">
        <v>42.9</v>
      </c>
      <c r="I529" s="240"/>
      <c r="J529" s="236"/>
      <c r="K529" s="236"/>
      <c r="L529" s="241"/>
      <c r="M529" s="242"/>
      <c r="N529" s="243"/>
      <c r="O529" s="243"/>
      <c r="P529" s="243"/>
      <c r="Q529" s="243"/>
      <c r="R529" s="243"/>
      <c r="S529" s="243"/>
      <c r="T529" s="24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T529" s="245" t="s">
        <v>143</v>
      </c>
      <c r="AU529" s="245" t="s">
        <v>82</v>
      </c>
      <c r="AV529" s="14" t="s">
        <v>82</v>
      </c>
      <c r="AW529" s="14" t="s">
        <v>33</v>
      </c>
      <c r="AX529" s="14" t="s">
        <v>72</v>
      </c>
      <c r="AY529" s="245" t="s">
        <v>130</v>
      </c>
    </row>
    <row r="530" spans="1:51" s="14" customFormat="1" ht="12">
      <c r="A530" s="14"/>
      <c r="B530" s="235"/>
      <c r="C530" s="236"/>
      <c r="D530" s="218" t="s">
        <v>143</v>
      </c>
      <c r="E530" s="237" t="s">
        <v>19</v>
      </c>
      <c r="F530" s="238" t="s">
        <v>783</v>
      </c>
      <c r="G530" s="236"/>
      <c r="H530" s="239">
        <v>-5.628</v>
      </c>
      <c r="I530" s="240"/>
      <c r="J530" s="236"/>
      <c r="K530" s="236"/>
      <c r="L530" s="241"/>
      <c r="M530" s="242"/>
      <c r="N530" s="243"/>
      <c r="O530" s="243"/>
      <c r="P530" s="243"/>
      <c r="Q530" s="243"/>
      <c r="R530" s="243"/>
      <c r="S530" s="243"/>
      <c r="T530" s="24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T530" s="245" t="s">
        <v>143</v>
      </c>
      <c r="AU530" s="245" t="s">
        <v>82</v>
      </c>
      <c r="AV530" s="14" t="s">
        <v>82</v>
      </c>
      <c r="AW530" s="14" t="s">
        <v>33</v>
      </c>
      <c r="AX530" s="14" t="s">
        <v>72</v>
      </c>
      <c r="AY530" s="245" t="s">
        <v>130</v>
      </c>
    </row>
    <row r="531" spans="1:51" s="14" customFormat="1" ht="12">
      <c r="A531" s="14"/>
      <c r="B531" s="235"/>
      <c r="C531" s="236"/>
      <c r="D531" s="218" t="s">
        <v>143</v>
      </c>
      <c r="E531" s="237" t="s">
        <v>19</v>
      </c>
      <c r="F531" s="238" t="s">
        <v>784</v>
      </c>
      <c r="G531" s="236"/>
      <c r="H531" s="239">
        <v>331.454</v>
      </c>
      <c r="I531" s="240"/>
      <c r="J531" s="236"/>
      <c r="K531" s="236"/>
      <c r="L531" s="241"/>
      <c r="M531" s="242"/>
      <c r="N531" s="243"/>
      <c r="O531" s="243"/>
      <c r="P531" s="243"/>
      <c r="Q531" s="243"/>
      <c r="R531" s="243"/>
      <c r="S531" s="243"/>
      <c r="T531" s="24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T531" s="245" t="s">
        <v>143</v>
      </c>
      <c r="AU531" s="245" t="s">
        <v>82</v>
      </c>
      <c r="AV531" s="14" t="s">
        <v>82</v>
      </c>
      <c r="AW531" s="14" t="s">
        <v>33</v>
      </c>
      <c r="AX531" s="14" t="s">
        <v>72</v>
      </c>
      <c r="AY531" s="245" t="s">
        <v>130</v>
      </c>
    </row>
    <row r="532" spans="1:51" s="14" customFormat="1" ht="12">
      <c r="A532" s="14"/>
      <c r="B532" s="235"/>
      <c r="C532" s="236"/>
      <c r="D532" s="218" t="s">
        <v>143</v>
      </c>
      <c r="E532" s="237" t="s">
        <v>19</v>
      </c>
      <c r="F532" s="238" t="s">
        <v>785</v>
      </c>
      <c r="G532" s="236"/>
      <c r="H532" s="239">
        <v>-4.75</v>
      </c>
      <c r="I532" s="240"/>
      <c r="J532" s="236"/>
      <c r="K532" s="236"/>
      <c r="L532" s="241"/>
      <c r="M532" s="242"/>
      <c r="N532" s="243"/>
      <c r="O532" s="243"/>
      <c r="P532" s="243"/>
      <c r="Q532" s="243"/>
      <c r="R532" s="243"/>
      <c r="S532" s="243"/>
      <c r="T532" s="24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T532" s="245" t="s">
        <v>143</v>
      </c>
      <c r="AU532" s="245" t="s">
        <v>82</v>
      </c>
      <c r="AV532" s="14" t="s">
        <v>82</v>
      </c>
      <c r="AW532" s="14" t="s">
        <v>33</v>
      </c>
      <c r="AX532" s="14" t="s">
        <v>72</v>
      </c>
      <c r="AY532" s="245" t="s">
        <v>130</v>
      </c>
    </row>
    <row r="533" spans="1:51" s="14" customFormat="1" ht="12">
      <c r="A533" s="14"/>
      <c r="B533" s="235"/>
      <c r="C533" s="236"/>
      <c r="D533" s="218" t="s">
        <v>143</v>
      </c>
      <c r="E533" s="237" t="s">
        <v>19</v>
      </c>
      <c r="F533" s="238" t="s">
        <v>786</v>
      </c>
      <c r="G533" s="236"/>
      <c r="H533" s="239">
        <v>-19</v>
      </c>
      <c r="I533" s="240"/>
      <c r="J533" s="236"/>
      <c r="K533" s="236"/>
      <c r="L533" s="241"/>
      <c r="M533" s="242"/>
      <c r="N533" s="243"/>
      <c r="O533" s="243"/>
      <c r="P533" s="243"/>
      <c r="Q533" s="243"/>
      <c r="R533" s="243"/>
      <c r="S533" s="243"/>
      <c r="T533" s="24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T533" s="245" t="s">
        <v>143</v>
      </c>
      <c r="AU533" s="245" t="s">
        <v>82</v>
      </c>
      <c r="AV533" s="14" t="s">
        <v>82</v>
      </c>
      <c r="AW533" s="14" t="s">
        <v>33</v>
      </c>
      <c r="AX533" s="14" t="s">
        <v>72</v>
      </c>
      <c r="AY533" s="245" t="s">
        <v>130</v>
      </c>
    </row>
    <row r="534" spans="1:51" s="14" customFormat="1" ht="12">
      <c r="A534" s="14"/>
      <c r="B534" s="235"/>
      <c r="C534" s="236"/>
      <c r="D534" s="218" t="s">
        <v>143</v>
      </c>
      <c r="E534" s="237" t="s">
        <v>19</v>
      </c>
      <c r="F534" s="238" t="s">
        <v>787</v>
      </c>
      <c r="G534" s="236"/>
      <c r="H534" s="239">
        <v>86.9</v>
      </c>
      <c r="I534" s="240"/>
      <c r="J534" s="236"/>
      <c r="K534" s="236"/>
      <c r="L534" s="241"/>
      <c r="M534" s="242"/>
      <c r="N534" s="243"/>
      <c r="O534" s="243"/>
      <c r="P534" s="243"/>
      <c r="Q534" s="243"/>
      <c r="R534" s="243"/>
      <c r="S534" s="243"/>
      <c r="T534" s="24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T534" s="245" t="s">
        <v>143</v>
      </c>
      <c r="AU534" s="245" t="s">
        <v>82</v>
      </c>
      <c r="AV534" s="14" t="s">
        <v>82</v>
      </c>
      <c r="AW534" s="14" t="s">
        <v>33</v>
      </c>
      <c r="AX534" s="14" t="s">
        <v>72</v>
      </c>
      <c r="AY534" s="245" t="s">
        <v>130</v>
      </c>
    </row>
    <row r="535" spans="1:51" s="14" customFormat="1" ht="12">
      <c r="A535" s="14"/>
      <c r="B535" s="235"/>
      <c r="C535" s="236"/>
      <c r="D535" s="218" t="s">
        <v>143</v>
      </c>
      <c r="E535" s="237" t="s">
        <v>19</v>
      </c>
      <c r="F535" s="238" t="s">
        <v>788</v>
      </c>
      <c r="G535" s="236"/>
      <c r="H535" s="239">
        <v>-5.7</v>
      </c>
      <c r="I535" s="240"/>
      <c r="J535" s="236"/>
      <c r="K535" s="236"/>
      <c r="L535" s="241"/>
      <c r="M535" s="242"/>
      <c r="N535" s="243"/>
      <c r="O535" s="243"/>
      <c r="P535" s="243"/>
      <c r="Q535" s="243"/>
      <c r="R535" s="243"/>
      <c r="S535" s="243"/>
      <c r="T535" s="24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T535" s="245" t="s">
        <v>143</v>
      </c>
      <c r="AU535" s="245" t="s">
        <v>82</v>
      </c>
      <c r="AV535" s="14" t="s">
        <v>82</v>
      </c>
      <c r="AW535" s="14" t="s">
        <v>33</v>
      </c>
      <c r="AX535" s="14" t="s">
        <v>72</v>
      </c>
      <c r="AY535" s="245" t="s">
        <v>130</v>
      </c>
    </row>
    <row r="536" spans="1:51" s="14" customFormat="1" ht="12">
      <c r="A536" s="14"/>
      <c r="B536" s="235"/>
      <c r="C536" s="236"/>
      <c r="D536" s="218" t="s">
        <v>143</v>
      </c>
      <c r="E536" s="237" t="s">
        <v>19</v>
      </c>
      <c r="F536" s="238" t="s">
        <v>789</v>
      </c>
      <c r="G536" s="236"/>
      <c r="H536" s="239">
        <v>4.8</v>
      </c>
      <c r="I536" s="240"/>
      <c r="J536" s="236"/>
      <c r="K536" s="236"/>
      <c r="L536" s="241"/>
      <c r="M536" s="242"/>
      <c r="N536" s="243"/>
      <c r="O536" s="243"/>
      <c r="P536" s="243"/>
      <c r="Q536" s="243"/>
      <c r="R536" s="243"/>
      <c r="S536" s="243"/>
      <c r="T536" s="24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T536" s="245" t="s">
        <v>143</v>
      </c>
      <c r="AU536" s="245" t="s">
        <v>82</v>
      </c>
      <c r="AV536" s="14" t="s">
        <v>82</v>
      </c>
      <c r="AW536" s="14" t="s">
        <v>33</v>
      </c>
      <c r="AX536" s="14" t="s">
        <v>72</v>
      </c>
      <c r="AY536" s="245" t="s">
        <v>130</v>
      </c>
    </row>
    <row r="537" spans="1:51" s="14" customFormat="1" ht="12">
      <c r="A537" s="14"/>
      <c r="B537" s="235"/>
      <c r="C537" s="236"/>
      <c r="D537" s="218" t="s">
        <v>143</v>
      </c>
      <c r="E537" s="237" t="s">
        <v>19</v>
      </c>
      <c r="F537" s="238" t="s">
        <v>790</v>
      </c>
      <c r="G537" s="236"/>
      <c r="H537" s="239">
        <v>24</v>
      </c>
      <c r="I537" s="240"/>
      <c r="J537" s="236"/>
      <c r="K537" s="236"/>
      <c r="L537" s="241"/>
      <c r="M537" s="242"/>
      <c r="N537" s="243"/>
      <c r="O537" s="243"/>
      <c r="P537" s="243"/>
      <c r="Q537" s="243"/>
      <c r="R537" s="243"/>
      <c r="S537" s="243"/>
      <c r="T537" s="24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T537" s="245" t="s">
        <v>143</v>
      </c>
      <c r="AU537" s="245" t="s">
        <v>82</v>
      </c>
      <c r="AV537" s="14" t="s">
        <v>82</v>
      </c>
      <c r="AW537" s="14" t="s">
        <v>33</v>
      </c>
      <c r="AX537" s="14" t="s">
        <v>72</v>
      </c>
      <c r="AY537" s="245" t="s">
        <v>130</v>
      </c>
    </row>
    <row r="538" spans="1:51" s="14" customFormat="1" ht="12">
      <c r="A538" s="14"/>
      <c r="B538" s="235"/>
      <c r="C538" s="236"/>
      <c r="D538" s="218" t="s">
        <v>143</v>
      </c>
      <c r="E538" s="237" t="s">
        <v>19</v>
      </c>
      <c r="F538" s="238" t="s">
        <v>791</v>
      </c>
      <c r="G538" s="236"/>
      <c r="H538" s="239">
        <v>32.64</v>
      </c>
      <c r="I538" s="240"/>
      <c r="J538" s="236"/>
      <c r="K538" s="236"/>
      <c r="L538" s="241"/>
      <c r="M538" s="242"/>
      <c r="N538" s="243"/>
      <c r="O538" s="243"/>
      <c r="P538" s="243"/>
      <c r="Q538" s="243"/>
      <c r="R538" s="243"/>
      <c r="S538" s="243"/>
      <c r="T538" s="24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T538" s="245" t="s">
        <v>143</v>
      </c>
      <c r="AU538" s="245" t="s">
        <v>82</v>
      </c>
      <c r="AV538" s="14" t="s">
        <v>82</v>
      </c>
      <c r="AW538" s="14" t="s">
        <v>33</v>
      </c>
      <c r="AX538" s="14" t="s">
        <v>72</v>
      </c>
      <c r="AY538" s="245" t="s">
        <v>130</v>
      </c>
    </row>
    <row r="539" spans="1:51" s="14" customFormat="1" ht="12">
      <c r="A539" s="14"/>
      <c r="B539" s="235"/>
      <c r="C539" s="236"/>
      <c r="D539" s="218" t="s">
        <v>143</v>
      </c>
      <c r="E539" s="237" t="s">
        <v>19</v>
      </c>
      <c r="F539" s="238" t="s">
        <v>792</v>
      </c>
      <c r="G539" s="236"/>
      <c r="H539" s="239">
        <v>-0.95</v>
      </c>
      <c r="I539" s="240"/>
      <c r="J539" s="236"/>
      <c r="K539" s="236"/>
      <c r="L539" s="241"/>
      <c r="M539" s="242"/>
      <c r="N539" s="243"/>
      <c r="O539" s="243"/>
      <c r="P539" s="243"/>
      <c r="Q539" s="243"/>
      <c r="R539" s="243"/>
      <c r="S539" s="243"/>
      <c r="T539" s="24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T539" s="245" t="s">
        <v>143</v>
      </c>
      <c r="AU539" s="245" t="s">
        <v>82</v>
      </c>
      <c r="AV539" s="14" t="s">
        <v>82</v>
      </c>
      <c r="AW539" s="14" t="s">
        <v>33</v>
      </c>
      <c r="AX539" s="14" t="s">
        <v>72</v>
      </c>
      <c r="AY539" s="245" t="s">
        <v>130</v>
      </c>
    </row>
    <row r="540" spans="1:51" s="14" customFormat="1" ht="12">
      <c r="A540" s="14"/>
      <c r="B540" s="235"/>
      <c r="C540" s="236"/>
      <c r="D540" s="218" t="s">
        <v>143</v>
      </c>
      <c r="E540" s="237" t="s">
        <v>19</v>
      </c>
      <c r="F540" s="238" t="s">
        <v>793</v>
      </c>
      <c r="G540" s="236"/>
      <c r="H540" s="239">
        <v>29.56</v>
      </c>
      <c r="I540" s="240"/>
      <c r="J540" s="236"/>
      <c r="K540" s="236"/>
      <c r="L540" s="241"/>
      <c r="M540" s="242"/>
      <c r="N540" s="243"/>
      <c r="O540" s="243"/>
      <c r="P540" s="243"/>
      <c r="Q540" s="243"/>
      <c r="R540" s="243"/>
      <c r="S540" s="243"/>
      <c r="T540" s="24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T540" s="245" t="s">
        <v>143</v>
      </c>
      <c r="AU540" s="245" t="s">
        <v>82</v>
      </c>
      <c r="AV540" s="14" t="s">
        <v>82</v>
      </c>
      <c r="AW540" s="14" t="s">
        <v>33</v>
      </c>
      <c r="AX540" s="14" t="s">
        <v>72</v>
      </c>
      <c r="AY540" s="245" t="s">
        <v>130</v>
      </c>
    </row>
    <row r="541" spans="1:51" s="14" customFormat="1" ht="12">
      <c r="A541" s="14"/>
      <c r="B541" s="235"/>
      <c r="C541" s="236"/>
      <c r="D541" s="218" t="s">
        <v>143</v>
      </c>
      <c r="E541" s="237" t="s">
        <v>19</v>
      </c>
      <c r="F541" s="238" t="s">
        <v>792</v>
      </c>
      <c r="G541" s="236"/>
      <c r="H541" s="239">
        <v>-0.95</v>
      </c>
      <c r="I541" s="240"/>
      <c r="J541" s="236"/>
      <c r="K541" s="236"/>
      <c r="L541" s="241"/>
      <c r="M541" s="242"/>
      <c r="N541" s="243"/>
      <c r="O541" s="243"/>
      <c r="P541" s="243"/>
      <c r="Q541" s="243"/>
      <c r="R541" s="243"/>
      <c r="S541" s="243"/>
      <c r="T541" s="24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T541" s="245" t="s">
        <v>143</v>
      </c>
      <c r="AU541" s="245" t="s">
        <v>82</v>
      </c>
      <c r="AV541" s="14" t="s">
        <v>82</v>
      </c>
      <c r="AW541" s="14" t="s">
        <v>33</v>
      </c>
      <c r="AX541" s="14" t="s">
        <v>72</v>
      </c>
      <c r="AY541" s="245" t="s">
        <v>130</v>
      </c>
    </row>
    <row r="542" spans="1:51" s="14" customFormat="1" ht="12">
      <c r="A542" s="14"/>
      <c r="B542" s="235"/>
      <c r="C542" s="236"/>
      <c r="D542" s="218" t="s">
        <v>143</v>
      </c>
      <c r="E542" s="237" t="s">
        <v>19</v>
      </c>
      <c r="F542" s="238" t="s">
        <v>794</v>
      </c>
      <c r="G542" s="236"/>
      <c r="H542" s="239">
        <v>115.29</v>
      </c>
      <c r="I542" s="240"/>
      <c r="J542" s="236"/>
      <c r="K542" s="236"/>
      <c r="L542" s="241"/>
      <c r="M542" s="242"/>
      <c r="N542" s="243"/>
      <c r="O542" s="243"/>
      <c r="P542" s="243"/>
      <c r="Q542" s="243"/>
      <c r="R542" s="243"/>
      <c r="S542" s="243"/>
      <c r="T542" s="24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T542" s="245" t="s">
        <v>143</v>
      </c>
      <c r="AU542" s="245" t="s">
        <v>82</v>
      </c>
      <c r="AV542" s="14" t="s">
        <v>82</v>
      </c>
      <c r="AW542" s="14" t="s">
        <v>33</v>
      </c>
      <c r="AX542" s="14" t="s">
        <v>72</v>
      </c>
      <c r="AY542" s="245" t="s">
        <v>130</v>
      </c>
    </row>
    <row r="543" spans="1:51" s="14" customFormat="1" ht="12">
      <c r="A543" s="14"/>
      <c r="B543" s="235"/>
      <c r="C543" s="236"/>
      <c r="D543" s="218" t="s">
        <v>143</v>
      </c>
      <c r="E543" s="237" t="s">
        <v>19</v>
      </c>
      <c r="F543" s="238" t="s">
        <v>795</v>
      </c>
      <c r="G543" s="236"/>
      <c r="H543" s="239">
        <v>-7.8</v>
      </c>
      <c r="I543" s="240"/>
      <c r="J543" s="236"/>
      <c r="K543" s="236"/>
      <c r="L543" s="241"/>
      <c r="M543" s="242"/>
      <c r="N543" s="243"/>
      <c r="O543" s="243"/>
      <c r="P543" s="243"/>
      <c r="Q543" s="243"/>
      <c r="R543" s="243"/>
      <c r="S543" s="243"/>
      <c r="T543" s="24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T543" s="245" t="s">
        <v>143</v>
      </c>
      <c r="AU543" s="245" t="s">
        <v>82</v>
      </c>
      <c r="AV543" s="14" t="s">
        <v>82</v>
      </c>
      <c r="AW543" s="14" t="s">
        <v>33</v>
      </c>
      <c r="AX543" s="14" t="s">
        <v>72</v>
      </c>
      <c r="AY543" s="245" t="s">
        <v>130</v>
      </c>
    </row>
    <row r="544" spans="1:51" s="14" customFormat="1" ht="12">
      <c r="A544" s="14"/>
      <c r="B544" s="235"/>
      <c r="C544" s="236"/>
      <c r="D544" s="218" t="s">
        <v>143</v>
      </c>
      <c r="E544" s="237" t="s">
        <v>19</v>
      </c>
      <c r="F544" s="238" t="s">
        <v>796</v>
      </c>
      <c r="G544" s="236"/>
      <c r="H544" s="239">
        <v>-3.8</v>
      </c>
      <c r="I544" s="240"/>
      <c r="J544" s="236"/>
      <c r="K544" s="236"/>
      <c r="L544" s="241"/>
      <c r="M544" s="242"/>
      <c r="N544" s="243"/>
      <c r="O544" s="243"/>
      <c r="P544" s="243"/>
      <c r="Q544" s="243"/>
      <c r="R544" s="243"/>
      <c r="S544" s="243"/>
      <c r="T544" s="24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T544" s="245" t="s">
        <v>143</v>
      </c>
      <c r="AU544" s="245" t="s">
        <v>82</v>
      </c>
      <c r="AV544" s="14" t="s">
        <v>82</v>
      </c>
      <c r="AW544" s="14" t="s">
        <v>33</v>
      </c>
      <c r="AX544" s="14" t="s">
        <v>72</v>
      </c>
      <c r="AY544" s="245" t="s">
        <v>130</v>
      </c>
    </row>
    <row r="545" spans="1:51" s="14" customFormat="1" ht="12">
      <c r="A545" s="14"/>
      <c r="B545" s="235"/>
      <c r="C545" s="236"/>
      <c r="D545" s="218" t="s">
        <v>143</v>
      </c>
      <c r="E545" s="237" t="s">
        <v>19</v>
      </c>
      <c r="F545" s="238" t="s">
        <v>797</v>
      </c>
      <c r="G545" s="236"/>
      <c r="H545" s="239">
        <v>80.22</v>
      </c>
      <c r="I545" s="240"/>
      <c r="J545" s="236"/>
      <c r="K545" s="236"/>
      <c r="L545" s="241"/>
      <c r="M545" s="242"/>
      <c r="N545" s="243"/>
      <c r="O545" s="243"/>
      <c r="P545" s="243"/>
      <c r="Q545" s="243"/>
      <c r="R545" s="243"/>
      <c r="S545" s="243"/>
      <c r="T545" s="24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T545" s="245" t="s">
        <v>143</v>
      </c>
      <c r="AU545" s="245" t="s">
        <v>82</v>
      </c>
      <c r="AV545" s="14" t="s">
        <v>82</v>
      </c>
      <c r="AW545" s="14" t="s">
        <v>33</v>
      </c>
      <c r="AX545" s="14" t="s">
        <v>72</v>
      </c>
      <c r="AY545" s="245" t="s">
        <v>130</v>
      </c>
    </row>
    <row r="546" spans="1:51" s="14" customFormat="1" ht="12">
      <c r="A546" s="14"/>
      <c r="B546" s="235"/>
      <c r="C546" s="236"/>
      <c r="D546" s="218" t="s">
        <v>143</v>
      </c>
      <c r="E546" s="237" t="s">
        <v>19</v>
      </c>
      <c r="F546" s="238" t="s">
        <v>798</v>
      </c>
      <c r="G546" s="236"/>
      <c r="H546" s="239">
        <v>77.355</v>
      </c>
      <c r="I546" s="240"/>
      <c r="J546" s="236"/>
      <c r="K546" s="236"/>
      <c r="L546" s="241"/>
      <c r="M546" s="242"/>
      <c r="N546" s="243"/>
      <c r="O546" s="243"/>
      <c r="P546" s="243"/>
      <c r="Q546" s="243"/>
      <c r="R546" s="243"/>
      <c r="S546" s="243"/>
      <c r="T546" s="24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T546" s="245" t="s">
        <v>143</v>
      </c>
      <c r="AU546" s="245" t="s">
        <v>82</v>
      </c>
      <c r="AV546" s="14" t="s">
        <v>82</v>
      </c>
      <c r="AW546" s="14" t="s">
        <v>33</v>
      </c>
      <c r="AX546" s="14" t="s">
        <v>72</v>
      </c>
      <c r="AY546" s="245" t="s">
        <v>130</v>
      </c>
    </row>
    <row r="547" spans="1:51" s="14" customFormat="1" ht="12">
      <c r="A547" s="14"/>
      <c r="B547" s="235"/>
      <c r="C547" s="236"/>
      <c r="D547" s="218" t="s">
        <v>143</v>
      </c>
      <c r="E547" s="237" t="s">
        <v>19</v>
      </c>
      <c r="F547" s="238" t="s">
        <v>799</v>
      </c>
      <c r="G547" s="236"/>
      <c r="H547" s="239">
        <v>-5.64</v>
      </c>
      <c r="I547" s="240"/>
      <c r="J547" s="236"/>
      <c r="K547" s="236"/>
      <c r="L547" s="241"/>
      <c r="M547" s="242"/>
      <c r="N547" s="243"/>
      <c r="O547" s="243"/>
      <c r="P547" s="243"/>
      <c r="Q547" s="243"/>
      <c r="R547" s="243"/>
      <c r="S547" s="243"/>
      <c r="T547" s="24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T547" s="245" t="s">
        <v>143</v>
      </c>
      <c r="AU547" s="245" t="s">
        <v>82</v>
      </c>
      <c r="AV547" s="14" t="s">
        <v>82</v>
      </c>
      <c r="AW547" s="14" t="s">
        <v>33</v>
      </c>
      <c r="AX547" s="14" t="s">
        <v>72</v>
      </c>
      <c r="AY547" s="245" t="s">
        <v>130</v>
      </c>
    </row>
    <row r="548" spans="1:51" s="14" customFormat="1" ht="12">
      <c r="A548" s="14"/>
      <c r="B548" s="235"/>
      <c r="C548" s="236"/>
      <c r="D548" s="218" t="s">
        <v>143</v>
      </c>
      <c r="E548" s="237" t="s">
        <v>19</v>
      </c>
      <c r="F548" s="238" t="s">
        <v>800</v>
      </c>
      <c r="G548" s="236"/>
      <c r="H548" s="239">
        <v>41</v>
      </c>
      <c r="I548" s="240"/>
      <c r="J548" s="236"/>
      <c r="K548" s="236"/>
      <c r="L548" s="241"/>
      <c r="M548" s="242"/>
      <c r="N548" s="243"/>
      <c r="O548" s="243"/>
      <c r="P548" s="243"/>
      <c r="Q548" s="243"/>
      <c r="R548" s="243"/>
      <c r="S548" s="243"/>
      <c r="T548" s="24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T548" s="245" t="s">
        <v>143</v>
      </c>
      <c r="AU548" s="245" t="s">
        <v>82</v>
      </c>
      <c r="AV548" s="14" t="s">
        <v>82</v>
      </c>
      <c r="AW548" s="14" t="s">
        <v>33</v>
      </c>
      <c r="AX548" s="14" t="s">
        <v>72</v>
      </c>
      <c r="AY548" s="245" t="s">
        <v>130</v>
      </c>
    </row>
    <row r="549" spans="1:51" s="14" customFormat="1" ht="12">
      <c r="A549" s="14"/>
      <c r="B549" s="235"/>
      <c r="C549" s="236"/>
      <c r="D549" s="218" t="s">
        <v>143</v>
      </c>
      <c r="E549" s="237" t="s">
        <v>19</v>
      </c>
      <c r="F549" s="238" t="s">
        <v>801</v>
      </c>
      <c r="G549" s="236"/>
      <c r="H549" s="239">
        <v>-1.9</v>
      </c>
      <c r="I549" s="240"/>
      <c r="J549" s="236"/>
      <c r="K549" s="236"/>
      <c r="L549" s="241"/>
      <c r="M549" s="242"/>
      <c r="N549" s="243"/>
      <c r="O549" s="243"/>
      <c r="P549" s="243"/>
      <c r="Q549" s="243"/>
      <c r="R549" s="243"/>
      <c r="S549" s="243"/>
      <c r="T549" s="24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T549" s="245" t="s">
        <v>143</v>
      </c>
      <c r="AU549" s="245" t="s">
        <v>82</v>
      </c>
      <c r="AV549" s="14" t="s">
        <v>82</v>
      </c>
      <c r="AW549" s="14" t="s">
        <v>33</v>
      </c>
      <c r="AX549" s="14" t="s">
        <v>72</v>
      </c>
      <c r="AY549" s="245" t="s">
        <v>130</v>
      </c>
    </row>
    <row r="550" spans="1:51" s="14" customFormat="1" ht="12">
      <c r="A550" s="14"/>
      <c r="B550" s="235"/>
      <c r="C550" s="236"/>
      <c r="D550" s="218" t="s">
        <v>143</v>
      </c>
      <c r="E550" s="237" t="s">
        <v>19</v>
      </c>
      <c r="F550" s="238" t="s">
        <v>802</v>
      </c>
      <c r="G550" s="236"/>
      <c r="H550" s="239">
        <v>48.36</v>
      </c>
      <c r="I550" s="240"/>
      <c r="J550" s="236"/>
      <c r="K550" s="236"/>
      <c r="L550" s="241"/>
      <c r="M550" s="242"/>
      <c r="N550" s="243"/>
      <c r="O550" s="243"/>
      <c r="P550" s="243"/>
      <c r="Q550" s="243"/>
      <c r="R550" s="243"/>
      <c r="S550" s="243"/>
      <c r="T550" s="24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T550" s="245" t="s">
        <v>143</v>
      </c>
      <c r="AU550" s="245" t="s">
        <v>82</v>
      </c>
      <c r="AV550" s="14" t="s">
        <v>82</v>
      </c>
      <c r="AW550" s="14" t="s">
        <v>33</v>
      </c>
      <c r="AX550" s="14" t="s">
        <v>72</v>
      </c>
      <c r="AY550" s="245" t="s">
        <v>130</v>
      </c>
    </row>
    <row r="551" spans="1:51" s="14" customFormat="1" ht="12">
      <c r="A551" s="14"/>
      <c r="B551" s="235"/>
      <c r="C551" s="236"/>
      <c r="D551" s="218" t="s">
        <v>143</v>
      </c>
      <c r="E551" s="237" t="s">
        <v>19</v>
      </c>
      <c r="F551" s="238" t="s">
        <v>803</v>
      </c>
      <c r="G551" s="236"/>
      <c r="H551" s="239">
        <v>-2.814</v>
      </c>
      <c r="I551" s="240"/>
      <c r="J551" s="236"/>
      <c r="K551" s="236"/>
      <c r="L551" s="241"/>
      <c r="M551" s="242"/>
      <c r="N551" s="243"/>
      <c r="O551" s="243"/>
      <c r="P551" s="243"/>
      <c r="Q551" s="243"/>
      <c r="R551" s="243"/>
      <c r="S551" s="243"/>
      <c r="T551" s="24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T551" s="245" t="s">
        <v>143</v>
      </c>
      <c r="AU551" s="245" t="s">
        <v>82</v>
      </c>
      <c r="AV551" s="14" t="s">
        <v>82</v>
      </c>
      <c r="AW551" s="14" t="s">
        <v>33</v>
      </c>
      <c r="AX551" s="14" t="s">
        <v>72</v>
      </c>
      <c r="AY551" s="245" t="s">
        <v>130</v>
      </c>
    </row>
    <row r="552" spans="1:65" s="2" customFormat="1" ht="22.2" customHeight="1">
      <c r="A552" s="39"/>
      <c r="B552" s="40"/>
      <c r="C552" s="246" t="s">
        <v>804</v>
      </c>
      <c r="D552" s="246" t="s">
        <v>165</v>
      </c>
      <c r="E552" s="247" t="s">
        <v>805</v>
      </c>
      <c r="F552" s="248" t="s">
        <v>806</v>
      </c>
      <c r="G552" s="249" t="s">
        <v>136</v>
      </c>
      <c r="H552" s="250">
        <v>115</v>
      </c>
      <c r="I552" s="251"/>
      <c r="J552" s="252">
        <f>ROUND(I552*H552,2)</f>
        <v>0</v>
      </c>
      <c r="K552" s="248" t="s">
        <v>19</v>
      </c>
      <c r="L552" s="253"/>
      <c r="M552" s="254" t="s">
        <v>19</v>
      </c>
      <c r="N552" s="255" t="s">
        <v>43</v>
      </c>
      <c r="O552" s="85"/>
      <c r="P552" s="214">
        <f>O552*H552</f>
        <v>0</v>
      </c>
      <c r="Q552" s="214">
        <v>0.0004</v>
      </c>
      <c r="R552" s="214">
        <f>Q552*H552</f>
        <v>0.046</v>
      </c>
      <c r="S552" s="214">
        <v>0</v>
      </c>
      <c r="T552" s="215">
        <f>S552*H552</f>
        <v>0</v>
      </c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R552" s="216" t="s">
        <v>333</v>
      </c>
      <c r="AT552" s="216" t="s">
        <v>165</v>
      </c>
      <c r="AU552" s="216" t="s">
        <v>82</v>
      </c>
      <c r="AY552" s="18" t="s">
        <v>130</v>
      </c>
      <c r="BE552" s="217">
        <f>IF(N552="základní",J552,0)</f>
        <v>0</v>
      </c>
      <c r="BF552" s="217">
        <f>IF(N552="snížená",J552,0)</f>
        <v>0</v>
      </c>
      <c r="BG552" s="217">
        <f>IF(N552="zákl. přenesená",J552,0)</f>
        <v>0</v>
      </c>
      <c r="BH552" s="217">
        <f>IF(N552="sníž. přenesená",J552,0)</f>
        <v>0</v>
      </c>
      <c r="BI552" s="217">
        <f>IF(N552="nulová",J552,0)</f>
        <v>0</v>
      </c>
      <c r="BJ552" s="18" t="s">
        <v>80</v>
      </c>
      <c r="BK552" s="217">
        <f>ROUND(I552*H552,2)</f>
        <v>0</v>
      </c>
      <c r="BL552" s="18" t="s">
        <v>249</v>
      </c>
      <c r="BM552" s="216" t="s">
        <v>807</v>
      </c>
    </row>
    <row r="553" spans="1:47" s="2" customFormat="1" ht="12">
      <c r="A553" s="39"/>
      <c r="B553" s="40"/>
      <c r="C553" s="41"/>
      <c r="D553" s="218" t="s">
        <v>139</v>
      </c>
      <c r="E553" s="41"/>
      <c r="F553" s="219" t="s">
        <v>806</v>
      </c>
      <c r="G553" s="41"/>
      <c r="H553" s="41"/>
      <c r="I553" s="220"/>
      <c r="J553" s="41"/>
      <c r="K553" s="41"/>
      <c r="L553" s="45"/>
      <c r="M553" s="221"/>
      <c r="N553" s="222"/>
      <c r="O553" s="85"/>
      <c r="P553" s="85"/>
      <c r="Q553" s="85"/>
      <c r="R553" s="85"/>
      <c r="S553" s="85"/>
      <c r="T553" s="86"/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T553" s="18" t="s">
        <v>139</v>
      </c>
      <c r="AU553" s="18" t="s">
        <v>82</v>
      </c>
    </row>
    <row r="554" spans="1:51" s="14" customFormat="1" ht="12">
      <c r="A554" s="14"/>
      <c r="B554" s="235"/>
      <c r="C554" s="236"/>
      <c r="D554" s="218" t="s">
        <v>143</v>
      </c>
      <c r="E554" s="237" t="s">
        <v>19</v>
      </c>
      <c r="F554" s="238" t="s">
        <v>808</v>
      </c>
      <c r="G554" s="236"/>
      <c r="H554" s="239">
        <v>115</v>
      </c>
      <c r="I554" s="240"/>
      <c r="J554" s="236"/>
      <c r="K554" s="236"/>
      <c r="L554" s="241"/>
      <c r="M554" s="242"/>
      <c r="N554" s="243"/>
      <c r="O554" s="243"/>
      <c r="P554" s="243"/>
      <c r="Q554" s="243"/>
      <c r="R554" s="243"/>
      <c r="S554" s="243"/>
      <c r="T554" s="24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T554" s="245" t="s">
        <v>143</v>
      </c>
      <c r="AU554" s="245" t="s">
        <v>82</v>
      </c>
      <c r="AV554" s="14" t="s">
        <v>82</v>
      </c>
      <c r="AW554" s="14" t="s">
        <v>33</v>
      </c>
      <c r="AX554" s="14" t="s">
        <v>72</v>
      </c>
      <c r="AY554" s="245" t="s">
        <v>130</v>
      </c>
    </row>
    <row r="555" spans="1:65" s="2" customFormat="1" ht="19.8" customHeight="1">
      <c r="A555" s="39"/>
      <c r="B555" s="40"/>
      <c r="C555" s="205" t="s">
        <v>809</v>
      </c>
      <c r="D555" s="205" t="s">
        <v>133</v>
      </c>
      <c r="E555" s="206" t="s">
        <v>810</v>
      </c>
      <c r="F555" s="207" t="s">
        <v>811</v>
      </c>
      <c r="G555" s="208" t="s">
        <v>150</v>
      </c>
      <c r="H555" s="209">
        <v>969.785</v>
      </c>
      <c r="I555" s="210"/>
      <c r="J555" s="211">
        <f>ROUND(I555*H555,2)</f>
        <v>0</v>
      </c>
      <c r="K555" s="207" t="s">
        <v>137</v>
      </c>
      <c r="L555" s="45"/>
      <c r="M555" s="212" t="s">
        <v>19</v>
      </c>
      <c r="N555" s="213" t="s">
        <v>43</v>
      </c>
      <c r="O555" s="85"/>
      <c r="P555" s="214">
        <f>O555*H555</f>
        <v>0</v>
      </c>
      <c r="Q555" s="214">
        <v>0</v>
      </c>
      <c r="R555" s="214">
        <f>Q555*H555</f>
        <v>0</v>
      </c>
      <c r="S555" s="214">
        <v>0</v>
      </c>
      <c r="T555" s="215">
        <f>S555*H555</f>
        <v>0</v>
      </c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R555" s="216" t="s">
        <v>249</v>
      </c>
      <c r="AT555" s="216" t="s">
        <v>133</v>
      </c>
      <c r="AU555" s="216" t="s">
        <v>82</v>
      </c>
      <c r="AY555" s="18" t="s">
        <v>130</v>
      </c>
      <c r="BE555" s="217">
        <f>IF(N555="základní",J555,0)</f>
        <v>0</v>
      </c>
      <c r="BF555" s="217">
        <f>IF(N555="snížená",J555,0)</f>
        <v>0</v>
      </c>
      <c r="BG555" s="217">
        <f>IF(N555="zákl. přenesená",J555,0)</f>
        <v>0</v>
      </c>
      <c r="BH555" s="217">
        <f>IF(N555="sníž. přenesená",J555,0)</f>
        <v>0</v>
      </c>
      <c r="BI555" s="217">
        <f>IF(N555="nulová",J555,0)</f>
        <v>0</v>
      </c>
      <c r="BJ555" s="18" t="s">
        <v>80</v>
      </c>
      <c r="BK555" s="217">
        <f>ROUND(I555*H555,2)</f>
        <v>0</v>
      </c>
      <c r="BL555" s="18" t="s">
        <v>249</v>
      </c>
      <c r="BM555" s="216" t="s">
        <v>812</v>
      </c>
    </row>
    <row r="556" spans="1:47" s="2" customFormat="1" ht="12">
      <c r="A556" s="39"/>
      <c r="B556" s="40"/>
      <c r="C556" s="41"/>
      <c r="D556" s="218" t="s">
        <v>139</v>
      </c>
      <c r="E556" s="41"/>
      <c r="F556" s="219" t="s">
        <v>813</v>
      </c>
      <c r="G556" s="41"/>
      <c r="H556" s="41"/>
      <c r="I556" s="220"/>
      <c r="J556" s="41"/>
      <c r="K556" s="41"/>
      <c r="L556" s="45"/>
      <c r="M556" s="221"/>
      <c r="N556" s="222"/>
      <c r="O556" s="85"/>
      <c r="P556" s="85"/>
      <c r="Q556" s="85"/>
      <c r="R556" s="85"/>
      <c r="S556" s="85"/>
      <c r="T556" s="86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T556" s="18" t="s">
        <v>139</v>
      </c>
      <c r="AU556" s="18" t="s">
        <v>82</v>
      </c>
    </row>
    <row r="557" spans="1:47" s="2" customFormat="1" ht="12">
      <c r="A557" s="39"/>
      <c r="B557" s="40"/>
      <c r="C557" s="41"/>
      <c r="D557" s="223" t="s">
        <v>141</v>
      </c>
      <c r="E557" s="41"/>
      <c r="F557" s="224" t="s">
        <v>814</v>
      </c>
      <c r="G557" s="41"/>
      <c r="H557" s="41"/>
      <c r="I557" s="220"/>
      <c r="J557" s="41"/>
      <c r="K557" s="41"/>
      <c r="L557" s="45"/>
      <c r="M557" s="221"/>
      <c r="N557" s="222"/>
      <c r="O557" s="85"/>
      <c r="P557" s="85"/>
      <c r="Q557" s="85"/>
      <c r="R557" s="85"/>
      <c r="S557" s="85"/>
      <c r="T557" s="86"/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T557" s="18" t="s">
        <v>141</v>
      </c>
      <c r="AU557" s="18" t="s">
        <v>82</v>
      </c>
    </row>
    <row r="558" spans="1:51" s="14" customFormat="1" ht="12">
      <c r="A558" s="14"/>
      <c r="B558" s="235"/>
      <c r="C558" s="236"/>
      <c r="D558" s="218" t="s">
        <v>143</v>
      </c>
      <c r="E558" s="237" t="s">
        <v>19</v>
      </c>
      <c r="F558" s="238" t="s">
        <v>352</v>
      </c>
      <c r="G558" s="236"/>
      <c r="H558" s="239">
        <v>8</v>
      </c>
      <c r="I558" s="240"/>
      <c r="J558" s="236"/>
      <c r="K558" s="236"/>
      <c r="L558" s="241"/>
      <c r="M558" s="242"/>
      <c r="N558" s="243"/>
      <c r="O558" s="243"/>
      <c r="P558" s="243"/>
      <c r="Q558" s="243"/>
      <c r="R558" s="243"/>
      <c r="S558" s="243"/>
      <c r="T558" s="24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T558" s="245" t="s">
        <v>143</v>
      </c>
      <c r="AU558" s="245" t="s">
        <v>82</v>
      </c>
      <c r="AV558" s="14" t="s">
        <v>82</v>
      </c>
      <c r="AW558" s="14" t="s">
        <v>33</v>
      </c>
      <c r="AX558" s="14" t="s">
        <v>72</v>
      </c>
      <c r="AY558" s="245" t="s">
        <v>130</v>
      </c>
    </row>
    <row r="559" spans="1:51" s="14" customFormat="1" ht="12">
      <c r="A559" s="14"/>
      <c r="B559" s="235"/>
      <c r="C559" s="236"/>
      <c r="D559" s="218" t="s">
        <v>143</v>
      </c>
      <c r="E559" s="237" t="s">
        <v>19</v>
      </c>
      <c r="F559" s="238" t="s">
        <v>780</v>
      </c>
      <c r="G559" s="236"/>
      <c r="H559" s="239">
        <v>98.4</v>
      </c>
      <c r="I559" s="240"/>
      <c r="J559" s="236"/>
      <c r="K559" s="236"/>
      <c r="L559" s="241"/>
      <c r="M559" s="242"/>
      <c r="N559" s="243"/>
      <c r="O559" s="243"/>
      <c r="P559" s="243"/>
      <c r="Q559" s="243"/>
      <c r="R559" s="243"/>
      <c r="S559" s="243"/>
      <c r="T559" s="24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T559" s="245" t="s">
        <v>143</v>
      </c>
      <c r="AU559" s="245" t="s">
        <v>82</v>
      </c>
      <c r="AV559" s="14" t="s">
        <v>82</v>
      </c>
      <c r="AW559" s="14" t="s">
        <v>33</v>
      </c>
      <c r="AX559" s="14" t="s">
        <v>72</v>
      </c>
      <c r="AY559" s="245" t="s">
        <v>130</v>
      </c>
    </row>
    <row r="560" spans="1:51" s="13" customFormat="1" ht="12">
      <c r="A560" s="13"/>
      <c r="B560" s="225"/>
      <c r="C560" s="226"/>
      <c r="D560" s="218" t="s">
        <v>143</v>
      </c>
      <c r="E560" s="227" t="s">
        <v>19</v>
      </c>
      <c r="F560" s="228" t="s">
        <v>391</v>
      </c>
      <c r="G560" s="226"/>
      <c r="H560" s="227" t="s">
        <v>19</v>
      </c>
      <c r="I560" s="229"/>
      <c r="J560" s="226"/>
      <c r="K560" s="226"/>
      <c r="L560" s="230"/>
      <c r="M560" s="231"/>
      <c r="N560" s="232"/>
      <c r="O560" s="232"/>
      <c r="P560" s="232"/>
      <c r="Q560" s="232"/>
      <c r="R560" s="232"/>
      <c r="S560" s="232"/>
      <c r="T560" s="23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T560" s="234" t="s">
        <v>143</v>
      </c>
      <c r="AU560" s="234" t="s">
        <v>82</v>
      </c>
      <c r="AV560" s="13" t="s">
        <v>80</v>
      </c>
      <c r="AW560" s="13" t="s">
        <v>33</v>
      </c>
      <c r="AX560" s="13" t="s">
        <v>72</v>
      </c>
      <c r="AY560" s="234" t="s">
        <v>130</v>
      </c>
    </row>
    <row r="561" spans="1:51" s="14" customFormat="1" ht="12">
      <c r="A561" s="14"/>
      <c r="B561" s="235"/>
      <c r="C561" s="236"/>
      <c r="D561" s="218" t="s">
        <v>143</v>
      </c>
      <c r="E561" s="237" t="s">
        <v>19</v>
      </c>
      <c r="F561" s="238" t="s">
        <v>561</v>
      </c>
      <c r="G561" s="236"/>
      <c r="H561" s="239">
        <v>7.838</v>
      </c>
      <c r="I561" s="240"/>
      <c r="J561" s="236"/>
      <c r="K561" s="236"/>
      <c r="L561" s="241"/>
      <c r="M561" s="242"/>
      <c r="N561" s="243"/>
      <c r="O561" s="243"/>
      <c r="P561" s="243"/>
      <c r="Q561" s="243"/>
      <c r="R561" s="243"/>
      <c r="S561" s="243"/>
      <c r="T561" s="24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T561" s="245" t="s">
        <v>143</v>
      </c>
      <c r="AU561" s="245" t="s">
        <v>82</v>
      </c>
      <c r="AV561" s="14" t="s">
        <v>82</v>
      </c>
      <c r="AW561" s="14" t="s">
        <v>33</v>
      </c>
      <c r="AX561" s="14" t="s">
        <v>72</v>
      </c>
      <c r="AY561" s="245" t="s">
        <v>130</v>
      </c>
    </row>
    <row r="562" spans="1:51" s="13" customFormat="1" ht="12">
      <c r="A562" s="13"/>
      <c r="B562" s="225"/>
      <c r="C562" s="226"/>
      <c r="D562" s="218" t="s">
        <v>143</v>
      </c>
      <c r="E562" s="227" t="s">
        <v>19</v>
      </c>
      <c r="F562" s="228" t="s">
        <v>781</v>
      </c>
      <c r="G562" s="226"/>
      <c r="H562" s="227" t="s">
        <v>19</v>
      </c>
      <c r="I562" s="229"/>
      <c r="J562" s="226"/>
      <c r="K562" s="226"/>
      <c r="L562" s="230"/>
      <c r="M562" s="231"/>
      <c r="N562" s="232"/>
      <c r="O562" s="232"/>
      <c r="P562" s="232"/>
      <c r="Q562" s="232"/>
      <c r="R562" s="232"/>
      <c r="S562" s="232"/>
      <c r="T562" s="23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T562" s="234" t="s">
        <v>143</v>
      </c>
      <c r="AU562" s="234" t="s">
        <v>82</v>
      </c>
      <c r="AV562" s="13" t="s">
        <v>80</v>
      </c>
      <c r="AW562" s="13" t="s">
        <v>33</v>
      </c>
      <c r="AX562" s="13" t="s">
        <v>72</v>
      </c>
      <c r="AY562" s="234" t="s">
        <v>130</v>
      </c>
    </row>
    <row r="563" spans="1:51" s="14" customFormat="1" ht="12">
      <c r="A563" s="14"/>
      <c r="B563" s="235"/>
      <c r="C563" s="236"/>
      <c r="D563" s="218" t="s">
        <v>143</v>
      </c>
      <c r="E563" s="237" t="s">
        <v>19</v>
      </c>
      <c r="F563" s="238" t="s">
        <v>782</v>
      </c>
      <c r="G563" s="236"/>
      <c r="H563" s="239">
        <v>42.9</v>
      </c>
      <c r="I563" s="240"/>
      <c r="J563" s="236"/>
      <c r="K563" s="236"/>
      <c r="L563" s="241"/>
      <c r="M563" s="242"/>
      <c r="N563" s="243"/>
      <c r="O563" s="243"/>
      <c r="P563" s="243"/>
      <c r="Q563" s="243"/>
      <c r="R563" s="243"/>
      <c r="S563" s="243"/>
      <c r="T563" s="24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T563" s="245" t="s">
        <v>143</v>
      </c>
      <c r="AU563" s="245" t="s">
        <v>82</v>
      </c>
      <c r="AV563" s="14" t="s">
        <v>82</v>
      </c>
      <c r="AW563" s="14" t="s">
        <v>33</v>
      </c>
      <c r="AX563" s="14" t="s">
        <v>72</v>
      </c>
      <c r="AY563" s="245" t="s">
        <v>130</v>
      </c>
    </row>
    <row r="564" spans="1:51" s="14" customFormat="1" ht="12">
      <c r="A564" s="14"/>
      <c r="B564" s="235"/>
      <c r="C564" s="236"/>
      <c r="D564" s="218" t="s">
        <v>143</v>
      </c>
      <c r="E564" s="237" t="s">
        <v>19</v>
      </c>
      <c r="F564" s="238" t="s">
        <v>783</v>
      </c>
      <c r="G564" s="236"/>
      <c r="H564" s="239">
        <v>-5.628</v>
      </c>
      <c r="I564" s="240"/>
      <c r="J564" s="236"/>
      <c r="K564" s="236"/>
      <c r="L564" s="241"/>
      <c r="M564" s="242"/>
      <c r="N564" s="243"/>
      <c r="O564" s="243"/>
      <c r="P564" s="243"/>
      <c r="Q564" s="243"/>
      <c r="R564" s="243"/>
      <c r="S564" s="243"/>
      <c r="T564" s="24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T564" s="245" t="s">
        <v>143</v>
      </c>
      <c r="AU564" s="245" t="s">
        <v>82</v>
      </c>
      <c r="AV564" s="14" t="s">
        <v>82</v>
      </c>
      <c r="AW564" s="14" t="s">
        <v>33</v>
      </c>
      <c r="AX564" s="14" t="s">
        <v>72</v>
      </c>
      <c r="AY564" s="245" t="s">
        <v>130</v>
      </c>
    </row>
    <row r="565" spans="1:51" s="14" customFormat="1" ht="12">
      <c r="A565" s="14"/>
      <c r="B565" s="235"/>
      <c r="C565" s="236"/>
      <c r="D565" s="218" t="s">
        <v>143</v>
      </c>
      <c r="E565" s="237" t="s">
        <v>19</v>
      </c>
      <c r="F565" s="238" t="s">
        <v>784</v>
      </c>
      <c r="G565" s="236"/>
      <c r="H565" s="239">
        <v>331.454</v>
      </c>
      <c r="I565" s="240"/>
      <c r="J565" s="236"/>
      <c r="K565" s="236"/>
      <c r="L565" s="241"/>
      <c r="M565" s="242"/>
      <c r="N565" s="243"/>
      <c r="O565" s="243"/>
      <c r="P565" s="243"/>
      <c r="Q565" s="243"/>
      <c r="R565" s="243"/>
      <c r="S565" s="243"/>
      <c r="T565" s="24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T565" s="245" t="s">
        <v>143</v>
      </c>
      <c r="AU565" s="245" t="s">
        <v>82</v>
      </c>
      <c r="AV565" s="14" t="s">
        <v>82</v>
      </c>
      <c r="AW565" s="14" t="s">
        <v>33</v>
      </c>
      <c r="AX565" s="14" t="s">
        <v>72</v>
      </c>
      <c r="AY565" s="245" t="s">
        <v>130</v>
      </c>
    </row>
    <row r="566" spans="1:51" s="14" customFormat="1" ht="12">
      <c r="A566" s="14"/>
      <c r="B566" s="235"/>
      <c r="C566" s="236"/>
      <c r="D566" s="218" t="s">
        <v>143</v>
      </c>
      <c r="E566" s="237" t="s">
        <v>19</v>
      </c>
      <c r="F566" s="238" t="s">
        <v>785</v>
      </c>
      <c r="G566" s="236"/>
      <c r="H566" s="239">
        <v>-4.75</v>
      </c>
      <c r="I566" s="240"/>
      <c r="J566" s="236"/>
      <c r="K566" s="236"/>
      <c r="L566" s="241"/>
      <c r="M566" s="242"/>
      <c r="N566" s="243"/>
      <c r="O566" s="243"/>
      <c r="P566" s="243"/>
      <c r="Q566" s="243"/>
      <c r="R566" s="243"/>
      <c r="S566" s="243"/>
      <c r="T566" s="24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T566" s="245" t="s">
        <v>143</v>
      </c>
      <c r="AU566" s="245" t="s">
        <v>82</v>
      </c>
      <c r="AV566" s="14" t="s">
        <v>82</v>
      </c>
      <c r="AW566" s="14" t="s">
        <v>33</v>
      </c>
      <c r="AX566" s="14" t="s">
        <v>72</v>
      </c>
      <c r="AY566" s="245" t="s">
        <v>130</v>
      </c>
    </row>
    <row r="567" spans="1:51" s="14" customFormat="1" ht="12">
      <c r="A567" s="14"/>
      <c r="B567" s="235"/>
      <c r="C567" s="236"/>
      <c r="D567" s="218" t="s">
        <v>143</v>
      </c>
      <c r="E567" s="237" t="s">
        <v>19</v>
      </c>
      <c r="F567" s="238" t="s">
        <v>786</v>
      </c>
      <c r="G567" s="236"/>
      <c r="H567" s="239">
        <v>-19</v>
      </c>
      <c r="I567" s="240"/>
      <c r="J567" s="236"/>
      <c r="K567" s="236"/>
      <c r="L567" s="241"/>
      <c r="M567" s="242"/>
      <c r="N567" s="243"/>
      <c r="O567" s="243"/>
      <c r="P567" s="243"/>
      <c r="Q567" s="243"/>
      <c r="R567" s="243"/>
      <c r="S567" s="243"/>
      <c r="T567" s="24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T567" s="245" t="s">
        <v>143</v>
      </c>
      <c r="AU567" s="245" t="s">
        <v>82</v>
      </c>
      <c r="AV567" s="14" t="s">
        <v>82</v>
      </c>
      <c r="AW567" s="14" t="s">
        <v>33</v>
      </c>
      <c r="AX567" s="14" t="s">
        <v>72</v>
      </c>
      <c r="AY567" s="245" t="s">
        <v>130</v>
      </c>
    </row>
    <row r="568" spans="1:51" s="14" customFormat="1" ht="12">
      <c r="A568" s="14"/>
      <c r="B568" s="235"/>
      <c r="C568" s="236"/>
      <c r="D568" s="218" t="s">
        <v>143</v>
      </c>
      <c r="E568" s="237" t="s">
        <v>19</v>
      </c>
      <c r="F568" s="238" t="s">
        <v>787</v>
      </c>
      <c r="G568" s="236"/>
      <c r="H568" s="239">
        <v>86.9</v>
      </c>
      <c r="I568" s="240"/>
      <c r="J568" s="236"/>
      <c r="K568" s="236"/>
      <c r="L568" s="241"/>
      <c r="M568" s="242"/>
      <c r="N568" s="243"/>
      <c r="O568" s="243"/>
      <c r="P568" s="243"/>
      <c r="Q568" s="243"/>
      <c r="R568" s="243"/>
      <c r="S568" s="243"/>
      <c r="T568" s="24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T568" s="245" t="s">
        <v>143</v>
      </c>
      <c r="AU568" s="245" t="s">
        <v>82</v>
      </c>
      <c r="AV568" s="14" t="s">
        <v>82</v>
      </c>
      <c r="AW568" s="14" t="s">
        <v>33</v>
      </c>
      <c r="AX568" s="14" t="s">
        <v>72</v>
      </c>
      <c r="AY568" s="245" t="s">
        <v>130</v>
      </c>
    </row>
    <row r="569" spans="1:51" s="14" customFormat="1" ht="12">
      <c r="A569" s="14"/>
      <c r="B569" s="235"/>
      <c r="C569" s="236"/>
      <c r="D569" s="218" t="s">
        <v>143</v>
      </c>
      <c r="E569" s="237" t="s">
        <v>19</v>
      </c>
      <c r="F569" s="238" t="s">
        <v>788</v>
      </c>
      <c r="G569" s="236"/>
      <c r="H569" s="239">
        <v>-5.7</v>
      </c>
      <c r="I569" s="240"/>
      <c r="J569" s="236"/>
      <c r="K569" s="236"/>
      <c r="L569" s="241"/>
      <c r="M569" s="242"/>
      <c r="N569" s="243"/>
      <c r="O569" s="243"/>
      <c r="P569" s="243"/>
      <c r="Q569" s="243"/>
      <c r="R569" s="243"/>
      <c r="S569" s="243"/>
      <c r="T569" s="244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T569" s="245" t="s">
        <v>143</v>
      </c>
      <c r="AU569" s="245" t="s">
        <v>82</v>
      </c>
      <c r="AV569" s="14" t="s">
        <v>82</v>
      </c>
      <c r="AW569" s="14" t="s">
        <v>33</v>
      </c>
      <c r="AX569" s="14" t="s">
        <v>72</v>
      </c>
      <c r="AY569" s="245" t="s">
        <v>130</v>
      </c>
    </row>
    <row r="570" spans="1:51" s="14" customFormat="1" ht="12">
      <c r="A570" s="14"/>
      <c r="B570" s="235"/>
      <c r="C570" s="236"/>
      <c r="D570" s="218" t="s">
        <v>143</v>
      </c>
      <c r="E570" s="237" t="s">
        <v>19</v>
      </c>
      <c r="F570" s="238" t="s">
        <v>789</v>
      </c>
      <c r="G570" s="236"/>
      <c r="H570" s="239">
        <v>4.8</v>
      </c>
      <c r="I570" s="240"/>
      <c r="J570" s="236"/>
      <c r="K570" s="236"/>
      <c r="L570" s="241"/>
      <c r="M570" s="242"/>
      <c r="N570" s="243"/>
      <c r="O570" s="243"/>
      <c r="P570" s="243"/>
      <c r="Q570" s="243"/>
      <c r="R570" s="243"/>
      <c r="S570" s="243"/>
      <c r="T570" s="24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T570" s="245" t="s">
        <v>143</v>
      </c>
      <c r="AU570" s="245" t="s">
        <v>82</v>
      </c>
      <c r="AV570" s="14" t="s">
        <v>82</v>
      </c>
      <c r="AW570" s="14" t="s">
        <v>33</v>
      </c>
      <c r="AX570" s="14" t="s">
        <v>72</v>
      </c>
      <c r="AY570" s="245" t="s">
        <v>130</v>
      </c>
    </row>
    <row r="571" spans="1:51" s="14" customFormat="1" ht="12">
      <c r="A571" s="14"/>
      <c r="B571" s="235"/>
      <c r="C571" s="236"/>
      <c r="D571" s="218" t="s">
        <v>143</v>
      </c>
      <c r="E571" s="237" t="s">
        <v>19</v>
      </c>
      <c r="F571" s="238" t="s">
        <v>790</v>
      </c>
      <c r="G571" s="236"/>
      <c r="H571" s="239">
        <v>24</v>
      </c>
      <c r="I571" s="240"/>
      <c r="J571" s="236"/>
      <c r="K571" s="236"/>
      <c r="L571" s="241"/>
      <c r="M571" s="242"/>
      <c r="N571" s="243"/>
      <c r="O571" s="243"/>
      <c r="P571" s="243"/>
      <c r="Q571" s="243"/>
      <c r="R571" s="243"/>
      <c r="S571" s="243"/>
      <c r="T571" s="24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T571" s="245" t="s">
        <v>143</v>
      </c>
      <c r="AU571" s="245" t="s">
        <v>82</v>
      </c>
      <c r="AV571" s="14" t="s">
        <v>82</v>
      </c>
      <c r="AW571" s="14" t="s">
        <v>33</v>
      </c>
      <c r="AX571" s="14" t="s">
        <v>72</v>
      </c>
      <c r="AY571" s="245" t="s">
        <v>130</v>
      </c>
    </row>
    <row r="572" spans="1:51" s="14" customFormat="1" ht="12">
      <c r="A572" s="14"/>
      <c r="B572" s="235"/>
      <c r="C572" s="236"/>
      <c r="D572" s="218" t="s">
        <v>143</v>
      </c>
      <c r="E572" s="237" t="s">
        <v>19</v>
      </c>
      <c r="F572" s="238" t="s">
        <v>791</v>
      </c>
      <c r="G572" s="236"/>
      <c r="H572" s="239">
        <v>32.64</v>
      </c>
      <c r="I572" s="240"/>
      <c r="J572" s="236"/>
      <c r="K572" s="236"/>
      <c r="L572" s="241"/>
      <c r="M572" s="242"/>
      <c r="N572" s="243"/>
      <c r="O572" s="243"/>
      <c r="P572" s="243"/>
      <c r="Q572" s="243"/>
      <c r="R572" s="243"/>
      <c r="S572" s="243"/>
      <c r="T572" s="24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T572" s="245" t="s">
        <v>143</v>
      </c>
      <c r="AU572" s="245" t="s">
        <v>82</v>
      </c>
      <c r="AV572" s="14" t="s">
        <v>82</v>
      </c>
      <c r="AW572" s="14" t="s">
        <v>33</v>
      </c>
      <c r="AX572" s="14" t="s">
        <v>72</v>
      </c>
      <c r="AY572" s="245" t="s">
        <v>130</v>
      </c>
    </row>
    <row r="573" spans="1:51" s="14" customFormat="1" ht="12">
      <c r="A573" s="14"/>
      <c r="B573" s="235"/>
      <c r="C573" s="236"/>
      <c r="D573" s="218" t="s">
        <v>143</v>
      </c>
      <c r="E573" s="237" t="s">
        <v>19</v>
      </c>
      <c r="F573" s="238" t="s">
        <v>792</v>
      </c>
      <c r="G573" s="236"/>
      <c r="H573" s="239">
        <v>-0.95</v>
      </c>
      <c r="I573" s="240"/>
      <c r="J573" s="236"/>
      <c r="K573" s="236"/>
      <c r="L573" s="241"/>
      <c r="M573" s="242"/>
      <c r="N573" s="243"/>
      <c r="O573" s="243"/>
      <c r="P573" s="243"/>
      <c r="Q573" s="243"/>
      <c r="R573" s="243"/>
      <c r="S573" s="243"/>
      <c r="T573" s="24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T573" s="245" t="s">
        <v>143</v>
      </c>
      <c r="AU573" s="245" t="s">
        <v>82</v>
      </c>
      <c r="AV573" s="14" t="s">
        <v>82</v>
      </c>
      <c r="AW573" s="14" t="s">
        <v>33</v>
      </c>
      <c r="AX573" s="14" t="s">
        <v>72</v>
      </c>
      <c r="AY573" s="245" t="s">
        <v>130</v>
      </c>
    </row>
    <row r="574" spans="1:51" s="14" customFormat="1" ht="12">
      <c r="A574" s="14"/>
      <c r="B574" s="235"/>
      <c r="C574" s="236"/>
      <c r="D574" s="218" t="s">
        <v>143</v>
      </c>
      <c r="E574" s="237" t="s">
        <v>19</v>
      </c>
      <c r="F574" s="238" t="s">
        <v>793</v>
      </c>
      <c r="G574" s="236"/>
      <c r="H574" s="239">
        <v>29.56</v>
      </c>
      <c r="I574" s="240"/>
      <c r="J574" s="236"/>
      <c r="K574" s="236"/>
      <c r="L574" s="241"/>
      <c r="M574" s="242"/>
      <c r="N574" s="243"/>
      <c r="O574" s="243"/>
      <c r="P574" s="243"/>
      <c r="Q574" s="243"/>
      <c r="R574" s="243"/>
      <c r="S574" s="243"/>
      <c r="T574" s="244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T574" s="245" t="s">
        <v>143</v>
      </c>
      <c r="AU574" s="245" t="s">
        <v>82</v>
      </c>
      <c r="AV574" s="14" t="s">
        <v>82</v>
      </c>
      <c r="AW574" s="14" t="s">
        <v>33</v>
      </c>
      <c r="AX574" s="14" t="s">
        <v>72</v>
      </c>
      <c r="AY574" s="245" t="s">
        <v>130</v>
      </c>
    </row>
    <row r="575" spans="1:51" s="14" customFormat="1" ht="12">
      <c r="A575" s="14"/>
      <c r="B575" s="235"/>
      <c r="C575" s="236"/>
      <c r="D575" s="218" t="s">
        <v>143</v>
      </c>
      <c r="E575" s="237" t="s">
        <v>19</v>
      </c>
      <c r="F575" s="238" t="s">
        <v>792</v>
      </c>
      <c r="G575" s="236"/>
      <c r="H575" s="239">
        <v>-0.95</v>
      </c>
      <c r="I575" s="240"/>
      <c r="J575" s="236"/>
      <c r="K575" s="236"/>
      <c r="L575" s="241"/>
      <c r="M575" s="242"/>
      <c r="N575" s="243"/>
      <c r="O575" s="243"/>
      <c r="P575" s="243"/>
      <c r="Q575" s="243"/>
      <c r="R575" s="243"/>
      <c r="S575" s="243"/>
      <c r="T575" s="24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T575" s="245" t="s">
        <v>143</v>
      </c>
      <c r="AU575" s="245" t="s">
        <v>82</v>
      </c>
      <c r="AV575" s="14" t="s">
        <v>82</v>
      </c>
      <c r="AW575" s="14" t="s">
        <v>33</v>
      </c>
      <c r="AX575" s="14" t="s">
        <v>72</v>
      </c>
      <c r="AY575" s="245" t="s">
        <v>130</v>
      </c>
    </row>
    <row r="576" spans="1:51" s="14" customFormat="1" ht="12">
      <c r="A576" s="14"/>
      <c r="B576" s="235"/>
      <c r="C576" s="236"/>
      <c r="D576" s="218" t="s">
        <v>143</v>
      </c>
      <c r="E576" s="237" t="s">
        <v>19</v>
      </c>
      <c r="F576" s="238" t="s">
        <v>794</v>
      </c>
      <c r="G576" s="236"/>
      <c r="H576" s="239">
        <v>115.29</v>
      </c>
      <c r="I576" s="240"/>
      <c r="J576" s="236"/>
      <c r="K576" s="236"/>
      <c r="L576" s="241"/>
      <c r="M576" s="242"/>
      <c r="N576" s="243"/>
      <c r="O576" s="243"/>
      <c r="P576" s="243"/>
      <c r="Q576" s="243"/>
      <c r="R576" s="243"/>
      <c r="S576" s="243"/>
      <c r="T576" s="24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T576" s="245" t="s">
        <v>143</v>
      </c>
      <c r="AU576" s="245" t="s">
        <v>82</v>
      </c>
      <c r="AV576" s="14" t="s">
        <v>82</v>
      </c>
      <c r="AW576" s="14" t="s">
        <v>33</v>
      </c>
      <c r="AX576" s="14" t="s">
        <v>72</v>
      </c>
      <c r="AY576" s="245" t="s">
        <v>130</v>
      </c>
    </row>
    <row r="577" spans="1:51" s="14" customFormat="1" ht="12">
      <c r="A577" s="14"/>
      <c r="B577" s="235"/>
      <c r="C577" s="236"/>
      <c r="D577" s="218" t="s">
        <v>143</v>
      </c>
      <c r="E577" s="237" t="s">
        <v>19</v>
      </c>
      <c r="F577" s="238" t="s">
        <v>795</v>
      </c>
      <c r="G577" s="236"/>
      <c r="H577" s="239">
        <v>-7.8</v>
      </c>
      <c r="I577" s="240"/>
      <c r="J577" s="236"/>
      <c r="K577" s="236"/>
      <c r="L577" s="241"/>
      <c r="M577" s="242"/>
      <c r="N577" s="243"/>
      <c r="O577" s="243"/>
      <c r="P577" s="243"/>
      <c r="Q577" s="243"/>
      <c r="R577" s="243"/>
      <c r="S577" s="243"/>
      <c r="T577" s="24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T577" s="245" t="s">
        <v>143</v>
      </c>
      <c r="AU577" s="245" t="s">
        <v>82</v>
      </c>
      <c r="AV577" s="14" t="s">
        <v>82</v>
      </c>
      <c r="AW577" s="14" t="s">
        <v>33</v>
      </c>
      <c r="AX577" s="14" t="s">
        <v>72</v>
      </c>
      <c r="AY577" s="245" t="s">
        <v>130</v>
      </c>
    </row>
    <row r="578" spans="1:51" s="14" customFormat="1" ht="12">
      <c r="A578" s="14"/>
      <c r="B578" s="235"/>
      <c r="C578" s="236"/>
      <c r="D578" s="218" t="s">
        <v>143</v>
      </c>
      <c r="E578" s="237" t="s">
        <v>19</v>
      </c>
      <c r="F578" s="238" t="s">
        <v>796</v>
      </c>
      <c r="G578" s="236"/>
      <c r="H578" s="239">
        <v>-3.8</v>
      </c>
      <c r="I578" s="240"/>
      <c r="J578" s="236"/>
      <c r="K578" s="236"/>
      <c r="L578" s="241"/>
      <c r="M578" s="242"/>
      <c r="N578" s="243"/>
      <c r="O578" s="243"/>
      <c r="P578" s="243"/>
      <c r="Q578" s="243"/>
      <c r="R578" s="243"/>
      <c r="S578" s="243"/>
      <c r="T578" s="24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T578" s="245" t="s">
        <v>143</v>
      </c>
      <c r="AU578" s="245" t="s">
        <v>82</v>
      </c>
      <c r="AV578" s="14" t="s">
        <v>82</v>
      </c>
      <c r="AW578" s="14" t="s">
        <v>33</v>
      </c>
      <c r="AX578" s="14" t="s">
        <v>72</v>
      </c>
      <c r="AY578" s="245" t="s">
        <v>130</v>
      </c>
    </row>
    <row r="579" spans="1:51" s="14" customFormat="1" ht="12">
      <c r="A579" s="14"/>
      <c r="B579" s="235"/>
      <c r="C579" s="236"/>
      <c r="D579" s="218" t="s">
        <v>143</v>
      </c>
      <c r="E579" s="237" t="s">
        <v>19</v>
      </c>
      <c r="F579" s="238" t="s">
        <v>797</v>
      </c>
      <c r="G579" s="236"/>
      <c r="H579" s="239">
        <v>80.22</v>
      </c>
      <c r="I579" s="240"/>
      <c r="J579" s="236"/>
      <c r="K579" s="236"/>
      <c r="L579" s="241"/>
      <c r="M579" s="242"/>
      <c r="N579" s="243"/>
      <c r="O579" s="243"/>
      <c r="P579" s="243"/>
      <c r="Q579" s="243"/>
      <c r="R579" s="243"/>
      <c r="S579" s="243"/>
      <c r="T579" s="24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T579" s="245" t="s">
        <v>143</v>
      </c>
      <c r="AU579" s="245" t="s">
        <v>82</v>
      </c>
      <c r="AV579" s="14" t="s">
        <v>82</v>
      </c>
      <c r="AW579" s="14" t="s">
        <v>33</v>
      </c>
      <c r="AX579" s="14" t="s">
        <v>72</v>
      </c>
      <c r="AY579" s="245" t="s">
        <v>130</v>
      </c>
    </row>
    <row r="580" spans="1:51" s="14" customFormat="1" ht="12">
      <c r="A580" s="14"/>
      <c r="B580" s="235"/>
      <c r="C580" s="236"/>
      <c r="D580" s="218" t="s">
        <v>143</v>
      </c>
      <c r="E580" s="237" t="s">
        <v>19</v>
      </c>
      <c r="F580" s="238" t="s">
        <v>798</v>
      </c>
      <c r="G580" s="236"/>
      <c r="H580" s="239">
        <v>77.355</v>
      </c>
      <c r="I580" s="240"/>
      <c r="J580" s="236"/>
      <c r="K580" s="236"/>
      <c r="L580" s="241"/>
      <c r="M580" s="242"/>
      <c r="N580" s="243"/>
      <c r="O580" s="243"/>
      <c r="P580" s="243"/>
      <c r="Q580" s="243"/>
      <c r="R580" s="243"/>
      <c r="S580" s="243"/>
      <c r="T580" s="244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T580" s="245" t="s">
        <v>143</v>
      </c>
      <c r="AU580" s="245" t="s">
        <v>82</v>
      </c>
      <c r="AV580" s="14" t="s">
        <v>82</v>
      </c>
      <c r="AW580" s="14" t="s">
        <v>33</v>
      </c>
      <c r="AX580" s="14" t="s">
        <v>72</v>
      </c>
      <c r="AY580" s="245" t="s">
        <v>130</v>
      </c>
    </row>
    <row r="581" spans="1:51" s="14" customFormat="1" ht="12">
      <c r="A581" s="14"/>
      <c r="B581" s="235"/>
      <c r="C581" s="236"/>
      <c r="D581" s="218" t="s">
        <v>143</v>
      </c>
      <c r="E581" s="237" t="s">
        <v>19</v>
      </c>
      <c r="F581" s="238" t="s">
        <v>799</v>
      </c>
      <c r="G581" s="236"/>
      <c r="H581" s="239">
        <v>-5.64</v>
      </c>
      <c r="I581" s="240"/>
      <c r="J581" s="236"/>
      <c r="K581" s="236"/>
      <c r="L581" s="241"/>
      <c r="M581" s="242"/>
      <c r="N581" s="243"/>
      <c r="O581" s="243"/>
      <c r="P581" s="243"/>
      <c r="Q581" s="243"/>
      <c r="R581" s="243"/>
      <c r="S581" s="243"/>
      <c r="T581" s="244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T581" s="245" t="s">
        <v>143</v>
      </c>
      <c r="AU581" s="245" t="s">
        <v>82</v>
      </c>
      <c r="AV581" s="14" t="s">
        <v>82</v>
      </c>
      <c r="AW581" s="14" t="s">
        <v>33</v>
      </c>
      <c r="AX581" s="14" t="s">
        <v>72</v>
      </c>
      <c r="AY581" s="245" t="s">
        <v>130</v>
      </c>
    </row>
    <row r="582" spans="1:51" s="14" customFormat="1" ht="12">
      <c r="A582" s="14"/>
      <c r="B582" s="235"/>
      <c r="C582" s="236"/>
      <c r="D582" s="218" t="s">
        <v>143</v>
      </c>
      <c r="E582" s="237" t="s">
        <v>19</v>
      </c>
      <c r="F582" s="238" t="s">
        <v>800</v>
      </c>
      <c r="G582" s="236"/>
      <c r="H582" s="239">
        <v>41</v>
      </c>
      <c r="I582" s="240"/>
      <c r="J582" s="236"/>
      <c r="K582" s="236"/>
      <c r="L582" s="241"/>
      <c r="M582" s="242"/>
      <c r="N582" s="243"/>
      <c r="O582" s="243"/>
      <c r="P582" s="243"/>
      <c r="Q582" s="243"/>
      <c r="R582" s="243"/>
      <c r="S582" s="243"/>
      <c r="T582" s="24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T582" s="245" t="s">
        <v>143</v>
      </c>
      <c r="AU582" s="245" t="s">
        <v>82</v>
      </c>
      <c r="AV582" s="14" t="s">
        <v>82</v>
      </c>
      <c r="AW582" s="14" t="s">
        <v>33</v>
      </c>
      <c r="AX582" s="14" t="s">
        <v>72</v>
      </c>
      <c r="AY582" s="245" t="s">
        <v>130</v>
      </c>
    </row>
    <row r="583" spans="1:51" s="14" customFormat="1" ht="12">
      <c r="A583" s="14"/>
      <c r="B583" s="235"/>
      <c r="C583" s="236"/>
      <c r="D583" s="218" t="s">
        <v>143</v>
      </c>
      <c r="E583" s="237" t="s">
        <v>19</v>
      </c>
      <c r="F583" s="238" t="s">
        <v>801</v>
      </c>
      <c r="G583" s="236"/>
      <c r="H583" s="239">
        <v>-1.9</v>
      </c>
      <c r="I583" s="240"/>
      <c r="J583" s="236"/>
      <c r="K583" s="236"/>
      <c r="L583" s="241"/>
      <c r="M583" s="242"/>
      <c r="N583" s="243"/>
      <c r="O583" s="243"/>
      <c r="P583" s="243"/>
      <c r="Q583" s="243"/>
      <c r="R583" s="243"/>
      <c r="S583" s="243"/>
      <c r="T583" s="24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T583" s="245" t="s">
        <v>143</v>
      </c>
      <c r="AU583" s="245" t="s">
        <v>82</v>
      </c>
      <c r="AV583" s="14" t="s">
        <v>82</v>
      </c>
      <c r="AW583" s="14" t="s">
        <v>33</v>
      </c>
      <c r="AX583" s="14" t="s">
        <v>72</v>
      </c>
      <c r="AY583" s="245" t="s">
        <v>130</v>
      </c>
    </row>
    <row r="584" spans="1:51" s="14" customFormat="1" ht="12">
      <c r="A584" s="14"/>
      <c r="B584" s="235"/>
      <c r="C584" s="236"/>
      <c r="D584" s="218" t="s">
        <v>143</v>
      </c>
      <c r="E584" s="237" t="s">
        <v>19</v>
      </c>
      <c r="F584" s="238" t="s">
        <v>802</v>
      </c>
      <c r="G584" s="236"/>
      <c r="H584" s="239">
        <v>48.36</v>
      </c>
      <c r="I584" s="240"/>
      <c r="J584" s="236"/>
      <c r="K584" s="236"/>
      <c r="L584" s="241"/>
      <c r="M584" s="242"/>
      <c r="N584" s="243"/>
      <c r="O584" s="243"/>
      <c r="P584" s="243"/>
      <c r="Q584" s="243"/>
      <c r="R584" s="243"/>
      <c r="S584" s="243"/>
      <c r="T584" s="244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T584" s="245" t="s">
        <v>143</v>
      </c>
      <c r="AU584" s="245" t="s">
        <v>82</v>
      </c>
      <c r="AV584" s="14" t="s">
        <v>82</v>
      </c>
      <c r="AW584" s="14" t="s">
        <v>33</v>
      </c>
      <c r="AX584" s="14" t="s">
        <v>72</v>
      </c>
      <c r="AY584" s="245" t="s">
        <v>130</v>
      </c>
    </row>
    <row r="585" spans="1:51" s="14" customFormat="1" ht="12">
      <c r="A585" s="14"/>
      <c r="B585" s="235"/>
      <c r="C585" s="236"/>
      <c r="D585" s="218" t="s">
        <v>143</v>
      </c>
      <c r="E585" s="237" t="s">
        <v>19</v>
      </c>
      <c r="F585" s="238" t="s">
        <v>803</v>
      </c>
      <c r="G585" s="236"/>
      <c r="H585" s="239">
        <v>-2.814</v>
      </c>
      <c r="I585" s="240"/>
      <c r="J585" s="236"/>
      <c r="K585" s="236"/>
      <c r="L585" s="241"/>
      <c r="M585" s="242"/>
      <c r="N585" s="243"/>
      <c r="O585" s="243"/>
      <c r="P585" s="243"/>
      <c r="Q585" s="243"/>
      <c r="R585" s="243"/>
      <c r="S585" s="243"/>
      <c r="T585" s="24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T585" s="245" t="s">
        <v>143</v>
      </c>
      <c r="AU585" s="245" t="s">
        <v>82</v>
      </c>
      <c r="AV585" s="14" t="s">
        <v>82</v>
      </c>
      <c r="AW585" s="14" t="s">
        <v>33</v>
      </c>
      <c r="AX585" s="14" t="s">
        <v>72</v>
      </c>
      <c r="AY585" s="245" t="s">
        <v>130</v>
      </c>
    </row>
    <row r="586" spans="1:65" s="2" customFormat="1" ht="30" customHeight="1">
      <c r="A586" s="39"/>
      <c r="B586" s="40"/>
      <c r="C586" s="246" t="s">
        <v>815</v>
      </c>
      <c r="D586" s="246" t="s">
        <v>165</v>
      </c>
      <c r="E586" s="247" t="s">
        <v>816</v>
      </c>
      <c r="F586" s="248" t="s">
        <v>817</v>
      </c>
      <c r="G586" s="249" t="s">
        <v>150</v>
      </c>
      <c r="H586" s="250">
        <v>1115.253</v>
      </c>
      <c r="I586" s="251"/>
      <c r="J586" s="252">
        <f>ROUND(I586*H586,2)</f>
        <v>0</v>
      </c>
      <c r="K586" s="248" t="s">
        <v>137</v>
      </c>
      <c r="L586" s="253"/>
      <c r="M586" s="254" t="s">
        <v>19</v>
      </c>
      <c r="N586" s="255" t="s">
        <v>43</v>
      </c>
      <c r="O586" s="85"/>
      <c r="P586" s="214">
        <f>O586*H586</f>
        <v>0</v>
      </c>
      <c r="Q586" s="214">
        <v>0.0005</v>
      </c>
      <c r="R586" s="214">
        <f>Q586*H586</f>
        <v>0.5576265</v>
      </c>
      <c r="S586" s="214">
        <v>0</v>
      </c>
      <c r="T586" s="215">
        <f>S586*H586</f>
        <v>0</v>
      </c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R586" s="216" t="s">
        <v>333</v>
      </c>
      <c r="AT586" s="216" t="s">
        <v>165</v>
      </c>
      <c r="AU586" s="216" t="s">
        <v>82</v>
      </c>
      <c r="AY586" s="18" t="s">
        <v>130</v>
      </c>
      <c r="BE586" s="217">
        <f>IF(N586="základní",J586,0)</f>
        <v>0</v>
      </c>
      <c r="BF586" s="217">
        <f>IF(N586="snížená",J586,0)</f>
        <v>0</v>
      </c>
      <c r="BG586" s="217">
        <f>IF(N586="zákl. přenesená",J586,0)</f>
        <v>0</v>
      </c>
      <c r="BH586" s="217">
        <f>IF(N586="sníž. přenesená",J586,0)</f>
        <v>0</v>
      </c>
      <c r="BI586" s="217">
        <f>IF(N586="nulová",J586,0)</f>
        <v>0</v>
      </c>
      <c r="BJ586" s="18" t="s">
        <v>80</v>
      </c>
      <c r="BK586" s="217">
        <f>ROUND(I586*H586,2)</f>
        <v>0</v>
      </c>
      <c r="BL586" s="18" t="s">
        <v>249</v>
      </c>
      <c r="BM586" s="216" t="s">
        <v>818</v>
      </c>
    </row>
    <row r="587" spans="1:47" s="2" customFormat="1" ht="12">
      <c r="A587" s="39"/>
      <c r="B587" s="40"/>
      <c r="C587" s="41"/>
      <c r="D587" s="218" t="s">
        <v>139</v>
      </c>
      <c r="E587" s="41"/>
      <c r="F587" s="219" t="s">
        <v>817</v>
      </c>
      <c r="G587" s="41"/>
      <c r="H587" s="41"/>
      <c r="I587" s="220"/>
      <c r="J587" s="41"/>
      <c r="K587" s="41"/>
      <c r="L587" s="45"/>
      <c r="M587" s="221"/>
      <c r="N587" s="222"/>
      <c r="O587" s="85"/>
      <c r="P587" s="85"/>
      <c r="Q587" s="85"/>
      <c r="R587" s="85"/>
      <c r="S587" s="85"/>
      <c r="T587" s="86"/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T587" s="18" t="s">
        <v>139</v>
      </c>
      <c r="AU587" s="18" t="s">
        <v>82</v>
      </c>
    </row>
    <row r="588" spans="1:51" s="14" customFormat="1" ht="12">
      <c r="A588" s="14"/>
      <c r="B588" s="235"/>
      <c r="C588" s="236"/>
      <c r="D588" s="218" t="s">
        <v>143</v>
      </c>
      <c r="E588" s="236"/>
      <c r="F588" s="238" t="s">
        <v>819</v>
      </c>
      <c r="G588" s="236"/>
      <c r="H588" s="239">
        <v>1115.253</v>
      </c>
      <c r="I588" s="240"/>
      <c r="J588" s="236"/>
      <c r="K588" s="236"/>
      <c r="L588" s="241"/>
      <c r="M588" s="242"/>
      <c r="N588" s="243"/>
      <c r="O588" s="243"/>
      <c r="P588" s="243"/>
      <c r="Q588" s="243"/>
      <c r="R588" s="243"/>
      <c r="S588" s="243"/>
      <c r="T588" s="24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T588" s="245" t="s">
        <v>143</v>
      </c>
      <c r="AU588" s="245" t="s">
        <v>82</v>
      </c>
      <c r="AV588" s="14" t="s">
        <v>82</v>
      </c>
      <c r="AW588" s="14" t="s">
        <v>4</v>
      </c>
      <c r="AX588" s="14" t="s">
        <v>80</v>
      </c>
      <c r="AY588" s="245" t="s">
        <v>130</v>
      </c>
    </row>
    <row r="589" spans="1:65" s="2" customFormat="1" ht="22.2" customHeight="1">
      <c r="A589" s="39"/>
      <c r="B589" s="40"/>
      <c r="C589" s="205" t="s">
        <v>820</v>
      </c>
      <c r="D589" s="205" t="s">
        <v>133</v>
      </c>
      <c r="E589" s="206" t="s">
        <v>821</v>
      </c>
      <c r="F589" s="207" t="s">
        <v>822</v>
      </c>
      <c r="G589" s="208" t="s">
        <v>136</v>
      </c>
      <c r="H589" s="209">
        <v>2</v>
      </c>
      <c r="I589" s="210"/>
      <c r="J589" s="211">
        <f>ROUND(I589*H589,2)</f>
        <v>0</v>
      </c>
      <c r="K589" s="207" t="s">
        <v>137</v>
      </c>
      <c r="L589" s="45"/>
      <c r="M589" s="212" t="s">
        <v>19</v>
      </c>
      <c r="N589" s="213" t="s">
        <v>43</v>
      </c>
      <c r="O589" s="85"/>
      <c r="P589" s="214">
        <f>O589*H589</f>
        <v>0</v>
      </c>
      <c r="Q589" s="214">
        <v>0</v>
      </c>
      <c r="R589" s="214">
        <f>Q589*H589</f>
        <v>0</v>
      </c>
      <c r="S589" s="214">
        <v>0</v>
      </c>
      <c r="T589" s="215">
        <f>S589*H589</f>
        <v>0</v>
      </c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R589" s="216" t="s">
        <v>249</v>
      </c>
      <c r="AT589" s="216" t="s">
        <v>133</v>
      </c>
      <c r="AU589" s="216" t="s">
        <v>82</v>
      </c>
      <c r="AY589" s="18" t="s">
        <v>130</v>
      </c>
      <c r="BE589" s="217">
        <f>IF(N589="základní",J589,0)</f>
        <v>0</v>
      </c>
      <c r="BF589" s="217">
        <f>IF(N589="snížená",J589,0)</f>
        <v>0</v>
      </c>
      <c r="BG589" s="217">
        <f>IF(N589="zákl. přenesená",J589,0)</f>
        <v>0</v>
      </c>
      <c r="BH589" s="217">
        <f>IF(N589="sníž. přenesená",J589,0)</f>
        <v>0</v>
      </c>
      <c r="BI589" s="217">
        <f>IF(N589="nulová",J589,0)</f>
        <v>0</v>
      </c>
      <c r="BJ589" s="18" t="s">
        <v>80</v>
      </c>
      <c r="BK589" s="217">
        <f>ROUND(I589*H589,2)</f>
        <v>0</v>
      </c>
      <c r="BL589" s="18" t="s">
        <v>249</v>
      </c>
      <c r="BM589" s="216" t="s">
        <v>823</v>
      </c>
    </row>
    <row r="590" spans="1:47" s="2" customFormat="1" ht="12">
      <c r="A590" s="39"/>
      <c r="B590" s="40"/>
      <c r="C590" s="41"/>
      <c r="D590" s="218" t="s">
        <v>139</v>
      </c>
      <c r="E590" s="41"/>
      <c r="F590" s="219" t="s">
        <v>824</v>
      </c>
      <c r="G590" s="41"/>
      <c r="H590" s="41"/>
      <c r="I590" s="220"/>
      <c r="J590" s="41"/>
      <c r="K590" s="41"/>
      <c r="L590" s="45"/>
      <c r="M590" s="221"/>
      <c r="N590" s="222"/>
      <c r="O590" s="85"/>
      <c r="P590" s="85"/>
      <c r="Q590" s="85"/>
      <c r="R590" s="85"/>
      <c r="S590" s="85"/>
      <c r="T590" s="86"/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T590" s="18" t="s">
        <v>139</v>
      </c>
      <c r="AU590" s="18" t="s">
        <v>82</v>
      </c>
    </row>
    <row r="591" spans="1:47" s="2" customFormat="1" ht="12">
      <c r="A591" s="39"/>
      <c r="B591" s="40"/>
      <c r="C591" s="41"/>
      <c r="D591" s="223" t="s">
        <v>141</v>
      </c>
      <c r="E591" s="41"/>
      <c r="F591" s="224" t="s">
        <v>825</v>
      </c>
      <c r="G591" s="41"/>
      <c r="H591" s="41"/>
      <c r="I591" s="220"/>
      <c r="J591" s="41"/>
      <c r="K591" s="41"/>
      <c r="L591" s="45"/>
      <c r="M591" s="221"/>
      <c r="N591" s="222"/>
      <c r="O591" s="85"/>
      <c r="P591" s="85"/>
      <c r="Q591" s="85"/>
      <c r="R591" s="85"/>
      <c r="S591" s="85"/>
      <c r="T591" s="86"/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T591" s="18" t="s">
        <v>141</v>
      </c>
      <c r="AU591" s="18" t="s">
        <v>82</v>
      </c>
    </row>
    <row r="592" spans="1:65" s="2" customFormat="1" ht="22.2" customHeight="1">
      <c r="A592" s="39"/>
      <c r="B592" s="40"/>
      <c r="C592" s="246" t="s">
        <v>826</v>
      </c>
      <c r="D592" s="246" t="s">
        <v>165</v>
      </c>
      <c r="E592" s="247" t="s">
        <v>827</v>
      </c>
      <c r="F592" s="248" t="s">
        <v>828</v>
      </c>
      <c r="G592" s="249" t="s">
        <v>136</v>
      </c>
      <c r="H592" s="250">
        <v>2</v>
      </c>
      <c r="I592" s="251"/>
      <c r="J592" s="252">
        <f>ROUND(I592*H592,2)</f>
        <v>0</v>
      </c>
      <c r="K592" s="248" t="s">
        <v>19</v>
      </c>
      <c r="L592" s="253"/>
      <c r="M592" s="254" t="s">
        <v>19</v>
      </c>
      <c r="N592" s="255" t="s">
        <v>43</v>
      </c>
      <c r="O592" s="85"/>
      <c r="P592" s="214">
        <f>O592*H592</f>
        <v>0</v>
      </c>
      <c r="Q592" s="214">
        <v>0.0008</v>
      </c>
      <c r="R592" s="214">
        <f>Q592*H592</f>
        <v>0.0016</v>
      </c>
      <c r="S592" s="214">
        <v>0</v>
      </c>
      <c r="T592" s="215">
        <f>S592*H592</f>
        <v>0</v>
      </c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R592" s="216" t="s">
        <v>333</v>
      </c>
      <c r="AT592" s="216" t="s">
        <v>165</v>
      </c>
      <c r="AU592" s="216" t="s">
        <v>82</v>
      </c>
      <c r="AY592" s="18" t="s">
        <v>130</v>
      </c>
      <c r="BE592" s="217">
        <f>IF(N592="základní",J592,0)</f>
        <v>0</v>
      </c>
      <c r="BF592" s="217">
        <f>IF(N592="snížená",J592,0)</f>
        <v>0</v>
      </c>
      <c r="BG592" s="217">
        <f>IF(N592="zákl. přenesená",J592,0)</f>
        <v>0</v>
      </c>
      <c r="BH592" s="217">
        <f>IF(N592="sníž. přenesená",J592,0)</f>
        <v>0</v>
      </c>
      <c r="BI592" s="217">
        <f>IF(N592="nulová",J592,0)</f>
        <v>0</v>
      </c>
      <c r="BJ592" s="18" t="s">
        <v>80</v>
      </c>
      <c r="BK592" s="217">
        <f>ROUND(I592*H592,2)</f>
        <v>0</v>
      </c>
      <c r="BL592" s="18" t="s">
        <v>249</v>
      </c>
      <c r="BM592" s="216" t="s">
        <v>829</v>
      </c>
    </row>
    <row r="593" spans="1:47" s="2" customFormat="1" ht="12">
      <c r="A593" s="39"/>
      <c r="B593" s="40"/>
      <c r="C593" s="41"/>
      <c r="D593" s="218" t="s">
        <v>139</v>
      </c>
      <c r="E593" s="41"/>
      <c r="F593" s="219" t="s">
        <v>828</v>
      </c>
      <c r="G593" s="41"/>
      <c r="H593" s="41"/>
      <c r="I593" s="220"/>
      <c r="J593" s="41"/>
      <c r="K593" s="41"/>
      <c r="L593" s="45"/>
      <c r="M593" s="221"/>
      <c r="N593" s="222"/>
      <c r="O593" s="85"/>
      <c r="P593" s="85"/>
      <c r="Q593" s="85"/>
      <c r="R593" s="85"/>
      <c r="S593" s="85"/>
      <c r="T593" s="86"/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T593" s="18" t="s">
        <v>139</v>
      </c>
      <c r="AU593" s="18" t="s">
        <v>82</v>
      </c>
    </row>
    <row r="594" spans="1:47" s="2" customFormat="1" ht="12">
      <c r="A594" s="39"/>
      <c r="B594" s="40"/>
      <c r="C594" s="41"/>
      <c r="D594" s="218" t="s">
        <v>170</v>
      </c>
      <c r="E594" s="41"/>
      <c r="F594" s="256" t="s">
        <v>830</v>
      </c>
      <c r="G594" s="41"/>
      <c r="H594" s="41"/>
      <c r="I594" s="220"/>
      <c r="J594" s="41"/>
      <c r="K594" s="41"/>
      <c r="L594" s="45"/>
      <c r="M594" s="221"/>
      <c r="N594" s="222"/>
      <c r="O594" s="85"/>
      <c r="P594" s="85"/>
      <c r="Q594" s="85"/>
      <c r="R594" s="85"/>
      <c r="S594" s="85"/>
      <c r="T594" s="86"/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T594" s="18" t="s">
        <v>170</v>
      </c>
      <c r="AU594" s="18" t="s">
        <v>82</v>
      </c>
    </row>
    <row r="595" spans="1:65" s="2" customFormat="1" ht="22.2" customHeight="1">
      <c r="A595" s="39"/>
      <c r="B595" s="40"/>
      <c r="C595" s="205" t="s">
        <v>175</v>
      </c>
      <c r="D595" s="205" t="s">
        <v>133</v>
      </c>
      <c r="E595" s="206" t="s">
        <v>831</v>
      </c>
      <c r="F595" s="207" t="s">
        <v>832</v>
      </c>
      <c r="G595" s="208" t="s">
        <v>233</v>
      </c>
      <c r="H595" s="209">
        <v>36.85</v>
      </c>
      <c r="I595" s="210"/>
      <c r="J595" s="211">
        <f>ROUND(I595*H595,2)</f>
        <v>0</v>
      </c>
      <c r="K595" s="207" t="s">
        <v>19</v>
      </c>
      <c r="L595" s="45"/>
      <c r="M595" s="212" t="s">
        <v>19</v>
      </c>
      <c r="N595" s="213" t="s">
        <v>43</v>
      </c>
      <c r="O595" s="85"/>
      <c r="P595" s="214">
        <f>O595*H595</f>
        <v>0</v>
      </c>
      <c r="Q595" s="214">
        <v>0.00492</v>
      </c>
      <c r="R595" s="214">
        <f>Q595*H595</f>
        <v>0.181302</v>
      </c>
      <c r="S595" s="214">
        <v>0</v>
      </c>
      <c r="T595" s="215">
        <f>S595*H595</f>
        <v>0</v>
      </c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R595" s="216" t="s">
        <v>249</v>
      </c>
      <c r="AT595" s="216" t="s">
        <v>133</v>
      </c>
      <c r="AU595" s="216" t="s">
        <v>82</v>
      </c>
      <c r="AY595" s="18" t="s">
        <v>130</v>
      </c>
      <c r="BE595" s="217">
        <f>IF(N595="základní",J595,0)</f>
        <v>0</v>
      </c>
      <c r="BF595" s="217">
        <f>IF(N595="snížená",J595,0)</f>
        <v>0</v>
      </c>
      <c r="BG595" s="217">
        <f>IF(N595="zákl. přenesená",J595,0)</f>
        <v>0</v>
      </c>
      <c r="BH595" s="217">
        <f>IF(N595="sníž. přenesená",J595,0)</f>
        <v>0</v>
      </c>
      <c r="BI595" s="217">
        <f>IF(N595="nulová",J595,0)</f>
        <v>0</v>
      </c>
      <c r="BJ595" s="18" t="s">
        <v>80</v>
      </c>
      <c r="BK595" s="217">
        <f>ROUND(I595*H595,2)</f>
        <v>0</v>
      </c>
      <c r="BL595" s="18" t="s">
        <v>249</v>
      </c>
      <c r="BM595" s="216" t="s">
        <v>833</v>
      </c>
    </row>
    <row r="596" spans="1:47" s="2" customFormat="1" ht="12">
      <c r="A596" s="39"/>
      <c r="B596" s="40"/>
      <c r="C596" s="41"/>
      <c r="D596" s="218" t="s">
        <v>139</v>
      </c>
      <c r="E596" s="41"/>
      <c r="F596" s="219" t="s">
        <v>834</v>
      </c>
      <c r="G596" s="41"/>
      <c r="H596" s="41"/>
      <c r="I596" s="220"/>
      <c r="J596" s="41"/>
      <c r="K596" s="41"/>
      <c r="L596" s="45"/>
      <c r="M596" s="221"/>
      <c r="N596" s="222"/>
      <c r="O596" s="85"/>
      <c r="P596" s="85"/>
      <c r="Q596" s="85"/>
      <c r="R596" s="85"/>
      <c r="S596" s="85"/>
      <c r="T596" s="86"/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T596" s="18" t="s">
        <v>139</v>
      </c>
      <c r="AU596" s="18" t="s">
        <v>82</v>
      </c>
    </row>
    <row r="597" spans="1:47" s="2" customFormat="1" ht="12">
      <c r="A597" s="39"/>
      <c r="B597" s="40"/>
      <c r="C597" s="41"/>
      <c r="D597" s="218" t="s">
        <v>170</v>
      </c>
      <c r="E597" s="41"/>
      <c r="F597" s="256" t="s">
        <v>773</v>
      </c>
      <c r="G597" s="41"/>
      <c r="H597" s="41"/>
      <c r="I597" s="220"/>
      <c r="J597" s="41"/>
      <c r="K597" s="41"/>
      <c r="L597" s="45"/>
      <c r="M597" s="221"/>
      <c r="N597" s="222"/>
      <c r="O597" s="85"/>
      <c r="P597" s="85"/>
      <c r="Q597" s="85"/>
      <c r="R597" s="85"/>
      <c r="S597" s="85"/>
      <c r="T597" s="86"/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T597" s="18" t="s">
        <v>170</v>
      </c>
      <c r="AU597" s="18" t="s">
        <v>82</v>
      </c>
    </row>
    <row r="598" spans="1:51" s="14" customFormat="1" ht="12">
      <c r="A598" s="14"/>
      <c r="B598" s="235"/>
      <c r="C598" s="236"/>
      <c r="D598" s="218" t="s">
        <v>143</v>
      </c>
      <c r="E598" s="237" t="s">
        <v>19</v>
      </c>
      <c r="F598" s="238" t="s">
        <v>835</v>
      </c>
      <c r="G598" s="236"/>
      <c r="H598" s="239">
        <v>36.85</v>
      </c>
      <c r="I598" s="240"/>
      <c r="J598" s="236"/>
      <c r="K598" s="236"/>
      <c r="L598" s="241"/>
      <c r="M598" s="242"/>
      <c r="N598" s="243"/>
      <c r="O598" s="243"/>
      <c r="P598" s="243"/>
      <c r="Q598" s="243"/>
      <c r="R598" s="243"/>
      <c r="S598" s="243"/>
      <c r="T598" s="24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T598" s="245" t="s">
        <v>143</v>
      </c>
      <c r="AU598" s="245" t="s">
        <v>82</v>
      </c>
      <c r="AV598" s="14" t="s">
        <v>82</v>
      </c>
      <c r="AW598" s="14" t="s">
        <v>33</v>
      </c>
      <c r="AX598" s="14" t="s">
        <v>72</v>
      </c>
      <c r="AY598" s="245" t="s">
        <v>130</v>
      </c>
    </row>
    <row r="599" spans="1:65" s="2" customFormat="1" ht="30" customHeight="1">
      <c r="A599" s="39"/>
      <c r="B599" s="40"/>
      <c r="C599" s="205" t="s">
        <v>214</v>
      </c>
      <c r="D599" s="205" t="s">
        <v>133</v>
      </c>
      <c r="E599" s="206" t="s">
        <v>836</v>
      </c>
      <c r="F599" s="207" t="s">
        <v>837</v>
      </c>
      <c r="G599" s="208" t="s">
        <v>233</v>
      </c>
      <c r="H599" s="209">
        <v>115</v>
      </c>
      <c r="I599" s="210"/>
      <c r="J599" s="211">
        <f>ROUND(I599*H599,2)</f>
        <v>0</v>
      </c>
      <c r="K599" s="207" t="s">
        <v>137</v>
      </c>
      <c r="L599" s="45"/>
      <c r="M599" s="212" t="s">
        <v>19</v>
      </c>
      <c r="N599" s="213" t="s">
        <v>43</v>
      </c>
      <c r="O599" s="85"/>
      <c r="P599" s="214">
        <f>O599*H599</f>
        <v>0</v>
      </c>
      <c r="Q599" s="214">
        <v>0.00351</v>
      </c>
      <c r="R599" s="214">
        <f>Q599*H599</f>
        <v>0.40365</v>
      </c>
      <c r="S599" s="214">
        <v>0</v>
      </c>
      <c r="T599" s="215">
        <f>S599*H599</f>
        <v>0</v>
      </c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R599" s="216" t="s">
        <v>249</v>
      </c>
      <c r="AT599" s="216" t="s">
        <v>133</v>
      </c>
      <c r="AU599" s="216" t="s">
        <v>82</v>
      </c>
      <c r="AY599" s="18" t="s">
        <v>130</v>
      </c>
      <c r="BE599" s="217">
        <f>IF(N599="základní",J599,0)</f>
        <v>0</v>
      </c>
      <c r="BF599" s="217">
        <f>IF(N599="snížená",J599,0)</f>
        <v>0</v>
      </c>
      <c r="BG599" s="217">
        <f>IF(N599="zákl. přenesená",J599,0)</f>
        <v>0</v>
      </c>
      <c r="BH599" s="217">
        <f>IF(N599="sníž. přenesená",J599,0)</f>
        <v>0</v>
      </c>
      <c r="BI599" s="217">
        <f>IF(N599="nulová",J599,0)</f>
        <v>0</v>
      </c>
      <c r="BJ599" s="18" t="s">
        <v>80</v>
      </c>
      <c r="BK599" s="217">
        <f>ROUND(I599*H599,2)</f>
        <v>0</v>
      </c>
      <c r="BL599" s="18" t="s">
        <v>249</v>
      </c>
      <c r="BM599" s="216" t="s">
        <v>838</v>
      </c>
    </row>
    <row r="600" spans="1:47" s="2" customFormat="1" ht="12">
      <c r="A600" s="39"/>
      <c r="B600" s="40"/>
      <c r="C600" s="41"/>
      <c r="D600" s="218" t="s">
        <v>139</v>
      </c>
      <c r="E600" s="41"/>
      <c r="F600" s="219" t="s">
        <v>839</v>
      </c>
      <c r="G600" s="41"/>
      <c r="H600" s="41"/>
      <c r="I600" s="220"/>
      <c r="J600" s="41"/>
      <c r="K600" s="41"/>
      <c r="L600" s="45"/>
      <c r="M600" s="221"/>
      <c r="N600" s="222"/>
      <c r="O600" s="85"/>
      <c r="P600" s="85"/>
      <c r="Q600" s="85"/>
      <c r="R600" s="85"/>
      <c r="S600" s="85"/>
      <c r="T600" s="86"/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T600" s="18" t="s">
        <v>139</v>
      </c>
      <c r="AU600" s="18" t="s">
        <v>82</v>
      </c>
    </row>
    <row r="601" spans="1:47" s="2" customFormat="1" ht="12">
      <c r="A601" s="39"/>
      <c r="B601" s="40"/>
      <c r="C601" s="41"/>
      <c r="D601" s="223" t="s">
        <v>141</v>
      </c>
      <c r="E601" s="41"/>
      <c r="F601" s="224" t="s">
        <v>840</v>
      </c>
      <c r="G601" s="41"/>
      <c r="H601" s="41"/>
      <c r="I601" s="220"/>
      <c r="J601" s="41"/>
      <c r="K601" s="41"/>
      <c r="L601" s="45"/>
      <c r="M601" s="221"/>
      <c r="N601" s="222"/>
      <c r="O601" s="85"/>
      <c r="P601" s="85"/>
      <c r="Q601" s="85"/>
      <c r="R601" s="85"/>
      <c r="S601" s="85"/>
      <c r="T601" s="86"/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  <c r="AE601" s="39"/>
      <c r="AT601" s="18" t="s">
        <v>141</v>
      </c>
      <c r="AU601" s="18" t="s">
        <v>82</v>
      </c>
    </row>
    <row r="602" spans="1:47" s="2" customFormat="1" ht="12">
      <c r="A602" s="39"/>
      <c r="B602" s="40"/>
      <c r="C602" s="41"/>
      <c r="D602" s="218" t="s">
        <v>170</v>
      </c>
      <c r="E602" s="41"/>
      <c r="F602" s="256" t="s">
        <v>773</v>
      </c>
      <c r="G602" s="41"/>
      <c r="H602" s="41"/>
      <c r="I602" s="220"/>
      <c r="J602" s="41"/>
      <c r="K602" s="41"/>
      <c r="L602" s="45"/>
      <c r="M602" s="221"/>
      <c r="N602" s="222"/>
      <c r="O602" s="85"/>
      <c r="P602" s="85"/>
      <c r="Q602" s="85"/>
      <c r="R602" s="85"/>
      <c r="S602" s="85"/>
      <c r="T602" s="86"/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T602" s="18" t="s">
        <v>170</v>
      </c>
      <c r="AU602" s="18" t="s">
        <v>82</v>
      </c>
    </row>
    <row r="603" spans="1:51" s="14" customFormat="1" ht="12">
      <c r="A603" s="14"/>
      <c r="B603" s="235"/>
      <c r="C603" s="236"/>
      <c r="D603" s="218" t="s">
        <v>143</v>
      </c>
      <c r="E603" s="237" t="s">
        <v>19</v>
      </c>
      <c r="F603" s="238" t="s">
        <v>841</v>
      </c>
      <c r="G603" s="236"/>
      <c r="H603" s="239">
        <v>80.2</v>
      </c>
      <c r="I603" s="240"/>
      <c r="J603" s="236"/>
      <c r="K603" s="236"/>
      <c r="L603" s="241"/>
      <c r="M603" s="242"/>
      <c r="N603" s="243"/>
      <c r="O603" s="243"/>
      <c r="P603" s="243"/>
      <c r="Q603" s="243"/>
      <c r="R603" s="243"/>
      <c r="S603" s="243"/>
      <c r="T603" s="24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T603" s="245" t="s">
        <v>143</v>
      </c>
      <c r="AU603" s="245" t="s">
        <v>82</v>
      </c>
      <c r="AV603" s="14" t="s">
        <v>82</v>
      </c>
      <c r="AW603" s="14" t="s">
        <v>33</v>
      </c>
      <c r="AX603" s="14" t="s">
        <v>72</v>
      </c>
      <c r="AY603" s="245" t="s">
        <v>130</v>
      </c>
    </row>
    <row r="604" spans="1:51" s="14" customFormat="1" ht="12">
      <c r="A604" s="14"/>
      <c r="B604" s="235"/>
      <c r="C604" s="236"/>
      <c r="D604" s="218" t="s">
        <v>143</v>
      </c>
      <c r="E604" s="237" t="s">
        <v>19</v>
      </c>
      <c r="F604" s="238" t="s">
        <v>693</v>
      </c>
      <c r="G604" s="236"/>
      <c r="H604" s="239">
        <v>34.8</v>
      </c>
      <c r="I604" s="240"/>
      <c r="J604" s="236"/>
      <c r="K604" s="236"/>
      <c r="L604" s="241"/>
      <c r="M604" s="242"/>
      <c r="N604" s="243"/>
      <c r="O604" s="243"/>
      <c r="P604" s="243"/>
      <c r="Q604" s="243"/>
      <c r="R604" s="243"/>
      <c r="S604" s="243"/>
      <c r="T604" s="24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T604" s="245" t="s">
        <v>143</v>
      </c>
      <c r="AU604" s="245" t="s">
        <v>82</v>
      </c>
      <c r="AV604" s="14" t="s">
        <v>82</v>
      </c>
      <c r="AW604" s="14" t="s">
        <v>33</v>
      </c>
      <c r="AX604" s="14" t="s">
        <v>72</v>
      </c>
      <c r="AY604" s="245" t="s">
        <v>130</v>
      </c>
    </row>
    <row r="605" spans="1:65" s="2" customFormat="1" ht="22.2" customHeight="1">
      <c r="A605" s="39"/>
      <c r="B605" s="40"/>
      <c r="C605" s="205" t="s">
        <v>238</v>
      </c>
      <c r="D605" s="205" t="s">
        <v>133</v>
      </c>
      <c r="E605" s="206" t="s">
        <v>842</v>
      </c>
      <c r="F605" s="207" t="s">
        <v>843</v>
      </c>
      <c r="G605" s="208" t="s">
        <v>233</v>
      </c>
      <c r="H605" s="209">
        <v>27</v>
      </c>
      <c r="I605" s="210"/>
      <c r="J605" s="211">
        <f>ROUND(I605*H605,2)</f>
        <v>0</v>
      </c>
      <c r="K605" s="207" t="s">
        <v>137</v>
      </c>
      <c r="L605" s="45"/>
      <c r="M605" s="212" t="s">
        <v>19</v>
      </c>
      <c r="N605" s="213" t="s">
        <v>43</v>
      </c>
      <c r="O605" s="85"/>
      <c r="P605" s="214">
        <f>O605*H605</f>
        <v>0</v>
      </c>
      <c r="Q605" s="214">
        <v>0.00581</v>
      </c>
      <c r="R605" s="214">
        <f>Q605*H605</f>
        <v>0.15687</v>
      </c>
      <c r="S605" s="214">
        <v>0</v>
      </c>
      <c r="T605" s="215">
        <f>S605*H605</f>
        <v>0</v>
      </c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  <c r="AE605" s="39"/>
      <c r="AR605" s="216" t="s">
        <v>249</v>
      </c>
      <c r="AT605" s="216" t="s">
        <v>133</v>
      </c>
      <c r="AU605" s="216" t="s">
        <v>82</v>
      </c>
      <c r="AY605" s="18" t="s">
        <v>130</v>
      </c>
      <c r="BE605" s="217">
        <f>IF(N605="základní",J605,0)</f>
        <v>0</v>
      </c>
      <c r="BF605" s="217">
        <f>IF(N605="snížená",J605,0)</f>
        <v>0</v>
      </c>
      <c r="BG605" s="217">
        <f>IF(N605="zákl. přenesená",J605,0)</f>
        <v>0</v>
      </c>
      <c r="BH605" s="217">
        <f>IF(N605="sníž. přenesená",J605,0)</f>
        <v>0</v>
      </c>
      <c r="BI605" s="217">
        <f>IF(N605="nulová",J605,0)</f>
        <v>0</v>
      </c>
      <c r="BJ605" s="18" t="s">
        <v>80</v>
      </c>
      <c r="BK605" s="217">
        <f>ROUND(I605*H605,2)</f>
        <v>0</v>
      </c>
      <c r="BL605" s="18" t="s">
        <v>249</v>
      </c>
      <c r="BM605" s="216" t="s">
        <v>844</v>
      </c>
    </row>
    <row r="606" spans="1:47" s="2" customFormat="1" ht="12">
      <c r="A606" s="39"/>
      <c r="B606" s="40"/>
      <c r="C606" s="41"/>
      <c r="D606" s="218" t="s">
        <v>139</v>
      </c>
      <c r="E606" s="41"/>
      <c r="F606" s="219" t="s">
        <v>845</v>
      </c>
      <c r="G606" s="41"/>
      <c r="H606" s="41"/>
      <c r="I606" s="220"/>
      <c r="J606" s="41"/>
      <c r="K606" s="41"/>
      <c r="L606" s="45"/>
      <c r="M606" s="221"/>
      <c r="N606" s="222"/>
      <c r="O606" s="85"/>
      <c r="P606" s="85"/>
      <c r="Q606" s="85"/>
      <c r="R606" s="85"/>
      <c r="S606" s="85"/>
      <c r="T606" s="86"/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T606" s="18" t="s">
        <v>139</v>
      </c>
      <c r="AU606" s="18" t="s">
        <v>82</v>
      </c>
    </row>
    <row r="607" spans="1:47" s="2" customFormat="1" ht="12">
      <c r="A607" s="39"/>
      <c r="B607" s="40"/>
      <c r="C607" s="41"/>
      <c r="D607" s="223" t="s">
        <v>141</v>
      </c>
      <c r="E607" s="41"/>
      <c r="F607" s="224" t="s">
        <v>846</v>
      </c>
      <c r="G607" s="41"/>
      <c r="H607" s="41"/>
      <c r="I607" s="220"/>
      <c r="J607" s="41"/>
      <c r="K607" s="41"/>
      <c r="L607" s="45"/>
      <c r="M607" s="221"/>
      <c r="N607" s="222"/>
      <c r="O607" s="85"/>
      <c r="P607" s="85"/>
      <c r="Q607" s="85"/>
      <c r="R607" s="85"/>
      <c r="S607" s="85"/>
      <c r="T607" s="86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T607" s="18" t="s">
        <v>141</v>
      </c>
      <c r="AU607" s="18" t="s">
        <v>82</v>
      </c>
    </row>
    <row r="608" spans="1:47" s="2" customFormat="1" ht="12">
      <c r="A608" s="39"/>
      <c r="B608" s="40"/>
      <c r="C608" s="41"/>
      <c r="D608" s="218" t="s">
        <v>170</v>
      </c>
      <c r="E608" s="41"/>
      <c r="F608" s="256" t="s">
        <v>773</v>
      </c>
      <c r="G608" s="41"/>
      <c r="H608" s="41"/>
      <c r="I608" s="220"/>
      <c r="J608" s="41"/>
      <c r="K608" s="41"/>
      <c r="L608" s="45"/>
      <c r="M608" s="221"/>
      <c r="N608" s="222"/>
      <c r="O608" s="85"/>
      <c r="P608" s="85"/>
      <c r="Q608" s="85"/>
      <c r="R608" s="85"/>
      <c r="S608" s="85"/>
      <c r="T608" s="86"/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T608" s="18" t="s">
        <v>170</v>
      </c>
      <c r="AU608" s="18" t="s">
        <v>82</v>
      </c>
    </row>
    <row r="609" spans="1:51" s="14" customFormat="1" ht="12">
      <c r="A609" s="14"/>
      <c r="B609" s="235"/>
      <c r="C609" s="236"/>
      <c r="D609" s="218" t="s">
        <v>143</v>
      </c>
      <c r="E609" s="237" t="s">
        <v>19</v>
      </c>
      <c r="F609" s="238" t="s">
        <v>847</v>
      </c>
      <c r="G609" s="236"/>
      <c r="H609" s="239">
        <v>27</v>
      </c>
      <c r="I609" s="240"/>
      <c r="J609" s="236"/>
      <c r="K609" s="236"/>
      <c r="L609" s="241"/>
      <c r="M609" s="242"/>
      <c r="N609" s="243"/>
      <c r="O609" s="243"/>
      <c r="P609" s="243"/>
      <c r="Q609" s="243"/>
      <c r="R609" s="243"/>
      <c r="S609" s="243"/>
      <c r="T609" s="244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T609" s="245" t="s">
        <v>143</v>
      </c>
      <c r="AU609" s="245" t="s">
        <v>82</v>
      </c>
      <c r="AV609" s="14" t="s">
        <v>82</v>
      </c>
      <c r="AW609" s="14" t="s">
        <v>33</v>
      </c>
      <c r="AX609" s="14" t="s">
        <v>72</v>
      </c>
      <c r="AY609" s="245" t="s">
        <v>130</v>
      </c>
    </row>
    <row r="610" spans="1:65" s="2" customFormat="1" ht="22.2" customHeight="1">
      <c r="A610" s="39"/>
      <c r="B610" s="40"/>
      <c r="C610" s="205" t="s">
        <v>848</v>
      </c>
      <c r="D610" s="205" t="s">
        <v>133</v>
      </c>
      <c r="E610" s="206" t="s">
        <v>849</v>
      </c>
      <c r="F610" s="207" t="s">
        <v>850</v>
      </c>
      <c r="G610" s="208" t="s">
        <v>233</v>
      </c>
      <c r="H610" s="209">
        <v>28.6</v>
      </c>
      <c r="I610" s="210"/>
      <c r="J610" s="211">
        <f>ROUND(I610*H610,2)</f>
        <v>0</v>
      </c>
      <c r="K610" s="207" t="s">
        <v>137</v>
      </c>
      <c r="L610" s="45"/>
      <c r="M610" s="212" t="s">
        <v>19</v>
      </c>
      <c r="N610" s="213" t="s">
        <v>43</v>
      </c>
      <c r="O610" s="85"/>
      <c r="P610" s="214">
        <f>O610*H610</f>
        <v>0</v>
      </c>
      <c r="Q610" s="214">
        <v>0.00866</v>
      </c>
      <c r="R610" s="214">
        <f>Q610*H610</f>
        <v>0.24767599999999998</v>
      </c>
      <c r="S610" s="214">
        <v>0</v>
      </c>
      <c r="T610" s="215">
        <f>S610*H610</f>
        <v>0</v>
      </c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  <c r="AR610" s="216" t="s">
        <v>249</v>
      </c>
      <c r="AT610" s="216" t="s">
        <v>133</v>
      </c>
      <c r="AU610" s="216" t="s">
        <v>82</v>
      </c>
      <c r="AY610" s="18" t="s">
        <v>130</v>
      </c>
      <c r="BE610" s="217">
        <f>IF(N610="základní",J610,0)</f>
        <v>0</v>
      </c>
      <c r="BF610" s="217">
        <f>IF(N610="snížená",J610,0)</f>
        <v>0</v>
      </c>
      <c r="BG610" s="217">
        <f>IF(N610="zákl. přenesená",J610,0)</f>
        <v>0</v>
      </c>
      <c r="BH610" s="217">
        <f>IF(N610="sníž. přenesená",J610,0)</f>
        <v>0</v>
      </c>
      <c r="BI610" s="217">
        <f>IF(N610="nulová",J610,0)</f>
        <v>0</v>
      </c>
      <c r="BJ610" s="18" t="s">
        <v>80</v>
      </c>
      <c r="BK610" s="217">
        <f>ROUND(I610*H610,2)</f>
        <v>0</v>
      </c>
      <c r="BL610" s="18" t="s">
        <v>249</v>
      </c>
      <c r="BM610" s="216" t="s">
        <v>851</v>
      </c>
    </row>
    <row r="611" spans="1:47" s="2" customFormat="1" ht="12">
      <c r="A611" s="39"/>
      <c r="B611" s="40"/>
      <c r="C611" s="41"/>
      <c r="D611" s="218" t="s">
        <v>139</v>
      </c>
      <c r="E611" s="41"/>
      <c r="F611" s="219" t="s">
        <v>852</v>
      </c>
      <c r="G611" s="41"/>
      <c r="H611" s="41"/>
      <c r="I611" s="220"/>
      <c r="J611" s="41"/>
      <c r="K611" s="41"/>
      <c r="L611" s="45"/>
      <c r="M611" s="221"/>
      <c r="N611" s="222"/>
      <c r="O611" s="85"/>
      <c r="P611" s="85"/>
      <c r="Q611" s="85"/>
      <c r="R611" s="85"/>
      <c r="S611" s="85"/>
      <c r="T611" s="86"/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  <c r="AE611" s="39"/>
      <c r="AT611" s="18" t="s">
        <v>139</v>
      </c>
      <c r="AU611" s="18" t="s">
        <v>82</v>
      </c>
    </row>
    <row r="612" spans="1:47" s="2" customFormat="1" ht="12">
      <c r="A612" s="39"/>
      <c r="B612" s="40"/>
      <c r="C612" s="41"/>
      <c r="D612" s="223" t="s">
        <v>141</v>
      </c>
      <c r="E612" s="41"/>
      <c r="F612" s="224" t="s">
        <v>853</v>
      </c>
      <c r="G612" s="41"/>
      <c r="H612" s="41"/>
      <c r="I612" s="220"/>
      <c r="J612" s="41"/>
      <c r="K612" s="41"/>
      <c r="L612" s="45"/>
      <c r="M612" s="221"/>
      <c r="N612" s="222"/>
      <c r="O612" s="85"/>
      <c r="P612" s="85"/>
      <c r="Q612" s="85"/>
      <c r="R612" s="85"/>
      <c r="S612" s="85"/>
      <c r="T612" s="86"/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T612" s="18" t="s">
        <v>141</v>
      </c>
      <c r="AU612" s="18" t="s">
        <v>82</v>
      </c>
    </row>
    <row r="613" spans="1:47" s="2" customFormat="1" ht="12">
      <c r="A613" s="39"/>
      <c r="B613" s="40"/>
      <c r="C613" s="41"/>
      <c r="D613" s="218" t="s">
        <v>170</v>
      </c>
      <c r="E613" s="41"/>
      <c r="F613" s="256" t="s">
        <v>773</v>
      </c>
      <c r="G613" s="41"/>
      <c r="H613" s="41"/>
      <c r="I613" s="220"/>
      <c r="J613" s="41"/>
      <c r="K613" s="41"/>
      <c r="L613" s="45"/>
      <c r="M613" s="221"/>
      <c r="N613" s="222"/>
      <c r="O613" s="85"/>
      <c r="P613" s="85"/>
      <c r="Q613" s="85"/>
      <c r="R613" s="85"/>
      <c r="S613" s="85"/>
      <c r="T613" s="86"/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  <c r="AT613" s="18" t="s">
        <v>170</v>
      </c>
      <c r="AU613" s="18" t="s">
        <v>82</v>
      </c>
    </row>
    <row r="614" spans="1:51" s="14" customFormat="1" ht="12">
      <c r="A614" s="14"/>
      <c r="B614" s="235"/>
      <c r="C614" s="236"/>
      <c r="D614" s="218" t="s">
        <v>143</v>
      </c>
      <c r="E614" s="237" t="s">
        <v>19</v>
      </c>
      <c r="F614" s="238" t="s">
        <v>854</v>
      </c>
      <c r="G614" s="236"/>
      <c r="H614" s="239">
        <v>28.6</v>
      </c>
      <c r="I614" s="240"/>
      <c r="J614" s="236"/>
      <c r="K614" s="236"/>
      <c r="L614" s="241"/>
      <c r="M614" s="242"/>
      <c r="N614" s="243"/>
      <c r="O614" s="243"/>
      <c r="P614" s="243"/>
      <c r="Q614" s="243"/>
      <c r="R614" s="243"/>
      <c r="S614" s="243"/>
      <c r="T614" s="244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T614" s="245" t="s">
        <v>143</v>
      </c>
      <c r="AU614" s="245" t="s">
        <v>82</v>
      </c>
      <c r="AV614" s="14" t="s">
        <v>82</v>
      </c>
      <c r="AW614" s="14" t="s">
        <v>33</v>
      </c>
      <c r="AX614" s="14" t="s">
        <v>72</v>
      </c>
      <c r="AY614" s="245" t="s">
        <v>130</v>
      </c>
    </row>
    <row r="615" spans="1:65" s="2" customFormat="1" ht="22.2" customHeight="1">
      <c r="A615" s="39"/>
      <c r="B615" s="40"/>
      <c r="C615" s="205" t="s">
        <v>855</v>
      </c>
      <c r="D615" s="205" t="s">
        <v>133</v>
      </c>
      <c r="E615" s="206" t="s">
        <v>856</v>
      </c>
      <c r="F615" s="207" t="s">
        <v>857</v>
      </c>
      <c r="G615" s="208" t="s">
        <v>233</v>
      </c>
      <c r="H615" s="209">
        <v>149</v>
      </c>
      <c r="I615" s="210"/>
      <c r="J615" s="211">
        <f>ROUND(I615*H615,2)</f>
        <v>0</v>
      </c>
      <c r="K615" s="207" t="s">
        <v>137</v>
      </c>
      <c r="L615" s="45"/>
      <c r="M615" s="212" t="s">
        <v>19</v>
      </c>
      <c r="N615" s="213" t="s">
        <v>43</v>
      </c>
      <c r="O615" s="85"/>
      <c r="P615" s="214">
        <f>O615*H615</f>
        <v>0</v>
      </c>
      <c r="Q615" s="214">
        <v>0.00591</v>
      </c>
      <c r="R615" s="214">
        <f>Q615*H615</f>
        <v>0.8805900000000001</v>
      </c>
      <c r="S615" s="214">
        <v>0</v>
      </c>
      <c r="T615" s="215">
        <f>S615*H615</f>
        <v>0</v>
      </c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/>
      <c r="AR615" s="216" t="s">
        <v>249</v>
      </c>
      <c r="AT615" s="216" t="s">
        <v>133</v>
      </c>
      <c r="AU615" s="216" t="s">
        <v>82</v>
      </c>
      <c r="AY615" s="18" t="s">
        <v>130</v>
      </c>
      <c r="BE615" s="217">
        <f>IF(N615="základní",J615,0)</f>
        <v>0</v>
      </c>
      <c r="BF615" s="217">
        <f>IF(N615="snížená",J615,0)</f>
        <v>0</v>
      </c>
      <c r="BG615" s="217">
        <f>IF(N615="zákl. přenesená",J615,0)</f>
        <v>0</v>
      </c>
      <c r="BH615" s="217">
        <f>IF(N615="sníž. přenesená",J615,0)</f>
        <v>0</v>
      </c>
      <c r="BI615" s="217">
        <f>IF(N615="nulová",J615,0)</f>
        <v>0</v>
      </c>
      <c r="BJ615" s="18" t="s">
        <v>80</v>
      </c>
      <c r="BK615" s="217">
        <f>ROUND(I615*H615,2)</f>
        <v>0</v>
      </c>
      <c r="BL615" s="18" t="s">
        <v>249</v>
      </c>
      <c r="BM615" s="216" t="s">
        <v>858</v>
      </c>
    </row>
    <row r="616" spans="1:47" s="2" customFormat="1" ht="12">
      <c r="A616" s="39"/>
      <c r="B616" s="40"/>
      <c r="C616" s="41"/>
      <c r="D616" s="218" t="s">
        <v>139</v>
      </c>
      <c r="E616" s="41"/>
      <c r="F616" s="219" t="s">
        <v>859</v>
      </c>
      <c r="G616" s="41"/>
      <c r="H616" s="41"/>
      <c r="I616" s="220"/>
      <c r="J616" s="41"/>
      <c r="K616" s="41"/>
      <c r="L616" s="45"/>
      <c r="M616" s="221"/>
      <c r="N616" s="222"/>
      <c r="O616" s="85"/>
      <c r="P616" s="85"/>
      <c r="Q616" s="85"/>
      <c r="R616" s="85"/>
      <c r="S616" s="85"/>
      <c r="T616" s="86"/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T616" s="18" t="s">
        <v>139</v>
      </c>
      <c r="AU616" s="18" t="s">
        <v>82</v>
      </c>
    </row>
    <row r="617" spans="1:47" s="2" customFormat="1" ht="12">
      <c r="A617" s="39"/>
      <c r="B617" s="40"/>
      <c r="C617" s="41"/>
      <c r="D617" s="223" t="s">
        <v>141</v>
      </c>
      <c r="E617" s="41"/>
      <c r="F617" s="224" t="s">
        <v>860</v>
      </c>
      <c r="G617" s="41"/>
      <c r="H617" s="41"/>
      <c r="I617" s="220"/>
      <c r="J617" s="41"/>
      <c r="K617" s="41"/>
      <c r="L617" s="45"/>
      <c r="M617" s="221"/>
      <c r="N617" s="222"/>
      <c r="O617" s="85"/>
      <c r="P617" s="85"/>
      <c r="Q617" s="85"/>
      <c r="R617" s="85"/>
      <c r="S617" s="85"/>
      <c r="T617" s="86"/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  <c r="AE617" s="39"/>
      <c r="AT617" s="18" t="s">
        <v>141</v>
      </c>
      <c r="AU617" s="18" t="s">
        <v>82</v>
      </c>
    </row>
    <row r="618" spans="1:47" s="2" customFormat="1" ht="12">
      <c r="A618" s="39"/>
      <c r="B618" s="40"/>
      <c r="C618" s="41"/>
      <c r="D618" s="218" t="s">
        <v>170</v>
      </c>
      <c r="E618" s="41"/>
      <c r="F618" s="256" t="s">
        <v>773</v>
      </c>
      <c r="G618" s="41"/>
      <c r="H618" s="41"/>
      <c r="I618" s="220"/>
      <c r="J618" s="41"/>
      <c r="K618" s="41"/>
      <c r="L618" s="45"/>
      <c r="M618" s="221"/>
      <c r="N618" s="222"/>
      <c r="O618" s="85"/>
      <c r="P618" s="85"/>
      <c r="Q618" s="85"/>
      <c r="R618" s="85"/>
      <c r="S618" s="85"/>
      <c r="T618" s="86"/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  <c r="AT618" s="18" t="s">
        <v>170</v>
      </c>
      <c r="AU618" s="18" t="s">
        <v>82</v>
      </c>
    </row>
    <row r="619" spans="1:51" s="14" customFormat="1" ht="12">
      <c r="A619" s="14"/>
      <c r="B619" s="235"/>
      <c r="C619" s="236"/>
      <c r="D619" s="218" t="s">
        <v>143</v>
      </c>
      <c r="E619" s="237" t="s">
        <v>19</v>
      </c>
      <c r="F619" s="238" t="s">
        <v>707</v>
      </c>
      <c r="G619" s="236"/>
      <c r="H619" s="239">
        <v>149</v>
      </c>
      <c r="I619" s="240"/>
      <c r="J619" s="236"/>
      <c r="K619" s="236"/>
      <c r="L619" s="241"/>
      <c r="M619" s="242"/>
      <c r="N619" s="243"/>
      <c r="O619" s="243"/>
      <c r="P619" s="243"/>
      <c r="Q619" s="243"/>
      <c r="R619" s="243"/>
      <c r="S619" s="243"/>
      <c r="T619" s="24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T619" s="245" t="s">
        <v>143</v>
      </c>
      <c r="AU619" s="245" t="s">
        <v>82</v>
      </c>
      <c r="AV619" s="14" t="s">
        <v>82</v>
      </c>
      <c r="AW619" s="14" t="s">
        <v>33</v>
      </c>
      <c r="AX619" s="14" t="s">
        <v>72</v>
      </c>
      <c r="AY619" s="245" t="s">
        <v>130</v>
      </c>
    </row>
    <row r="620" spans="1:65" s="2" customFormat="1" ht="22.2" customHeight="1">
      <c r="A620" s="39"/>
      <c r="B620" s="40"/>
      <c r="C620" s="205" t="s">
        <v>861</v>
      </c>
      <c r="D620" s="205" t="s">
        <v>133</v>
      </c>
      <c r="E620" s="206" t="s">
        <v>862</v>
      </c>
      <c r="F620" s="207" t="s">
        <v>863</v>
      </c>
      <c r="G620" s="208" t="s">
        <v>136</v>
      </c>
      <c r="H620" s="209">
        <v>2</v>
      </c>
      <c r="I620" s="210"/>
      <c r="J620" s="211">
        <f>ROUND(I620*H620,2)</f>
        <v>0</v>
      </c>
      <c r="K620" s="207" t="s">
        <v>137</v>
      </c>
      <c r="L620" s="45"/>
      <c r="M620" s="212" t="s">
        <v>19</v>
      </c>
      <c r="N620" s="213" t="s">
        <v>43</v>
      </c>
      <c r="O620" s="85"/>
      <c r="P620" s="214">
        <f>O620*H620</f>
        <v>0</v>
      </c>
      <c r="Q620" s="214">
        <v>0.00366</v>
      </c>
      <c r="R620" s="214">
        <f>Q620*H620</f>
        <v>0.00732</v>
      </c>
      <c r="S620" s="214">
        <v>0</v>
      </c>
      <c r="T620" s="215">
        <f>S620*H620</f>
        <v>0</v>
      </c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  <c r="AR620" s="216" t="s">
        <v>249</v>
      </c>
      <c r="AT620" s="216" t="s">
        <v>133</v>
      </c>
      <c r="AU620" s="216" t="s">
        <v>82</v>
      </c>
      <c r="AY620" s="18" t="s">
        <v>130</v>
      </c>
      <c r="BE620" s="217">
        <f>IF(N620="základní",J620,0)</f>
        <v>0</v>
      </c>
      <c r="BF620" s="217">
        <f>IF(N620="snížená",J620,0)</f>
        <v>0</v>
      </c>
      <c r="BG620" s="217">
        <f>IF(N620="zákl. přenesená",J620,0)</f>
        <v>0</v>
      </c>
      <c r="BH620" s="217">
        <f>IF(N620="sníž. přenesená",J620,0)</f>
        <v>0</v>
      </c>
      <c r="BI620" s="217">
        <f>IF(N620="nulová",J620,0)</f>
        <v>0</v>
      </c>
      <c r="BJ620" s="18" t="s">
        <v>80</v>
      </c>
      <c r="BK620" s="217">
        <f>ROUND(I620*H620,2)</f>
        <v>0</v>
      </c>
      <c r="BL620" s="18" t="s">
        <v>249</v>
      </c>
      <c r="BM620" s="216" t="s">
        <v>864</v>
      </c>
    </row>
    <row r="621" spans="1:47" s="2" customFormat="1" ht="12">
      <c r="A621" s="39"/>
      <c r="B621" s="40"/>
      <c r="C621" s="41"/>
      <c r="D621" s="218" t="s">
        <v>139</v>
      </c>
      <c r="E621" s="41"/>
      <c r="F621" s="219" t="s">
        <v>865</v>
      </c>
      <c r="G621" s="41"/>
      <c r="H621" s="41"/>
      <c r="I621" s="220"/>
      <c r="J621" s="41"/>
      <c r="K621" s="41"/>
      <c r="L621" s="45"/>
      <c r="M621" s="221"/>
      <c r="N621" s="222"/>
      <c r="O621" s="85"/>
      <c r="P621" s="85"/>
      <c r="Q621" s="85"/>
      <c r="R621" s="85"/>
      <c r="S621" s="85"/>
      <c r="T621" s="86"/>
      <c r="U621" s="39"/>
      <c r="V621" s="39"/>
      <c r="W621" s="39"/>
      <c r="X621" s="39"/>
      <c r="Y621" s="39"/>
      <c r="Z621" s="39"/>
      <c r="AA621" s="39"/>
      <c r="AB621" s="39"/>
      <c r="AC621" s="39"/>
      <c r="AD621" s="39"/>
      <c r="AE621" s="39"/>
      <c r="AT621" s="18" t="s">
        <v>139</v>
      </c>
      <c r="AU621" s="18" t="s">
        <v>82</v>
      </c>
    </row>
    <row r="622" spans="1:47" s="2" customFormat="1" ht="12">
      <c r="A622" s="39"/>
      <c r="B622" s="40"/>
      <c r="C622" s="41"/>
      <c r="D622" s="223" t="s">
        <v>141</v>
      </c>
      <c r="E622" s="41"/>
      <c r="F622" s="224" t="s">
        <v>866</v>
      </c>
      <c r="G622" s="41"/>
      <c r="H622" s="41"/>
      <c r="I622" s="220"/>
      <c r="J622" s="41"/>
      <c r="K622" s="41"/>
      <c r="L622" s="45"/>
      <c r="M622" s="221"/>
      <c r="N622" s="222"/>
      <c r="O622" s="85"/>
      <c r="P622" s="85"/>
      <c r="Q622" s="85"/>
      <c r="R622" s="85"/>
      <c r="S622" s="85"/>
      <c r="T622" s="86"/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T622" s="18" t="s">
        <v>141</v>
      </c>
      <c r="AU622" s="18" t="s">
        <v>82</v>
      </c>
    </row>
    <row r="623" spans="1:47" s="2" customFormat="1" ht="12">
      <c r="A623" s="39"/>
      <c r="B623" s="40"/>
      <c r="C623" s="41"/>
      <c r="D623" s="218" t="s">
        <v>170</v>
      </c>
      <c r="E623" s="41"/>
      <c r="F623" s="256" t="s">
        <v>773</v>
      </c>
      <c r="G623" s="41"/>
      <c r="H623" s="41"/>
      <c r="I623" s="220"/>
      <c r="J623" s="41"/>
      <c r="K623" s="41"/>
      <c r="L623" s="45"/>
      <c r="M623" s="221"/>
      <c r="N623" s="222"/>
      <c r="O623" s="85"/>
      <c r="P623" s="85"/>
      <c r="Q623" s="85"/>
      <c r="R623" s="85"/>
      <c r="S623" s="85"/>
      <c r="T623" s="86"/>
      <c r="U623" s="39"/>
      <c r="V623" s="39"/>
      <c r="W623" s="39"/>
      <c r="X623" s="39"/>
      <c r="Y623" s="39"/>
      <c r="Z623" s="39"/>
      <c r="AA623" s="39"/>
      <c r="AB623" s="39"/>
      <c r="AC623" s="39"/>
      <c r="AD623" s="39"/>
      <c r="AE623" s="39"/>
      <c r="AT623" s="18" t="s">
        <v>170</v>
      </c>
      <c r="AU623" s="18" t="s">
        <v>82</v>
      </c>
    </row>
    <row r="624" spans="1:65" s="2" customFormat="1" ht="19.8" customHeight="1">
      <c r="A624" s="39"/>
      <c r="B624" s="40"/>
      <c r="C624" s="205" t="s">
        <v>867</v>
      </c>
      <c r="D624" s="205" t="s">
        <v>133</v>
      </c>
      <c r="E624" s="206" t="s">
        <v>868</v>
      </c>
      <c r="F624" s="207" t="s">
        <v>869</v>
      </c>
      <c r="G624" s="208" t="s">
        <v>136</v>
      </c>
      <c r="H624" s="209">
        <v>170</v>
      </c>
      <c r="I624" s="210"/>
      <c r="J624" s="211">
        <f>ROUND(I624*H624,2)</f>
        <v>0</v>
      </c>
      <c r="K624" s="207" t="s">
        <v>137</v>
      </c>
      <c r="L624" s="45"/>
      <c r="M624" s="212" t="s">
        <v>19</v>
      </c>
      <c r="N624" s="213" t="s">
        <v>43</v>
      </c>
      <c r="O624" s="85"/>
      <c r="P624" s="214">
        <f>O624*H624</f>
        <v>0</v>
      </c>
      <c r="Q624" s="214">
        <v>0.0004</v>
      </c>
      <c r="R624" s="214">
        <f>Q624*H624</f>
        <v>0.068</v>
      </c>
      <c r="S624" s="214">
        <v>0</v>
      </c>
      <c r="T624" s="215">
        <f>S624*H624</f>
        <v>0</v>
      </c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/>
      <c r="AR624" s="216" t="s">
        <v>249</v>
      </c>
      <c r="AT624" s="216" t="s">
        <v>133</v>
      </c>
      <c r="AU624" s="216" t="s">
        <v>82</v>
      </c>
      <c r="AY624" s="18" t="s">
        <v>130</v>
      </c>
      <c r="BE624" s="217">
        <f>IF(N624="základní",J624,0)</f>
        <v>0</v>
      </c>
      <c r="BF624" s="217">
        <f>IF(N624="snížená",J624,0)</f>
        <v>0</v>
      </c>
      <c r="BG624" s="217">
        <f>IF(N624="zákl. přenesená",J624,0)</f>
        <v>0</v>
      </c>
      <c r="BH624" s="217">
        <f>IF(N624="sníž. přenesená",J624,0)</f>
        <v>0</v>
      </c>
      <c r="BI624" s="217">
        <f>IF(N624="nulová",J624,0)</f>
        <v>0</v>
      </c>
      <c r="BJ624" s="18" t="s">
        <v>80</v>
      </c>
      <c r="BK624" s="217">
        <f>ROUND(I624*H624,2)</f>
        <v>0</v>
      </c>
      <c r="BL624" s="18" t="s">
        <v>249</v>
      </c>
      <c r="BM624" s="216" t="s">
        <v>870</v>
      </c>
    </row>
    <row r="625" spans="1:47" s="2" customFormat="1" ht="12">
      <c r="A625" s="39"/>
      <c r="B625" s="40"/>
      <c r="C625" s="41"/>
      <c r="D625" s="218" t="s">
        <v>139</v>
      </c>
      <c r="E625" s="41"/>
      <c r="F625" s="219" t="s">
        <v>871</v>
      </c>
      <c r="G625" s="41"/>
      <c r="H625" s="41"/>
      <c r="I625" s="220"/>
      <c r="J625" s="41"/>
      <c r="K625" s="41"/>
      <c r="L625" s="45"/>
      <c r="M625" s="221"/>
      <c r="N625" s="222"/>
      <c r="O625" s="85"/>
      <c r="P625" s="85"/>
      <c r="Q625" s="85"/>
      <c r="R625" s="85"/>
      <c r="S625" s="85"/>
      <c r="T625" s="86"/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  <c r="AE625" s="39"/>
      <c r="AT625" s="18" t="s">
        <v>139</v>
      </c>
      <c r="AU625" s="18" t="s">
        <v>82</v>
      </c>
    </row>
    <row r="626" spans="1:47" s="2" customFormat="1" ht="12">
      <c r="A626" s="39"/>
      <c r="B626" s="40"/>
      <c r="C626" s="41"/>
      <c r="D626" s="223" t="s">
        <v>141</v>
      </c>
      <c r="E626" s="41"/>
      <c r="F626" s="224" t="s">
        <v>872</v>
      </c>
      <c r="G626" s="41"/>
      <c r="H626" s="41"/>
      <c r="I626" s="220"/>
      <c r="J626" s="41"/>
      <c r="K626" s="41"/>
      <c r="L626" s="45"/>
      <c r="M626" s="221"/>
      <c r="N626" s="222"/>
      <c r="O626" s="85"/>
      <c r="P626" s="85"/>
      <c r="Q626" s="85"/>
      <c r="R626" s="85"/>
      <c r="S626" s="85"/>
      <c r="T626" s="86"/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T626" s="18" t="s">
        <v>141</v>
      </c>
      <c r="AU626" s="18" t="s">
        <v>82</v>
      </c>
    </row>
    <row r="627" spans="1:47" s="2" customFormat="1" ht="12">
      <c r="A627" s="39"/>
      <c r="B627" s="40"/>
      <c r="C627" s="41"/>
      <c r="D627" s="218" t="s">
        <v>170</v>
      </c>
      <c r="E627" s="41"/>
      <c r="F627" s="256" t="s">
        <v>773</v>
      </c>
      <c r="G627" s="41"/>
      <c r="H627" s="41"/>
      <c r="I627" s="220"/>
      <c r="J627" s="41"/>
      <c r="K627" s="41"/>
      <c r="L627" s="45"/>
      <c r="M627" s="221"/>
      <c r="N627" s="222"/>
      <c r="O627" s="85"/>
      <c r="P627" s="85"/>
      <c r="Q627" s="85"/>
      <c r="R627" s="85"/>
      <c r="S627" s="85"/>
      <c r="T627" s="86"/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  <c r="AE627" s="39"/>
      <c r="AT627" s="18" t="s">
        <v>170</v>
      </c>
      <c r="AU627" s="18" t="s">
        <v>82</v>
      </c>
    </row>
    <row r="628" spans="1:65" s="2" customFormat="1" ht="30" customHeight="1">
      <c r="A628" s="39"/>
      <c r="B628" s="40"/>
      <c r="C628" s="205" t="s">
        <v>873</v>
      </c>
      <c r="D628" s="205" t="s">
        <v>133</v>
      </c>
      <c r="E628" s="206" t="s">
        <v>874</v>
      </c>
      <c r="F628" s="207" t="s">
        <v>875</v>
      </c>
      <c r="G628" s="208" t="s">
        <v>233</v>
      </c>
      <c r="H628" s="209">
        <v>15.5</v>
      </c>
      <c r="I628" s="210"/>
      <c r="J628" s="211">
        <f>ROUND(I628*H628,2)</f>
        <v>0</v>
      </c>
      <c r="K628" s="207" t="s">
        <v>137</v>
      </c>
      <c r="L628" s="45"/>
      <c r="M628" s="212" t="s">
        <v>19</v>
      </c>
      <c r="N628" s="213" t="s">
        <v>43</v>
      </c>
      <c r="O628" s="85"/>
      <c r="P628" s="214">
        <f>O628*H628</f>
        <v>0</v>
      </c>
      <c r="Q628" s="214">
        <v>0.00653</v>
      </c>
      <c r="R628" s="214">
        <f>Q628*H628</f>
        <v>0.101215</v>
      </c>
      <c r="S628" s="214">
        <v>0</v>
      </c>
      <c r="T628" s="215">
        <f>S628*H628</f>
        <v>0</v>
      </c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E628" s="39"/>
      <c r="AR628" s="216" t="s">
        <v>249</v>
      </c>
      <c r="AT628" s="216" t="s">
        <v>133</v>
      </c>
      <c r="AU628" s="216" t="s">
        <v>82</v>
      </c>
      <c r="AY628" s="18" t="s">
        <v>130</v>
      </c>
      <c r="BE628" s="217">
        <f>IF(N628="základní",J628,0)</f>
        <v>0</v>
      </c>
      <c r="BF628" s="217">
        <f>IF(N628="snížená",J628,0)</f>
        <v>0</v>
      </c>
      <c r="BG628" s="217">
        <f>IF(N628="zákl. přenesená",J628,0)</f>
        <v>0</v>
      </c>
      <c r="BH628" s="217">
        <f>IF(N628="sníž. přenesená",J628,0)</f>
        <v>0</v>
      </c>
      <c r="BI628" s="217">
        <f>IF(N628="nulová",J628,0)</f>
        <v>0</v>
      </c>
      <c r="BJ628" s="18" t="s">
        <v>80</v>
      </c>
      <c r="BK628" s="217">
        <f>ROUND(I628*H628,2)</f>
        <v>0</v>
      </c>
      <c r="BL628" s="18" t="s">
        <v>249</v>
      </c>
      <c r="BM628" s="216" t="s">
        <v>876</v>
      </c>
    </row>
    <row r="629" spans="1:47" s="2" customFormat="1" ht="12">
      <c r="A629" s="39"/>
      <c r="B629" s="40"/>
      <c r="C629" s="41"/>
      <c r="D629" s="218" t="s">
        <v>139</v>
      </c>
      <c r="E629" s="41"/>
      <c r="F629" s="219" t="s">
        <v>877</v>
      </c>
      <c r="G629" s="41"/>
      <c r="H629" s="41"/>
      <c r="I629" s="220"/>
      <c r="J629" s="41"/>
      <c r="K629" s="41"/>
      <c r="L629" s="45"/>
      <c r="M629" s="221"/>
      <c r="N629" s="222"/>
      <c r="O629" s="85"/>
      <c r="P629" s="85"/>
      <c r="Q629" s="85"/>
      <c r="R629" s="85"/>
      <c r="S629" s="85"/>
      <c r="T629" s="86"/>
      <c r="U629" s="39"/>
      <c r="V629" s="39"/>
      <c r="W629" s="39"/>
      <c r="X629" s="39"/>
      <c r="Y629" s="39"/>
      <c r="Z629" s="39"/>
      <c r="AA629" s="39"/>
      <c r="AB629" s="39"/>
      <c r="AC629" s="39"/>
      <c r="AD629" s="39"/>
      <c r="AE629" s="39"/>
      <c r="AT629" s="18" t="s">
        <v>139</v>
      </c>
      <c r="AU629" s="18" t="s">
        <v>82</v>
      </c>
    </row>
    <row r="630" spans="1:47" s="2" customFormat="1" ht="12">
      <c r="A630" s="39"/>
      <c r="B630" s="40"/>
      <c r="C630" s="41"/>
      <c r="D630" s="223" t="s">
        <v>141</v>
      </c>
      <c r="E630" s="41"/>
      <c r="F630" s="224" t="s">
        <v>878</v>
      </c>
      <c r="G630" s="41"/>
      <c r="H630" s="41"/>
      <c r="I630" s="220"/>
      <c r="J630" s="41"/>
      <c r="K630" s="41"/>
      <c r="L630" s="45"/>
      <c r="M630" s="221"/>
      <c r="N630" s="222"/>
      <c r="O630" s="85"/>
      <c r="P630" s="85"/>
      <c r="Q630" s="85"/>
      <c r="R630" s="85"/>
      <c r="S630" s="85"/>
      <c r="T630" s="86"/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E630" s="39"/>
      <c r="AT630" s="18" t="s">
        <v>141</v>
      </c>
      <c r="AU630" s="18" t="s">
        <v>82</v>
      </c>
    </row>
    <row r="631" spans="1:47" s="2" customFormat="1" ht="12">
      <c r="A631" s="39"/>
      <c r="B631" s="40"/>
      <c r="C631" s="41"/>
      <c r="D631" s="218" t="s">
        <v>170</v>
      </c>
      <c r="E631" s="41"/>
      <c r="F631" s="256" t="s">
        <v>773</v>
      </c>
      <c r="G631" s="41"/>
      <c r="H631" s="41"/>
      <c r="I631" s="220"/>
      <c r="J631" s="41"/>
      <c r="K631" s="41"/>
      <c r="L631" s="45"/>
      <c r="M631" s="221"/>
      <c r="N631" s="222"/>
      <c r="O631" s="85"/>
      <c r="P631" s="85"/>
      <c r="Q631" s="85"/>
      <c r="R631" s="85"/>
      <c r="S631" s="85"/>
      <c r="T631" s="86"/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  <c r="AE631" s="39"/>
      <c r="AT631" s="18" t="s">
        <v>170</v>
      </c>
      <c r="AU631" s="18" t="s">
        <v>82</v>
      </c>
    </row>
    <row r="632" spans="1:51" s="14" customFormat="1" ht="12">
      <c r="A632" s="14"/>
      <c r="B632" s="235"/>
      <c r="C632" s="236"/>
      <c r="D632" s="218" t="s">
        <v>143</v>
      </c>
      <c r="E632" s="237" t="s">
        <v>19</v>
      </c>
      <c r="F632" s="238" t="s">
        <v>726</v>
      </c>
      <c r="G632" s="236"/>
      <c r="H632" s="239">
        <v>15.5</v>
      </c>
      <c r="I632" s="240"/>
      <c r="J632" s="236"/>
      <c r="K632" s="236"/>
      <c r="L632" s="241"/>
      <c r="M632" s="242"/>
      <c r="N632" s="243"/>
      <c r="O632" s="243"/>
      <c r="P632" s="243"/>
      <c r="Q632" s="243"/>
      <c r="R632" s="243"/>
      <c r="S632" s="243"/>
      <c r="T632" s="244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T632" s="245" t="s">
        <v>143</v>
      </c>
      <c r="AU632" s="245" t="s">
        <v>82</v>
      </c>
      <c r="AV632" s="14" t="s">
        <v>82</v>
      </c>
      <c r="AW632" s="14" t="s">
        <v>33</v>
      </c>
      <c r="AX632" s="14" t="s">
        <v>72</v>
      </c>
      <c r="AY632" s="245" t="s">
        <v>130</v>
      </c>
    </row>
    <row r="633" spans="1:65" s="2" customFormat="1" ht="30" customHeight="1">
      <c r="A633" s="39"/>
      <c r="B633" s="40"/>
      <c r="C633" s="205" t="s">
        <v>879</v>
      </c>
      <c r="D633" s="205" t="s">
        <v>133</v>
      </c>
      <c r="E633" s="206" t="s">
        <v>880</v>
      </c>
      <c r="F633" s="207" t="s">
        <v>881</v>
      </c>
      <c r="G633" s="208" t="s">
        <v>233</v>
      </c>
      <c r="H633" s="209">
        <v>44.4</v>
      </c>
      <c r="I633" s="210"/>
      <c r="J633" s="211">
        <f>ROUND(I633*H633,2)</f>
        <v>0</v>
      </c>
      <c r="K633" s="207" t="s">
        <v>137</v>
      </c>
      <c r="L633" s="45"/>
      <c r="M633" s="212" t="s">
        <v>19</v>
      </c>
      <c r="N633" s="213" t="s">
        <v>43</v>
      </c>
      <c r="O633" s="85"/>
      <c r="P633" s="214">
        <f>O633*H633</f>
        <v>0</v>
      </c>
      <c r="Q633" s="214">
        <v>0.0035</v>
      </c>
      <c r="R633" s="214">
        <f>Q633*H633</f>
        <v>0.1554</v>
      </c>
      <c r="S633" s="214">
        <v>0</v>
      </c>
      <c r="T633" s="215">
        <f>S633*H633</f>
        <v>0</v>
      </c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/>
      <c r="AR633" s="216" t="s">
        <v>249</v>
      </c>
      <c r="AT633" s="216" t="s">
        <v>133</v>
      </c>
      <c r="AU633" s="216" t="s">
        <v>82</v>
      </c>
      <c r="AY633" s="18" t="s">
        <v>130</v>
      </c>
      <c r="BE633" s="217">
        <f>IF(N633="základní",J633,0)</f>
        <v>0</v>
      </c>
      <c r="BF633" s="217">
        <f>IF(N633="snížená",J633,0)</f>
        <v>0</v>
      </c>
      <c r="BG633" s="217">
        <f>IF(N633="zákl. přenesená",J633,0)</f>
        <v>0</v>
      </c>
      <c r="BH633" s="217">
        <f>IF(N633="sníž. přenesená",J633,0)</f>
        <v>0</v>
      </c>
      <c r="BI633" s="217">
        <f>IF(N633="nulová",J633,0)</f>
        <v>0</v>
      </c>
      <c r="BJ633" s="18" t="s">
        <v>80</v>
      </c>
      <c r="BK633" s="217">
        <f>ROUND(I633*H633,2)</f>
        <v>0</v>
      </c>
      <c r="BL633" s="18" t="s">
        <v>249</v>
      </c>
      <c r="BM633" s="216" t="s">
        <v>882</v>
      </c>
    </row>
    <row r="634" spans="1:47" s="2" customFormat="1" ht="12">
      <c r="A634" s="39"/>
      <c r="B634" s="40"/>
      <c r="C634" s="41"/>
      <c r="D634" s="218" t="s">
        <v>139</v>
      </c>
      <c r="E634" s="41"/>
      <c r="F634" s="219" t="s">
        <v>883</v>
      </c>
      <c r="G634" s="41"/>
      <c r="H634" s="41"/>
      <c r="I634" s="220"/>
      <c r="J634" s="41"/>
      <c r="K634" s="41"/>
      <c r="L634" s="45"/>
      <c r="M634" s="221"/>
      <c r="N634" s="222"/>
      <c r="O634" s="85"/>
      <c r="P634" s="85"/>
      <c r="Q634" s="85"/>
      <c r="R634" s="85"/>
      <c r="S634" s="85"/>
      <c r="T634" s="86"/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/>
      <c r="AT634" s="18" t="s">
        <v>139</v>
      </c>
      <c r="AU634" s="18" t="s">
        <v>82</v>
      </c>
    </row>
    <row r="635" spans="1:47" s="2" customFormat="1" ht="12">
      <c r="A635" s="39"/>
      <c r="B635" s="40"/>
      <c r="C635" s="41"/>
      <c r="D635" s="223" t="s">
        <v>141</v>
      </c>
      <c r="E635" s="41"/>
      <c r="F635" s="224" t="s">
        <v>884</v>
      </c>
      <c r="G635" s="41"/>
      <c r="H635" s="41"/>
      <c r="I635" s="220"/>
      <c r="J635" s="41"/>
      <c r="K635" s="41"/>
      <c r="L635" s="45"/>
      <c r="M635" s="221"/>
      <c r="N635" s="222"/>
      <c r="O635" s="85"/>
      <c r="P635" s="85"/>
      <c r="Q635" s="85"/>
      <c r="R635" s="85"/>
      <c r="S635" s="85"/>
      <c r="T635" s="86"/>
      <c r="U635" s="39"/>
      <c r="V635" s="39"/>
      <c r="W635" s="39"/>
      <c r="X635" s="39"/>
      <c r="Y635" s="39"/>
      <c r="Z635" s="39"/>
      <c r="AA635" s="39"/>
      <c r="AB635" s="39"/>
      <c r="AC635" s="39"/>
      <c r="AD635" s="39"/>
      <c r="AE635" s="39"/>
      <c r="AT635" s="18" t="s">
        <v>141</v>
      </c>
      <c r="AU635" s="18" t="s">
        <v>82</v>
      </c>
    </row>
    <row r="636" spans="1:47" s="2" customFormat="1" ht="12">
      <c r="A636" s="39"/>
      <c r="B636" s="40"/>
      <c r="C636" s="41"/>
      <c r="D636" s="218" t="s">
        <v>170</v>
      </c>
      <c r="E636" s="41"/>
      <c r="F636" s="256" t="s">
        <v>773</v>
      </c>
      <c r="G636" s="41"/>
      <c r="H636" s="41"/>
      <c r="I636" s="220"/>
      <c r="J636" s="41"/>
      <c r="K636" s="41"/>
      <c r="L636" s="45"/>
      <c r="M636" s="221"/>
      <c r="N636" s="222"/>
      <c r="O636" s="85"/>
      <c r="P636" s="85"/>
      <c r="Q636" s="85"/>
      <c r="R636" s="85"/>
      <c r="S636" s="85"/>
      <c r="T636" s="86"/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/>
      <c r="AT636" s="18" t="s">
        <v>170</v>
      </c>
      <c r="AU636" s="18" t="s">
        <v>82</v>
      </c>
    </row>
    <row r="637" spans="1:51" s="14" customFormat="1" ht="12">
      <c r="A637" s="14"/>
      <c r="B637" s="235"/>
      <c r="C637" s="236"/>
      <c r="D637" s="218" t="s">
        <v>143</v>
      </c>
      <c r="E637" s="237" t="s">
        <v>19</v>
      </c>
      <c r="F637" s="238" t="s">
        <v>733</v>
      </c>
      <c r="G637" s="236"/>
      <c r="H637" s="239">
        <v>44.4</v>
      </c>
      <c r="I637" s="240"/>
      <c r="J637" s="236"/>
      <c r="K637" s="236"/>
      <c r="L637" s="241"/>
      <c r="M637" s="242"/>
      <c r="N637" s="243"/>
      <c r="O637" s="243"/>
      <c r="P637" s="243"/>
      <c r="Q637" s="243"/>
      <c r="R637" s="243"/>
      <c r="S637" s="243"/>
      <c r="T637" s="24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T637" s="245" t="s">
        <v>143</v>
      </c>
      <c r="AU637" s="245" t="s">
        <v>82</v>
      </c>
      <c r="AV637" s="14" t="s">
        <v>82</v>
      </c>
      <c r="AW637" s="14" t="s">
        <v>33</v>
      </c>
      <c r="AX637" s="14" t="s">
        <v>72</v>
      </c>
      <c r="AY637" s="245" t="s">
        <v>130</v>
      </c>
    </row>
    <row r="638" spans="1:65" s="2" customFormat="1" ht="30" customHeight="1">
      <c r="A638" s="39"/>
      <c r="B638" s="40"/>
      <c r="C638" s="205" t="s">
        <v>885</v>
      </c>
      <c r="D638" s="205" t="s">
        <v>133</v>
      </c>
      <c r="E638" s="206" t="s">
        <v>886</v>
      </c>
      <c r="F638" s="207" t="s">
        <v>887</v>
      </c>
      <c r="G638" s="208" t="s">
        <v>150</v>
      </c>
      <c r="H638" s="209">
        <v>106.508</v>
      </c>
      <c r="I638" s="210"/>
      <c r="J638" s="211">
        <f>ROUND(I638*H638,2)</f>
        <v>0</v>
      </c>
      <c r="K638" s="207" t="s">
        <v>137</v>
      </c>
      <c r="L638" s="45"/>
      <c r="M638" s="212" t="s">
        <v>19</v>
      </c>
      <c r="N638" s="213" t="s">
        <v>43</v>
      </c>
      <c r="O638" s="85"/>
      <c r="P638" s="214">
        <f>O638*H638</f>
        <v>0</v>
      </c>
      <c r="Q638" s="214">
        <v>0.01079</v>
      </c>
      <c r="R638" s="214">
        <f>Q638*H638</f>
        <v>1.1492213199999999</v>
      </c>
      <c r="S638" s="214">
        <v>0</v>
      </c>
      <c r="T638" s="215">
        <f>S638*H638</f>
        <v>0</v>
      </c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  <c r="AR638" s="216" t="s">
        <v>249</v>
      </c>
      <c r="AT638" s="216" t="s">
        <v>133</v>
      </c>
      <c r="AU638" s="216" t="s">
        <v>82</v>
      </c>
      <c r="AY638" s="18" t="s">
        <v>130</v>
      </c>
      <c r="BE638" s="217">
        <f>IF(N638="základní",J638,0)</f>
        <v>0</v>
      </c>
      <c r="BF638" s="217">
        <f>IF(N638="snížená",J638,0)</f>
        <v>0</v>
      </c>
      <c r="BG638" s="217">
        <f>IF(N638="zákl. přenesená",J638,0)</f>
        <v>0</v>
      </c>
      <c r="BH638" s="217">
        <f>IF(N638="sníž. přenesená",J638,0)</f>
        <v>0</v>
      </c>
      <c r="BI638" s="217">
        <f>IF(N638="nulová",J638,0)</f>
        <v>0</v>
      </c>
      <c r="BJ638" s="18" t="s">
        <v>80</v>
      </c>
      <c r="BK638" s="217">
        <f>ROUND(I638*H638,2)</f>
        <v>0</v>
      </c>
      <c r="BL638" s="18" t="s">
        <v>249</v>
      </c>
      <c r="BM638" s="216" t="s">
        <v>888</v>
      </c>
    </row>
    <row r="639" spans="1:47" s="2" customFormat="1" ht="12">
      <c r="A639" s="39"/>
      <c r="B639" s="40"/>
      <c r="C639" s="41"/>
      <c r="D639" s="218" t="s">
        <v>139</v>
      </c>
      <c r="E639" s="41"/>
      <c r="F639" s="219" t="s">
        <v>889</v>
      </c>
      <c r="G639" s="41"/>
      <c r="H639" s="41"/>
      <c r="I639" s="220"/>
      <c r="J639" s="41"/>
      <c r="K639" s="41"/>
      <c r="L639" s="45"/>
      <c r="M639" s="221"/>
      <c r="N639" s="222"/>
      <c r="O639" s="85"/>
      <c r="P639" s="85"/>
      <c r="Q639" s="85"/>
      <c r="R639" s="85"/>
      <c r="S639" s="85"/>
      <c r="T639" s="86"/>
      <c r="U639" s="39"/>
      <c r="V639" s="39"/>
      <c r="W639" s="39"/>
      <c r="X639" s="39"/>
      <c r="Y639" s="39"/>
      <c r="Z639" s="39"/>
      <c r="AA639" s="39"/>
      <c r="AB639" s="39"/>
      <c r="AC639" s="39"/>
      <c r="AD639" s="39"/>
      <c r="AE639" s="39"/>
      <c r="AT639" s="18" t="s">
        <v>139</v>
      </c>
      <c r="AU639" s="18" t="s">
        <v>82</v>
      </c>
    </row>
    <row r="640" spans="1:47" s="2" customFormat="1" ht="12">
      <c r="A640" s="39"/>
      <c r="B640" s="40"/>
      <c r="C640" s="41"/>
      <c r="D640" s="223" t="s">
        <v>141</v>
      </c>
      <c r="E640" s="41"/>
      <c r="F640" s="224" t="s">
        <v>890</v>
      </c>
      <c r="G640" s="41"/>
      <c r="H640" s="41"/>
      <c r="I640" s="220"/>
      <c r="J640" s="41"/>
      <c r="K640" s="41"/>
      <c r="L640" s="45"/>
      <c r="M640" s="221"/>
      <c r="N640" s="222"/>
      <c r="O640" s="85"/>
      <c r="P640" s="85"/>
      <c r="Q640" s="85"/>
      <c r="R640" s="85"/>
      <c r="S640" s="85"/>
      <c r="T640" s="86"/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  <c r="AE640" s="39"/>
      <c r="AT640" s="18" t="s">
        <v>141</v>
      </c>
      <c r="AU640" s="18" t="s">
        <v>82</v>
      </c>
    </row>
    <row r="641" spans="1:47" s="2" customFormat="1" ht="12">
      <c r="A641" s="39"/>
      <c r="B641" s="40"/>
      <c r="C641" s="41"/>
      <c r="D641" s="218" t="s">
        <v>170</v>
      </c>
      <c r="E641" s="41"/>
      <c r="F641" s="256" t="s">
        <v>773</v>
      </c>
      <c r="G641" s="41"/>
      <c r="H641" s="41"/>
      <c r="I641" s="220"/>
      <c r="J641" s="41"/>
      <c r="K641" s="41"/>
      <c r="L641" s="45"/>
      <c r="M641" s="221"/>
      <c r="N641" s="222"/>
      <c r="O641" s="85"/>
      <c r="P641" s="85"/>
      <c r="Q641" s="85"/>
      <c r="R641" s="85"/>
      <c r="S641" s="85"/>
      <c r="T641" s="86"/>
      <c r="U641" s="39"/>
      <c r="V641" s="39"/>
      <c r="W641" s="39"/>
      <c r="X641" s="39"/>
      <c r="Y641" s="39"/>
      <c r="Z641" s="39"/>
      <c r="AA641" s="39"/>
      <c r="AB641" s="39"/>
      <c r="AC641" s="39"/>
      <c r="AD641" s="39"/>
      <c r="AE641" s="39"/>
      <c r="AT641" s="18" t="s">
        <v>170</v>
      </c>
      <c r="AU641" s="18" t="s">
        <v>82</v>
      </c>
    </row>
    <row r="642" spans="1:51" s="14" customFormat="1" ht="12">
      <c r="A642" s="14"/>
      <c r="B642" s="235"/>
      <c r="C642" s="236"/>
      <c r="D642" s="218" t="s">
        <v>143</v>
      </c>
      <c r="E642" s="237" t="s">
        <v>19</v>
      </c>
      <c r="F642" s="238" t="s">
        <v>740</v>
      </c>
      <c r="G642" s="236"/>
      <c r="H642" s="239">
        <v>3.15</v>
      </c>
      <c r="I642" s="240"/>
      <c r="J642" s="236"/>
      <c r="K642" s="236"/>
      <c r="L642" s="241"/>
      <c r="M642" s="242"/>
      <c r="N642" s="243"/>
      <c r="O642" s="243"/>
      <c r="P642" s="243"/>
      <c r="Q642" s="243"/>
      <c r="R642" s="243"/>
      <c r="S642" s="243"/>
      <c r="T642" s="244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T642" s="245" t="s">
        <v>143</v>
      </c>
      <c r="AU642" s="245" t="s">
        <v>82</v>
      </c>
      <c r="AV642" s="14" t="s">
        <v>82</v>
      </c>
      <c r="AW642" s="14" t="s">
        <v>33</v>
      </c>
      <c r="AX642" s="14" t="s">
        <v>72</v>
      </c>
      <c r="AY642" s="245" t="s">
        <v>130</v>
      </c>
    </row>
    <row r="643" spans="1:51" s="14" customFormat="1" ht="12">
      <c r="A643" s="14"/>
      <c r="B643" s="235"/>
      <c r="C643" s="236"/>
      <c r="D643" s="218" t="s">
        <v>143</v>
      </c>
      <c r="E643" s="237" t="s">
        <v>19</v>
      </c>
      <c r="F643" s="238" t="s">
        <v>891</v>
      </c>
      <c r="G643" s="236"/>
      <c r="H643" s="239">
        <v>2.88</v>
      </c>
      <c r="I643" s="240"/>
      <c r="J643" s="236"/>
      <c r="K643" s="236"/>
      <c r="L643" s="241"/>
      <c r="M643" s="242"/>
      <c r="N643" s="243"/>
      <c r="O643" s="243"/>
      <c r="P643" s="243"/>
      <c r="Q643" s="243"/>
      <c r="R643" s="243"/>
      <c r="S643" s="243"/>
      <c r="T643" s="244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T643" s="245" t="s">
        <v>143</v>
      </c>
      <c r="AU643" s="245" t="s">
        <v>82</v>
      </c>
      <c r="AV643" s="14" t="s">
        <v>82</v>
      </c>
      <c r="AW643" s="14" t="s">
        <v>33</v>
      </c>
      <c r="AX643" s="14" t="s">
        <v>72</v>
      </c>
      <c r="AY643" s="245" t="s">
        <v>130</v>
      </c>
    </row>
    <row r="644" spans="1:51" s="14" customFormat="1" ht="12">
      <c r="A644" s="14"/>
      <c r="B644" s="235"/>
      <c r="C644" s="236"/>
      <c r="D644" s="218" t="s">
        <v>143</v>
      </c>
      <c r="E644" s="237" t="s">
        <v>19</v>
      </c>
      <c r="F644" s="238" t="s">
        <v>892</v>
      </c>
      <c r="G644" s="236"/>
      <c r="H644" s="239">
        <v>0.81</v>
      </c>
      <c r="I644" s="240"/>
      <c r="J644" s="236"/>
      <c r="K644" s="236"/>
      <c r="L644" s="241"/>
      <c r="M644" s="242"/>
      <c r="N644" s="243"/>
      <c r="O644" s="243"/>
      <c r="P644" s="243"/>
      <c r="Q644" s="243"/>
      <c r="R644" s="243"/>
      <c r="S644" s="243"/>
      <c r="T644" s="24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T644" s="245" t="s">
        <v>143</v>
      </c>
      <c r="AU644" s="245" t="s">
        <v>82</v>
      </c>
      <c r="AV644" s="14" t="s">
        <v>82</v>
      </c>
      <c r="AW644" s="14" t="s">
        <v>33</v>
      </c>
      <c r="AX644" s="14" t="s">
        <v>72</v>
      </c>
      <c r="AY644" s="245" t="s">
        <v>130</v>
      </c>
    </row>
    <row r="645" spans="1:51" s="13" customFormat="1" ht="12">
      <c r="A645" s="13"/>
      <c r="B645" s="225"/>
      <c r="C645" s="226"/>
      <c r="D645" s="218" t="s">
        <v>143</v>
      </c>
      <c r="E645" s="227" t="s">
        <v>19</v>
      </c>
      <c r="F645" s="228" t="s">
        <v>893</v>
      </c>
      <c r="G645" s="226"/>
      <c r="H645" s="227" t="s">
        <v>19</v>
      </c>
      <c r="I645" s="229"/>
      <c r="J645" s="226"/>
      <c r="K645" s="226"/>
      <c r="L645" s="230"/>
      <c r="M645" s="231"/>
      <c r="N645" s="232"/>
      <c r="O645" s="232"/>
      <c r="P645" s="232"/>
      <c r="Q645" s="232"/>
      <c r="R645" s="232"/>
      <c r="S645" s="232"/>
      <c r="T645" s="23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T645" s="234" t="s">
        <v>143</v>
      </c>
      <c r="AU645" s="234" t="s">
        <v>82</v>
      </c>
      <c r="AV645" s="13" t="s">
        <v>80</v>
      </c>
      <c r="AW645" s="13" t="s">
        <v>33</v>
      </c>
      <c r="AX645" s="13" t="s">
        <v>72</v>
      </c>
      <c r="AY645" s="234" t="s">
        <v>130</v>
      </c>
    </row>
    <row r="646" spans="1:51" s="13" customFormat="1" ht="12">
      <c r="A646" s="13"/>
      <c r="B646" s="225"/>
      <c r="C646" s="226"/>
      <c r="D646" s="218" t="s">
        <v>143</v>
      </c>
      <c r="E646" s="227" t="s">
        <v>19</v>
      </c>
      <c r="F646" s="228" t="s">
        <v>391</v>
      </c>
      <c r="G646" s="226"/>
      <c r="H646" s="227" t="s">
        <v>19</v>
      </c>
      <c r="I646" s="229"/>
      <c r="J646" s="226"/>
      <c r="K646" s="226"/>
      <c r="L646" s="230"/>
      <c r="M646" s="231"/>
      <c r="N646" s="232"/>
      <c r="O646" s="232"/>
      <c r="P646" s="232"/>
      <c r="Q646" s="232"/>
      <c r="R646" s="232"/>
      <c r="S646" s="232"/>
      <c r="T646" s="23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T646" s="234" t="s">
        <v>143</v>
      </c>
      <c r="AU646" s="234" t="s">
        <v>82</v>
      </c>
      <c r="AV646" s="13" t="s">
        <v>80</v>
      </c>
      <c r="AW646" s="13" t="s">
        <v>33</v>
      </c>
      <c r="AX646" s="13" t="s">
        <v>72</v>
      </c>
      <c r="AY646" s="234" t="s">
        <v>130</v>
      </c>
    </row>
    <row r="647" spans="1:51" s="14" customFormat="1" ht="12">
      <c r="A647" s="14"/>
      <c r="B647" s="235"/>
      <c r="C647" s="236"/>
      <c r="D647" s="218" t="s">
        <v>143</v>
      </c>
      <c r="E647" s="237" t="s">
        <v>19</v>
      </c>
      <c r="F647" s="238" t="s">
        <v>657</v>
      </c>
      <c r="G647" s="236"/>
      <c r="H647" s="239">
        <v>6.74</v>
      </c>
      <c r="I647" s="240"/>
      <c r="J647" s="236"/>
      <c r="K647" s="236"/>
      <c r="L647" s="241"/>
      <c r="M647" s="242"/>
      <c r="N647" s="243"/>
      <c r="O647" s="243"/>
      <c r="P647" s="243"/>
      <c r="Q647" s="243"/>
      <c r="R647" s="243"/>
      <c r="S647" s="243"/>
      <c r="T647" s="24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T647" s="245" t="s">
        <v>143</v>
      </c>
      <c r="AU647" s="245" t="s">
        <v>82</v>
      </c>
      <c r="AV647" s="14" t="s">
        <v>82</v>
      </c>
      <c r="AW647" s="14" t="s">
        <v>33</v>
      </c>
      <c r="AX647" s="14" t="s">
        <v>72</v>
      </c>
      <c r="AY647" s="245" t="s">
        <v>130</v>
      </c>
    </row>
    <row r="648" spans="1:51" s="13" customFormat="1" ht="12">
      <c r="A648" s="13"/>
      <c r="B648" s="225"/>
      <c r="C648" s="226"/>
      <c r="D648" s="218" t="s">
        <v>143</v>
      </c>
      <c r="E648" s="227" t="s">
        <v>19</v>
      </c>
      <c r="F648" s="228" t="s">
        <v>894</v>
      </c>
      <c r="G648" s="226"/>
      <c r="H648" s="227" t="s">
        <v>19</v>
      </c>
      <c r="I648" s="229"/>
      <c r="J648" s="226"/>
      <c r="K648" s="226"/>
      <c r="L648" s="230"/>
      <c r="M648" s="231"/>
      <c r="N648" s="232"/>
      <c r="O648" s="232"/>
      <c r="P648" s="232"/>
      <c r="Q648" s="232"/>
      <c r="R648" s="232"/>
      <c r="S648" s="232"/>
      <c r="T648" s="23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T648" s="234" t="s">
        <v>143</v>
      </c>
      <c r="AU648" s="234" t="s">
        <v>82</v>
      </c>
      <c r="AV648" s="13" t="s">
        <v>80</v>
      </c>
      <c r="AW648" s="13" t="s">
        <v>33</v>
      </c>
      <c r="AX648" s="13" t="s">
        <v>72</v>
      </c>
      <c r="AY648" s="234" t="s">
        <v>130</v>
      </c>
    </row>
    <row r="649" spans="1:51" s="14" customFormat="1" ht="12">
      <c r="A649" s="14"/>
      <c r="B649" s="235"/>
      <c r="C649" s="236"/>
      <c r="D649" s="218" t="s">
        <v>143</v>
      </c>
      <c r="E649" s="237" t="s">
        <v>19</v>
      </c>
      <c r="F649" s="238" t="s">
        <v>895</v>
      </c>
      <c r="G649" s="236"/>
      <c r="H649" s="239">
        <v>87.2</v>
      </c>
      <c r="I649" s="240"/>
      <c r="J649" s="236"/>
      <c r="K649" s="236"/>
      <c r="L649" s="241"/>
      <c r="M649" s="242"/>
      <c r="N649" s="243"/>
      <c r="O649" s="243"/>
      <c r="P649" s="243"/>
      <c r="Q649" s="243"/>
      <c r="R649" s="243"/>
      <c r="S649" s="243"/>
      <c r="T649" s="244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T649" s="245" t="s">
        <v>143</v>
      </c>
      <c r="AU649" s="245" t="s">
        <v>82</v>
      </c>
      <c r="AV649" s="14" t="s">
        <v>82</v>
      </c>
      <c r="AW649" s="14" t="s">
        <v>33</v>
      </c>
      <c r="AX649" s="14" t="s">
        <v>72</v>
      </c>
      <c r="AY649" s="245" t="s">
        <v>130</v>
      </c>
    </row>
    <row r="650" spans="1:51" s="14" customFormat="1" ht="12">
      <c r="A650" s="14"/>
      <c r="B650" s="235"/>
      <c r="C650" s="236"/>
      <c r="D650" s="218" t="s">
        <v>143</v>
      </c>
      <c r="E650" s="237" t="s">
        <v>19</v>
      </c>
      <c r="F650" s="238" t="s">
        <v>896</v>
      </c>
      <c r="G650" s="236"/>
      <c r="H650" s="239">
        <v>5.728</v>
      </c>
      <c r="I650" s="240"/>
      <c r="J650" s="236"/>
      <c r="K650" s="236"/>
      <c r="L650" s="241"/>
      <c r="M650" s="242"/>
      <c r="N650" s="243"/>
      <c r="O650" s="243"/>
      <c r="P650" s="243"/>
      <c r="Q650" s="243"/>
      <c r="R650" s="243"/>
      <c r="S650" s="243"/>
      <c r="T650" s="244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T650" s="245" t="s">
        <v>143</v>
      </c>
      <c r="AU650" s="245" t="s">
        <v>82</v>
      </c>
      <c r="AV650" s="14" t="s">
        <v>82</v>
      </c>
      <c r="AW650" s="14" t="s">
        <v>33</v>
      </c>
      <c r="AX650" s="14" t="s">
        <v>72</v>
      </c>
      <c r="AY650" s="245" t="s">
        <v>130</v>
      </c>
    </row>
    <row r="651" spans="1:65" s="2" customFormat="1" ht="34.8" customHeight="1">
      <c r="A651" s="39"/>
      <c r="B651" s="40"/>
      <c r="C651" s="205" t="s">
        <v>897</v>
      </c>
      <c r="D651" s="205" t="s">
        <v>133</v>
      </c>
      <c r="E651" s="206" t="s">
        <v>898</v>
      </c>
      <c r="F651" s="207" t="s">
        <v>899</v>
      </c>
      <c r="G651" s="208" t="s">
        <v>136</v>
      </c>
      <c r="H651" s="209">
        <v>10</v>
      </c>
      <c r="I651" s="210"/>
      <c r="J651" s="211">
        <f>ROUND(I651*H651,2)</f>
        <v>0</v>
      </c>
      <c r="K651" s="207" t="s">
        <v>137</v>
      </c>
      <c r="L651" s="45"/>
      <c r="M651" s="212" t="s">
        <v>19</v>
      </c>
      <c r="N651" s="213" t="s">
        <v>43</v>
      </c>
      <c r="O651" s="85"/>
      <c r="P651" s="214">
        <f>O651*H651</f>
        <v>0</v>
      </c>
      <c r="Q651" s="214">
        <v>0.00045</v>
      </c>
      <c r="R651" s="214">
        <f>Q651*H651</f>
        <v>0.0045</v>
      </c>
      <c r="S651" s="214">
        <v>0</v>
      </c>
      <c r="T651" s="215">
        <f>S651*H651</f>
        <v>0</v>
      </c>
      <c r="U651" s="39"/>
      <c r="V651" s="39"/>
      <c r="W651" s="39"/>
      <c r="X651" s="39"/>
      <c r="Y651" s="39"/>
      <c r="Z651" s="39"/>
      <c r="AA651" s="39"/>
      <c r="AB651" s="39"/>
      <c r="AC651" s="39"/>
      <c r="AD651" s="39"/>
      <c r="AE651" s="39"/>
      <c r="AR651" s="216" t="s">
        <v>249</v>
      </c>
      <c r="AT651" s="216" t="s">
        <v>133</v>
      </c>
      <c r="AU651" s="216" t="s">
        <v>82</v>
      </c>
      <c r="AY651" s="18" t="s">
        <v>130</v>
      </c>
      <c r="BE651" s="217">
        <f>IF(N651="základní",J651,0)</f>
        <v>0</v>
      </c>
      <c r="BF651" s="217">
        <f>IF(N651="snížená",J651,0)</f>
        <v>0</v>
      </c>
      <c r="BG651" s="217">
        <f>IF(N651="zákl. přenesená",J651,0)</f>
        <v>0</v>
      </c>
      <c r="BH651" s="217">
        <f>IF(N651="sníž. přenesená",J651,0)</f>
        <v>0</v>
      </c>
      <c r="BI651" s="217">
        <f>IF(N651="nulová",J651,0)</f>
        <v>0</v>
      </c>
      <c r="BJ651" s="18" t="s">
        <v>80</v>
      </c>
      <c r="BK651" s="217">
        <f>ROUND(I651*H651,2)</f>
        <v>0</v>
      </c>
      <c r="BL651" s="18" t="s">
        <v>249</v>
      </c>
      <c r="BM651" s="216" t="s">
        <v>900</v>
      </c>
    </row>
    <row r="652" spans="1:47" s="2" customFormat="1" ht="12">
      <c r="A652" s="39"/>
      <c r="B652" s="40"/>
      <c r="C652" s="41"/>
      <c r="D652" s="218" t="s">
        <v>139</v>
      </c>
      <c r="E652" s="41"/>
      <c r="F652" s="219" t="s">
        <v>901</v>
      </c>
      <c r="G652" s="41"/>
      <c r="H652" s="41"/>
      <c r="I652" s="220"/>
      <c r="J652" s="41"/>
      <c r="K652" s="41"/>
      <c r="L652" s="45"/>
      <c r="M652" s="221"/>
      <c r="N652" s="222"/>
      <c r="O652" s="85"/>
      <c r="P652" s="85"/>
      <c r="Q652" s="85"/>
      <c r="R652" s="85"/>
      <c r="S652" s="85"/>
      <c r="T652" s="86"/>
      <c r="U652" s="39"/>
      <c r="V652" s="39"/>
      <c r="W652" s="39"/>
      <c r="X652" s="39"/>
      <c r="Y652" s="39"/>
      <c r="Z652" s="39"/>
      <c r="AA652" s="39"/>
      <c r="AB652" s="39"/>
      <c r="AC652" s="39"/>
      <c r="AD652" s="39"/>
      <c r="AE652" s="39"/>
      <c r="AT652" s="18" t="s">
        <v>139</v>
      </c>
      <c r="AU652" s="18" t="s">
        <v>82</v>
      </c>
    </row>
    <row r="653" spans="1:47" s="2" customFormat="1" ht="12">
      <c r="A653" s="39"/>
      <c r="B653" s="40"/>
      <c r="C653" s="41"/>
      <c r="D653" s="223" t="s">
        <v>141</v>
      </c>
      <c r="E653" s="41"/>
      <c r="F653" s="224" t="s">
        <v>902</v>
      </c>
      <c r="G653" s="41"/>
      <c r="H653" s="41"/>
      <c r="I653" s="220"/>
      <c r="J653" s="41"/>
      <c r="K653" s="41"/>
      <c r="L653" s="45"/>
      <c r="M653" s="221"/>
      <c r="N653" s="222"/>
      <c r="O653" s="85"/>
      <c r="P653" s="85"/>
      <c r="Q653" s="85"/>
      <c r="R653" s="85"/>
      <c r="S653" s="85"/>
      <c r="T653" s="86"/>
      <c r="U653" s="39"/>
      <c r="V653" s="39"/>
      <c r="W653" s="39"/>
      <c r="X653" s="39"/>
      <c r="Y653" s="39"/>
      <c r="Z653" s="39"/>
      <c r="AA653" s="39"/>
      <c r="AB653" s="39"/>
      <c r="AC653" s="39"/>
      <c r="AD653" s="39"/>
      <c r="AE653" s="39"/>
      <c r="AT653" s="18" t="s">
        <v>141</v>
      </c>
      <c r="AU653" s="18" t="s">
        <v>82</v>
      </c>
    </row>
    <row r="654" spans="1:47" s="2" customFormat="1" ht="12">
      <c r="A654" s="39"/>
      <c r="B654" s="40"/>
      <c r="C654" s="41"/>
      <c r="D654" s="218" t="s">
        <v>170</v>
      </c>
      <c r="E654" s="41"/>
      <c r="F654" s="256" t="s">
        <v>773</v>
      </c>
      <c r="G654" s="41"/>
      <c r="H654" s="41"/>
      <c r="I654" s="220"/>
      <c r="J654" s="41"/>
      <c r="K654" s="41"/>
      <c r="L654" s="45"/>
      <c r="M654" s="221"/>
      <c r="N654" s="222"/>
      <c r="O654" s="85"/>
      <c r="P654" s="85"/>
      <c r="Q654" s="85"/>
      <c r="R654" s="85"/>
      <c r="S654" s="85"/>
      <c r="T654" s="86"/>
      <c r="U654" s="39"/>
      <c r="V654" s="39"/>
      <c r="W654" s="39"/>
      <c r="X654" s="39"/>
      <c r="Y654" s="39"/>
      <c r="Z654" s="39"/>
      <c r="AA654" s="39"/>
      <c r="AB654" s="39"/>
      <c r="AC654" s="39"/>
      <c r="AD654" s="39"/>
      <c r="AE654" s="39"/>
      <c r="AT654" s="18" t="s">
        <v>170</v>
      </c>
      <c r="AU654" s="18" t="s">
        <v>82</v>
      </c>
    </row>
    <row r="655" spans="1:51" s="14" customFormat="1" ht="12">
      <c r="A655" s="14"/>
      <c r="B655" s="235"/>
      <c r="C655" s="236"/>
      <c r="D655" s="218" t="s">
        <v>143</v>
      </c>
      <c r="E655" s="237" t="s">
        <v>19</v>
      </c>
      <c r="F655" s="238" t="s">
        <v>747</v>
      </c>
      <c r="G655" s="236"/>
      <c r="H655" s="239">
        <v>10</v>
      </c>
      <c r="I655" s="240"/>
      <c r="J655" s="236"/>
      <c r="K655" s="236"/>
      <c r="L655" s="241"/>
      <c r="M655" s="242"/>
      <c r="N655" s="243"/>
      <c r="O655" s="243"/>
      <c r="P655" s="243"/>
      <c r="Q655" s="243"/>
      <c r="R655" s="243"/>
      <c r="S655" s="243"/>
      <c r="T655" s="244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T655" s="245" t="s">
        <v>143</v>
      </c>
      <c r="AU655" s="245" t="s">
        <v>82</v>
      </c>
      <c r="AV655" s="14" t="s">
        <v>82</v>
      </c>
      <c r="AW655" s="14" t="s">
        <v>33</v>
      </c>
      <c r="AX655" s="14" t="s">
        <v>72</v>
      </c>
      <c r="AY655" s="245" t="s">
        <v>130</v>
      </c>
    </row>
    <row r="656" spans="1:65" s="2" customFormat="1" ht="34.8" customHeight="1">
      <c r="A656" s="39"/>
      <c r="B656" s="40"/>
      <c r="C656" s="205" t="s">
        <v>903</v>
      </c>
      <c r="D656" s="205" t="s">
        <v>133</v>
      </c>
      <c r="E656" s="206" t="s">
        <v>904</v>
      </c>
      <c r="F656" s="207" t="s">
        <v>905</v>
      </c>
      <c r="G656" s="208" t="s">
        <v>136</v>
      </c>
      <c r="H656" s="209">
        <v>2</v>
      </c>
      <c r="I656" s="210"/>
      <c r="J656" s="211">
        <f>ROUND(I656*H656,2)</f>
        <v>0</v>
      </c>
      <c r="K656" s="207" t="s">
        <v>137</v>
      </c>
      <c r="L656" s="45"/>
      <c r="M656" s="212" t="s">
        <v>19</v>
      </c>
      <c r="N656" s="213" t="s">
        <v>43</v>
      </c>
      <c r="O656" s="85"/>
      <c r="P656" s="214">
        <f>O656*H656</f>
        <v>0</v>
      </c>
      <c r="Q656" s="214">
        <v>0.00045</v>
      </c>
      <c r="R656" s="214">
        <f>Q656*H656</f>
        <v>0.0009</v>
      </c>
      <c r="S656" s="214">
        <v>0</v>
      </c>
      <c r="T656" s="215">
        <f>S656*H656</f>
        <v>0</v>
      </c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R656" s="216" t="s">
        <v>249</v>
      </c>
      <c r="AT656" s="216" t="s">
        <v>133</v>
      </c>
      <c r="AU656" s="216" t="s">
        <v>82</v>
      </c>
      <c r="AY656" s="18" t="s">
        <v>130</v>
      </c>
      <c r="BE656" s="217">
        <f>IF(N656="základní",J656,0)</f>
        <v>0</v>
      </c>
      <c r="BF656" s="217">
        <f>IF(N656="snížená",J656,0)</f>
        <v>0</v>
      </c>
      <c r="BG656" s="217">
        <f>IF(N656="zákl. přenesená",J656,0)</f>
        <v>0</v>
      </c>
      <c r="BH656" s="217">
        <f>IF(N656="sníž. přenesená",J656,0)</f>
        <v>0</v>
      </c>
      <c r="BI656" s="217">
        <f>IF(N656="nulová",J656,0)</f>
        <v>0</v>
      </c>
      <c r="BJ656" s="18" t="s">
        <v>80</v>
      </c>
      <c r="BK656" s="217">
        <f>ROUND(I656*H656,2)</f>
        <v>0</v>
      </c>
      <c r="BL656" s="18" t="s">
        <v>249</v>
      </c>
      <c r="BM656" s="216" t="s">
        <v>906</v>
      </c>
    </row>
    <row r="657" spans="1:47" s="2" customFormat="1" ht="12">
      <c r="A657" s="39"/>
      <c r="B657" s="40"/>
      <c r="C657" s="41"/>
      <c r="D657" s="218" t="s">
        <v>139</v>
      </c>
      <c r="E657" s="41"/>
      <c r="F657" s="219" t="s">
        <v>907</v>
      </c>
      <c r="G657" s="41"/>
      <c r="H657" s="41"/>
      <c r="I657" s="220"/>
      <c r="J657" s="41"/>
      <c r="K657" s="41"/>
      <c r="L657" s="45"/>
      <c r="M657" s="221"/>
      <c r="N657" s="222"/>
      <c r="O657" s="85"/>
      <c r="P657" s="85"/>
      <c r="Q657" s="85"/>
      <c r="R657" s="85"/>
      <c r="S657" s="85"/>
      <c r="T657" s="86"/>
      <c r="U657" s="39"/>
      <c r="V657" s="39"/>
      <c r="W657" s="39"/>
      <c r="X657" s="39"/>
      <c r="Y657" s="39"/>
      <c r="Z657" s="39"/>
      <c r="AA657" s="39"/>
      <c r="AB657" s="39"/>
      <c r="AC657" s="39"/>
      <c r="AD657" s="39"/>
      <c r="AE657" s="39"/>
      <c r="AT657" s="18" t="s">
        <v>139</v>
      </c>
      <c r="AU657" s="18" t="s">
        <v>82</v>
      </c>
    </row>
    <row r="658" spans="1:47" s="2" customFormat="1" ht="12">
      <c r="A658" s="39"/>
      <c r="B658" s="40"/>
      <c r="C658" s="41"/>
      <c r="D658" s="223" t="s">
        <v>141</v>
      </c>
      <c r="E658" s="41"/>
      <c r="F658" s="224" t="s">
        <v>908</v>
      </c>
      <c r="G658" s="41"/>
      <c r="H658" s="41"/>
      <c r="I658" s="220"/>
      <c r="J658" s="41"/>
      <c r="K658" s="41"/>
      <c r="L658" s="45"/>
      <c r="M658" s="221"/>
      <c r="N658" s="222"/>
      <c r="O658" s="85"/>
      <c r="P658" s="85"/>
      <c r="Q658" s="85"/>
      <c r="R658" s="85"/>
      <c r="S658" s="85"/>
      <c r="T658" s="86"/>
      <c r="U658" s="39"/>
      <c r="V658" s="39"/>
      <c r="W658" s="39"/>
      <c r="X658" s="39"/>
      <c r="Y658" s="39"/>
      <c r="Z658" s="39"/>
      <c r="AA658" s="39"/>
      <c r="AB658" s="39"/>
      <c r="AC658" s="39"/>
      <c r="AD658" s="39"/>
      <c r="AE658" s="39"/>
      <c r="AT658" s="18" t="s">
        <v>141</v>
      </c>
      <c r="AU658" s="18" t="s">
        <v>82</v>
      </c>
    </row>
    <row r="659" spans="1:47" s="2" customFormat="1" ht="12">
      <c r="A659" s="39"/>
      <c r="B659" s="40"/>
      <c r="C659" s="41"/>
      <c r="D659" s="218" t="s">
        <v>170</v>
      </c>
      <c r="E659" s="41"/>
      <c r="F659" s="256" t="s">
        <v>773</v>
      </c>
      <c r="G659" s="41"/>
      <c r="H659" s="41"/>
      <c r="I659" s="220"/>
      <c r="J659" s="41"/>
      <c r="K659" s="41"/>
      <c r="L659" s="45"/>
      <c r="M659" s="221"/>
      <c r="N659" s="222"/>
      <c r="O659" s="85"/>
      <c r="P659" s="85"/>
      <c r="Q659" s="85"/>
      <c r="R659" s="85"/>
      <c r="S659" s="85"/>
      <c r="T659" s="86"/>
      <c r="U659" s="39"/>
      <c r="V659" s="39"/>
      <c r="W659" s="39"/>
      <c r="X659" s="39"/>
      <c r="Y659" s="39"/>
      <c r="Z659" s="39"/>
      <c r="AA659" s="39"/>
      <c r="AB659" s="39"/>
      <c r="AC659" s="39"/>
      <c r="AD659" s="39"/>
      <c r="AE659" s="39"/>
      <c r="AT659" s="18" t="s">
        <v>170</v>
      </c>
      <c r="AU659" s="18" t="s">
        <v>82</v>
      </c>
    </row>
    <row r="660" spans="1:51" s="14" customFormat="1" ht="12">
      <c r="A660" s="14"/>
      <c r="B660" s="235"/>
      <c r="C660" s="236"/>
      <c r="D660" s="218" t="s">
        <v>143</v>
      </c>
      <c r="E660" s="237" t="s">
        <v>19</v>
      </c>
      <c r="F660" s="238" t="s">
        <v>909</v>
      </c>
      <c r="G660" s="236"/>
      <c r="H660" s="239">
        <v>2</v>
      </c>
      <c r="I660" s="240"/>
      <c r="J660" s="236"/>
      <c r="K660" s="236"/>
      <c r="L660" s="241"/>
      <c r="M660" s="242"/>
      <c r="N660" s="243"/>
      <c r="O660" s="243"/>
      <c r="P660" s="243"/>
      <c r="Q660" s="243"/>
      <c r="R660" s="243"/>
      <c r="S660" s="243"/>
      <c r="T660" s="244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T660" s="245" t="s">
        <v>143</v>
      </c>
      <c r="AU660" s="245" t="s">
        <v>82</v>
      </c>
      <c r="AV660" s="14" t="s">
        <v>82</v>
      </c>
      <c r="AW660" s="14" t="s">
        <v>33</v>
      </c>
      <c r="AX660" s="14" t="s">
        <v>72</v>
      </c>
      <c r="AY660" s="245" t="s">
        <v>130</v>
      </c>
    </row>
    <row r="661" spans="1:65" s="2" customFormat="1" ht="34.8" customHeight="1">
      <c r="A661" s="39"/>
      <c r="B661" s="40"/>
      <c r="C661" s="205" t="s">
        <v>910</v>
      </c>
      <c r="D661" s="205" t="s">
        <v>133</v>
      </c>
      <c r="E661" s="206" t="s">
        <v>911</v>
      </c>
      <c r="F661" s="207" t="s">
        <v>912</v>
      </c>
      <c r="G661" s="208" t="s">
        <v>136</v>
      </c>
      <c r="H661" s="209">
        <v>1</v>
      </c>
      <c r="I661" s="210"/>
      <c r="J661" s="211">
        <f>ROUND(I661*H661,2)</f>
        <v>0</v>
      </c>
      <c r="K661" s="207" t="s">
        <v>137</v>
      </c>
      <c r="L661" s="45"/>
      <c r="M661" s="212" t="s">
        <v>19</v>
      </c>
      <c r="N661" s="213" t="s">
        <v>43</v>
      </c>
      <c r="O661" s="85"/>
      <c r="P661" s="214">
        <f>O661*H661</f>
        <v>0</v>
      </c>
      <c r="Q661" s="214">
        <v>0.00045</v>
      </c>
      <c r="R661" s="214">
        <f>Q661*H661</f>
        <v>0.00045</v>
      </c>
      <c r="S661" s="214">
        <v>0</v>
      </c>
      <c r="T661" s="215">
        <f>S661*H661</f>
        <v>0</v>
      </c>
      <c r="U661" s="39"/>
      <c r="V661" s="39"/>
      <c r="W661" s="39"/>
      <c r="X661" s="39"/>
      <c r="Y661" s="39"/>
      <c r="Z661" s="39"/>
      <c r="AA661" s="39"/>
      <c r="AB661" s="39"/>
      <c r="AC661" s="39"/>
      <c r="AD661" s="39"/>
      <c r="AE661" s="39"/>
      <c r="AR661" s="216" t="s">
        <v>249</v>
      </c>
      <c r="AT661" s="216" t="s">
        <v>133</v>
      </c>
      <c r="AU661" s="216" t="s">
        <v>82</v>
      </c>
      <c r="AY661" s="18" t="s">
        <v>130</v>
      </c>
      <c r="BE661" s="217">
        <f>IF(N661="základní",J661,0)</f>
        <v>0</v>
      </c>
      <c r="BF661" s="217">
        <f>IF(N661="snížená",J661,0)</f>
        <v>0</v>
      </c>
      <c r="BG661" s="217">
        <f>IF(N661="zákl. přenesená",J661,0)</f>
        <v>0</v>
      </c>
      <c r="BH661" s="217">
        <f>IF(N661="sníž. přenesená",J661,0)</f>
        <v>0</v>
      </c>
      <c r="BI661" s="217">
        <f>IF(N661="nulová",J661,0)</f>
        <v>0</v>
      </c>
      <c r="BJ661" s="18" t="s">
        <v>80</v>
      </c>
      <c r="BK661" s="217">
        <f>ROUND(I661*H661,2)</f>
        <v>0</v>
      </c>
      <c r="BL661" s="18" t="s">
        <v>249</v>
      </c>
      <c r="BM661" s="216" t="s">
        <v>913</v>
      </c>
    </row>
    <row r="662" spans="1:47" s="2" customFormat="1" ht="12">
      <c r="A662" s="39"/>
      <c r="B662" s="40"/>
      <c r="C662" s="41"/>
      <c r="D662" s="218" t="s">
        <v>139</v>
      </c>
      <c r="E662" s="41"/>
      <c r="F662" s="219" t="s">
        <v>914</v>
      </c>
      <c r="G662" s="41"/>
      <c r="H662" s="41"/>
      <c r="I662" s="220"/>
      <c r="J662" s="41"/>
      <c r="K662" s="41"/>
      <c r="L662" s="45"/>
      <c r="M662" s="221"/>
      <c r="N662" s="222"/>
      <c r="O662" s="85"/>
      <c r="P662" s="85"/>
      <c r="Q662" s="85"/>
      <c r="R662" s="85"/>
      <c r="S662" s="85"/>
      <c r="T662" s="86"/>
      <c r="U662" s="39"/>
      <c r="V662" s="39"/>
      <c r="W662" s="39"/>
      <c r="X662" s="39"/>
      <c r="Y662" s="39"/>
      <c r="Z662" s="39"/>
      <c r="AA662" s="39"/>
      <c r="AB662" s="39"/>
      <c r="AC662" s="39"/>
      <c r="AD662" s="39"/>
      <c r="AE662" s="39"/>
      <c r="AT662" s="18" t="s">
        <v>139</v>
      </c>
      <c r="AU662" s="18" t="s">
        <v>82</v>
      </c>
    </row>
    <row r="663" spans="1:47" s="2" customFormat="1" ht="12">
      <c r="A663" s="39"/>
      <c r="B663" s="40"/>
      <c r="C663" s="41"/>
      <c r="D663" s="223" t="s">
        <v>141</v>
      </c>
      <c r="E663" s="41"/>
      <c r="F663" s="224" t="s">
        <v>915</v>
      </c>
      <c r="G663" s="41"/>
      <c r="H663" s="41"/>
      <c r="I663" s="220"/>
      <c r="J663" s="41"/>
      <c r="K663" s="41"/>
      <c r="L663" s="45"/>
      <c r="M663" s="221"/>
      <c r="N663" s="222"/>
      <c r="O663" s="85"/>
      <c r="P663" s="85"/>
      <c r="Q663" s="85"/>
      <c r="R663" s="85"/>
      <c r="S663" s="85"/>
      <c r="T663" s="86"/>
      <c r="U663" s="39"/>
      <c r="V663" s="39"/>
      <c r="W663" s="39"/>
      <c r="X663" s="39"/>
      <c r="Y663" s="39"/>
      <c r="Z663" s="39"/>
      <c r="AA663" s="39"/>
      <c r="AB663" s="39"/>
      <c r="AC663" s="39"/>
      <c r="AD663" s="39"/>
      <c r="AE663" s="39"/>
      <c r="AT663" s="18" t="s">
        <v>141</v>
      </c>
      <c r="AU663" s="18" t="s">
        <v>82</v>
      </c>
    </row>
    <row r="664" spans="1:47" s="2" customFormat="1" ht="12">
      <c r="A664" s="39"/>
      <c r="B664" s="40"/>
      <c r="C664" s="41"/>
      <c r="D664" s="218" t="s">
        <v>170</v>
      </c>
      <c r="E664" s="41"/>
      <c r="F664" s="256" t="s">
        <v>773</v>
      </c>
      <c r="G664" s="41"/>
      <c r="H664" s="41"/>
      <c r="I664" s="220"/>
      <c r="J664" s="41"/>
      <c r="K664" s="41"/>
      <c r="L664" s="45"/>
      <c r="M664" s="221"/>
      <c r="N664" s="222"/>
      <c r="O664" s="85"/>
      <c r="P664" s="85"/>
      <c r="Q664" s="85"/>
      <c r="R664" s="85"/>
      <c r="S664" s="85"/>
      <c r="T664" s="86"/>
      <c r="U664" s="39"/>
      <c r="V664" s="39"/>
      <c r="W664" s="39"/>
      <c r="X664" s="39"/>
      <c r="Y664" s="39"/>
      <c r="Z664" s="39"/>
      <c r="AA664" s="39"/>
      <c r="AB664" s="39"/>
      <c r="AC664" s="39"/>
      <c r="AD664" s="39"/>
      <c r="AE664" s="39"/>
      <c r="AT664" s="18" t="s">
        <v>170</v>
      </c>
      <c r="AU664" s="18" t="s">
        <v>82</v>
      </c>
    </row>
    <row r="665" spans="1:51" s="14" customFormat="1" ht="12">
      <c r="A665" s="14"/>
      <c r="B665" s="235"/>
      <c r="C665" s="236"/>
      <c r="D665" s="218" t="s">
        <v>143</v>
      </c>
      <c r="E665" s="237" t="s">
        <v>19</v>
      </c>
      <c r="F665" s="238" t="s">
        <v>748</v>
      </c>
      <c r="G665" s="236"/>
      <c r="H665" s="239">
        <v>1</v>
      </c>
      <c r="I665" s="240"/>
      <c r="J665" s="236"/>
      <c r="K665" s="236"/>
      <c r="L665" s="241"/>
      <c r="M665" s="242"/>
      <c r="N665" s="243"/>
      <c r="O665" s="243"/>
      <c r="P665" s="243"/>
      <c r="Q665" s="243"/>
      <c r="R665" s="243"/>
      <c r="S665" s="243"/>
      <c r="T665" s="244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T665" s="245" t="s">
        <v>143</v>
      </c>
      <c r="AU665" s="245" t="s">
        <v>82</v>
      </c>
      <c r="AV665" s="14" t="s">
        <v>82</v>
      </c>
      <c r="AW665" s="14" t="s">
        <v>33</v>
      </c>
      <c r="AX665" s="14" t="s">
        <v>72</v>
      </c>
      <c r="AY665" s="245" t="s">
        <v>130</v>
      </c>
    </row>
    <row r="666" spans="1:65" s="2" customFormat="1" ht="22.2" customHeight="1">
      <c r="A666" s="39"/>
      <c r="B666" s="40"/>
      <c r="C666" s="205" t="s">
        <v>916</v>
      </c>
      <c r="D666" s="205" t="s">
        <v>133</v>
      </c>
      <c r="E666" s="206" t="s">
        <v>917</v>
      </c>
      <c r="F666" s="207" t="s">
        <v>918</v>
      </c>
      <c r="G666" s="208" t="s">
        <v>233</v>
      </c>
      <c r="H666" s="209">
        <v>130</v>
      </c>
      <c r="I666" s="210"/>
      <c r="J666" s="211">
        <f>ROUND(I666*H666,2)</f>
        <v>0</v>
      </c>
      <c r="K666" s="207" t="s">
        <v>137</v>
      </c>
      <c r="L666" s="45"/>
      <c r="M666" s="212" t="s">
        <v>19</v>
      </c>
      <c r="N666" s="213" t="s">
        <v>43</v>
      </c>
      <c r="O666" s="85"/>
      <c r="P666" s="214">
        <f>O666*H666</f>
        <v>0</v>
      </c>
      <c r="Q666" s="214">
        <v>0</v>
      </c>
      <c r="R666" s="214">
        <f>Q666*H666</f>
        <v>0</v>
      </c>
      <c r="S666" s="214">
        <v>0</v>
      </c>
      <c r="T666" s="215">
        <f>S666*H666</f>
        <v>0</v>
      </c>
      <c r="U666" s="39"/>
      <c r="V666" s="39"/>
      <c r="W666" s="39"/>
      <c r="X666" s="39"/>
      <c r="Y666" s="39"/>
      <c r="Z666" s="39"/>
      <c r="AA666" s="39"/>
      <c r="AB666" s="39"/>
      <c r="AC666" s="39"/>
      <c r="AD666" s="39"/>
      <c r="AE666" s="39"/>
      <c r="AR666" s="216" t="s">
        <v>249</v>
      </c>
      <c r="AT666" s="216" t="s">
        <v>133</v>
      </c>
      <c r="AU666" s="216" t="s">
        <v>82</v>
      </c>
      <c r="AY666" s="18" t="s">
        <v>130</v>
      </c>
      <c r="BE666" s="217">
        <f>IF(N666="základní",J666,0)</f>
        <v>0</v>
      </c>
      <c r="BF666" s="217">
        <f>IF(N666="snížená",J666,0)</f>
        <v>0</v>
      </c>
      <c r="BG666" s="217">
        <f>IF(N666="zákl. přenesená",J666,0)</f>
        <v>0</v>
      </c>
      <c r="BH666" s="217">
        <f>IF(N666="sníž. přenesená",J666,0)</f>
        <v>0</v>
      </c>
      <c r="BI666" s="217">
        <f>IF(N666="nulová",J666,0)</f>
        <v>0</v>
      </c>
      <c r="BJ666" s="18" t="s">
        <v>80</v>
      </c>
      <c r="BK666" s="217">
        <f>ROUND(I666*H666,2)</f>
        <v>0</v>
      </c>
      <c r="BL666" s="18" t="s">
        <v>249</v>
      </c>
      <c r="BM666" s="216" t="s">
        <v>919</v>
      </c>
    </row>
    <row r="667" spans="1:47" s="2" customFormat="1" ht="12">
      <c r="A667" s="39"/>
      <c r="B667" s="40"/>
      <c r="C667" s="41"/>
      <c r="D667" s="218" t="s">
        <v>139</v>
      </c>
      <c r="E667" s="41"/>
      <c r="F667" s="219" t="s">
        <v>920</v>
      </c>
      <c r="G667" s="41"/>
      <c r="H667" s="41"/>
      <c r="I667" s="220"/>
      <c r="J667" s="41"/>
      <c r="K667" s="41"/>
      <c r="L667" s="45"/>
      <c r="M667" s="221"/>
      <c r="N667" s="222"/>
      <c r="O667" s="85"/>
      <c r="P667" s="85"/>
      <c r="Q667" s="85"/>
      <c r="R667" s="85"/>
      <c r="S667" s="85"/>
      <c r="T667" s="86"/>
      <c r="U667" s="39"/>
      <c r="V667" s="39"/>
      <c r="W667" s="39"/>
      <c r="X667" s="39"/>
      <c r="Y667" s="39"/>
      <c r="Z667" s="39"/>
      <c r="AA667" s="39"/>
      <c r="AB667" s="39"/>
      <c r="AC667" s="39"/>
      <c r="AD667" s="39"/>
      <c r="AE667" s="39"/>
      <c r="AT667" s="18" t="s">
        <v>139</v>
      </c>
      <c r="AU667" s="18" t="s">
        <v>82</v>
      </c>
    </row>
    <row r="668" spans="1:47" s="2" customFormat="1" ht="12">
      <c r="A668" s="39"/>
      <c r="B668" s="40"/>
      <c r="C668" s="41"/>
      <c r="D668" s="223" t="s">
        <v>141</v>
      </c>
      <c r="E668" s="41"/>
      <c r="F668" s="224" t="s">
        <v>921</v>
      </c>
      <c r="G668" s="41"/>
      <c r="H668" s="41"/>
      <c r="I668" s="220"/>
      <c r="J668" s="41"/>
      <c r="K668" s="41"/>
      <c r="L668" s="45"/>
      <c r="M668" s="221"/>
      <c r="N668" s="222"/>
      <c r="O668" s="85"/>
      <c r="P668" s="85"/>
      <c r="Q668" s="85"/>
      <c r="R668" s="85"/>
      <c r="S668" s="85"/>
      <c r="T668" s="86"/>
      <c r="U668" s="39"/>
      <c r="V668" s="39"/>
      <c r="W668" s="39"/>
      <c r="X668" s="39"/>
      <c r="Y668" s="39"/>
      <c r="Z668" s="39"/>
      <c r="AA668" s="39"/>
      <c r="AB668" s="39"/>
      <c r="AC668" s="39"/>
      <c r="AD668" s="39"/>
      <c r="AE668" s="39"/>
      <c r="AT668" s="18" t="s">
        <v>141</v>
      </c>
      <c r="AU668" s="18" t="s">
        <v>82</v>
      </c>
    </row>
    <row r="669" spans="1:51" s="14" customFormat="1" ht="12">
      <c r="A669" s="14"/>
      <c r="B669" s="235"/>
      <c r="C669" s="236"/>
      <c r="D669" s="218" t="s">
        <v>143</v>
      </c>
      <c r="E669" s="237" t="s">
        <v>19</v>
      </c>
      <c r="F669" s="238" t="s">
        <v>922</v>
      </c>
      <c r="G669" s="236"/>
      <c r="H669" s="239">
        <v>130</v>
      </c>
      <c r="I669" s="240"/>
      <c r="J669" s="236"/>
      <c r="K669" s="236"/>
      <c r="L669" s="241"/>
      <c r="M669" s="242"/>
      <c r="N669" s="243"/>
      <c r="O669" s="243"/>
      <c r="P669" s="243"/>
      <c r="Q669" s="243"/>
      <c r="R669" s="243"/>
      <c r="S669" s="243"/>
      <c r="T669" s="244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T669" s="245" t="s">
        <v>143</v>
      </c>
      <c r="AU669" s="245" t="s">
        <v>82</v>
      </c>
      <c r="AV669" s="14" t="s">
        <v>82</v>
      </c>
      <c r="AW669" s="14" t="s">
        <v>33</v>
      </c>
      <c r="AX669" s="14" t="s">
        <v>72</v>
      </c>
      <c r="AY669" s="245" t="s">
        <v>130</v>
      </c>
    </row>
    <row r="670" spans="1:65" s="2" customFormat="1" ht="14.4" customHeight="1">
      <c r="A670" s="39"/>
      <c r="B670" s="40"/>
      <c r="C670" s="246" t="s">
        <v>923</v>
      </c>
      <c r="D670" s="246" t="s">
        <v>165</v>
      </c>
      <c r="E670" s="247" t="s">
        <v>924</v>
      </c>
      <c r="F670" s="248" t="s">
        <v>925</v>
      </c>
      <c r="G670" s="249" t="s">
        <v>233</v>
      </c>
      <c r="H670" s="250">
        <v>260</v>
      </c>
      <c r="I670" s="251"/>
      <c r="J670" s="252">
        <f>ROUND(I670*H670,2)</f>
        <v>0</v>
      </c>
      <c r="K670" s="248" t="s">
        <v>137</v>
      </c>
      <c r="L670" s="253"/>
      <c r="M670" s="254" t="s">
        <v>19</v>
      </c>
      <c r="N670" s="255" t="s">
        <v>43</v>
      </c>
      <c r="O670" s="85"/>
      <c r="P670" s="214">
        <f>O670*H670</f>
        <v>0</v>
      </c>
      <c r="Q670" s="214">
        <v>0.0018</v>
      </c>
      <c r="R670" s="214">
        <f>Q670*H670</f>
        <v>0.46799999999999997</v>
      </c>
      <c r="S670" s="214">
        <v>0</v>
      </c>
      <c r="T670" s="215">
        <f>S670*H670</f>
        <v>0</v>
      </c>
      <c r="U670" s="39"/>
      <c r="V670" s="39"/>
      <c r="W670" s="39"/>
      <c r="X670" s="39"/>
      <c r="Y670" s="39"/>
      <c r="Z670" s="39"/>
      <c r="AA670" s="39"/>
      <c r="AB670" s="39"/>
      <c r="AC670" s="39"/>
      <c r="AD670" s="39"/>
      <c r="AE670" s="39"/>
      <c r="AR670" s="216" t="s">
        <v>333</v>
      </c>
      <c r="AT670" s="216" t="s">
        <v>165</v>
      </c>
      <c r="AU670" s="216" t="s">
        <v>82</v>
      </c>
      <c r="AY670" s="18" t="s">
        <v>130</v>
      </c>
      <c r="BE670" s="217">
        <f>IF(N670="základní",J670,0)</f>
        <v>0</v>
      </c>
      <c r="BF670" s="217">
        <f>IF(N670="snížená",J670,0)</f>
        <v>0</v>
      </c>
      <c r="BG670" s="217">
        <f>IF(N670="zákl. přenesená",J670,0)</f>
        <v>0</v>
      </c>
      <c r="BH670" s="217">
        <f>IF(N670="sníž. přenesená",J670,0)</f>
        <v>0</v>
      </c>
      <c r="BI670" s="217">
        <f>IF(N670="nulová",J670,0)</f>
        <v>0</v>
      </c>
      <c r="BJ670" s="18" t="s">
        <v>80</v>
      </c>
      <c r="BK670" s="217">
        <f>ROUND(I670*H670,2)</f>
        <v>0</v>
      </c>
      <c r="BL670" s="18" t="s">
        <v>249</v>
      </c>
      <c r="BM670" s="216" t="s">
        <v>926</v>
      </c>
    </row>
    <row r="671" spans="1:47" s="2" customFormat="1" ht="12">
      <c r="A671" s="39"/>
      <c r="B671" s="40"/>
      <c r="C671" s="41"/>
      <c r="D671" s="218" t="s">
        <v>139</v>
      </c>
      <c r="E671" s="41"/>
      <c r="F671" s="219" t="s">
        <v>925</v>
      </c>
      <c r="G671" s="41"/>
      <c r="H671" s="41"/>
      <c r="I671" s="220"/>
      <c r="J671" s="41"/>
      <c r="K671" s="41"/>
      <c r="L671" s="45"/>
      <c r="M671" s="221"/>
      <c r="N671" s="222"/>
      <c r="O671" s="85"/>
      <c r="P671" s="85"/>
      <c r="Q671" s="85"/>
      <c r="R671" s="85"/>
      <c r="S671" s="85"/>
      <c r="T671" s="86"/>
      <c r="U671" s="39"/>
      <c r="V671" s="39"/>
      <c r="W671" s="39"/>
      <c r="X671" s="39"/>
      <c r="Y671" s="39"/>
      <c r="Z671" s="39"/>
      <c r="AA671" s="39"/>
      <c r="AB671" s="39"/>
      <c r="AC671" s="39"/>
      <c r="AD671" s="39"/>
      <c r="AE671" s="39"/>
      <c r="AT671" s="18" t="s">
        <v>139</v>
      </c>
      <c r="AU671" s="18" t="s">
        <v>82</v>
      </c>
    </row>
    <row r="672" spans="1:51" s="14" customFormat="1" ht="12">
      <c r="A672" s="14"/>
      <c r="B672" s="235"/>
      <c r="C672" s="236"/>
      <c r="D672" s="218" t="s">
        <v>143</v>
      </c>
      <c r="E672" s="237" t="s">
        <v>19</v>
      </c>
      <c r="F672" s="238" t="s">
        <v>927</v>
      </c>
      <c r="G672" s="236"/>
      <c r="H672" s="239">
        <v>260</v>
      </c>
      <c r="I672" s="240"/>
      <c r="J672" s="236"/>
      <c r="K672" s="236"/>
      <c r="L672" s="241"/>
      <c r="M672" s="242"/>
      <c r="N672" s="243"/>
      <c r="O672" s="243"/>
      <c r="P672" s="243"/>
      <c r="Q672" s="243"/>
      <c r="R672" s="243"/>
      <c r="S672" s="243"/>
      <c r="T672" s="244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T672" s="245" t="s">
        <v>143</v>
      </c>
      <c r="AU672" s="245" t="s">
        <v>82</v>
      </c>
      <c r="AV672" s="14" t="s">
        <v>82</v>
      </c>
      <c r="AW672" s="14" t="s">
        <v>33</v>
      </c>
      <c r="AX672" s="14" t="s">
        <v>72</v>
      </c>
      <c r="AY672" s="245" t="s">
        <v>130</v>
      </c>
    </row>
    <row r="673" spans="1:65" s="2" customFormat="1" ht="14.4" customHeight="1">
      <c r="A673" s="39"/>
      <c r="B673" s="40"/>
      <c r="C673" s="246" t="s">
        <v>928</v>
      </c>
      <c r="D673" s="246" t="s">
        <v>165</v>
      </c>
      <c r="E673" s="247" t="s">
        <v>929</v>
      </c>
      <c r="F673" s="248" t="s">
        <v>930</v>
      </c>
      <c r="G673" s="249" t="s">
        <v>931</v>
      </c>
      <c r="H673" s="250">
        <v>65</v>
      </c>
      <c r="I673" s="251"/>
      <c r="J673" s="252">
        <f>ROUND(I673*H673,2)</f>
        <v>0</v>
      </c>
      <c r="K673" s="248" t="s">
        <v>137</v>
      </c>
      <c r="L673" s="253"/>
      <c r="M673" s="254" t="s">
        <v>19</v>
      </c>
      <c r="N673" s="255" t="s">
        <v>43</v>
      </c>
      <c r="O673" s="85"/>
      <c r="P673" s="214">
        <f>O673*H673</f>
        <v>0</v>
      </c>
      <c r="Q673" s="214">
        <v>0.01</v>
      </c>
      <c r="R673" s="214">
        <f>Q673*H673</f>
        <v>0.65</v>
      </c>
      <c r="S673" s="214">
        <v>0</v>
      </c>
      <c r="T673" s="215">
        <f>S673*H673</f>
        <v>0</v>
      </c>
      <c r="U673" s="39"/>
      <c r="V673" s="39"/>
      <c r="W673" s="39"/>
      <c r="X673" s="39"/>
      <c r="Y673" s="39"/>
      <c r="Z673" s="39"/>
      <c r="AA673" s="39"/>
      <c r="AB673" s="39"/>
      <c r="AC673" s="39"/>
      <c r="AD673" s="39"/>
      <c r="AE673" s="39"/>
      <c r="AR673" s="216" t="s">
        <v>333</v>
      </c>
      <c r="AT673" s="216" t="s">
        <v>165</v>
      </c>
      <c r="AU673" s="216" t="s">
        <v>82</v>
      </c>
      <c r="AY673" s="18" t="s">
        <v>130</v>
      </c>
      <c r="BE673" s="217">
        <f>IF(N673="základní",J673,0)</f>
        <v>0</v>
      </c>
      <c r="BF673" s="217">
        <f>IF(N673="snížená",J673,0)</f>
        <v>0</v>
      </c>
      <c r="BG673" s="217">
        <f>IF(N673="zákl. přenesená",J673,0)</f>
        <v>0</v>
      </c>
      <c r="BH673" s="217">
        <f>IF(N673="sníž. přenesená",J673,0)</f>
        <v>0</v>
      </c>
      <c r="BI673" s="217">
        <f>IF(N673="nulová",J673,0)</f>
        <v>0</v>
      </c>
      <c r="BJ673" s="18" t="s">
        <v>80</v>
      </c>
      <c r="BK673" s="217">
        <f>ROUND(I673*H673,2)</f>
        <v>0</v>
      </c>
      <c r="BL673" s="18" t="s">
        <v>249</v>
      </c>
      <c r="BM673" s="216" t="s">
        <v>932</v>
      </c>
    </row>
    <row r="674" spans="1:47" s="2" customFormat="1" ht="12">
      <c r="A674" s="39"/>
      <c r="B674" s="40"/>
      <c r="C674" s="41"/>
      <c r="D674" s="218" t="s">
        <v>139</v>
      </c>
      <c r="E674" s="41"/>
      <c r="F674" s="219" t="s">
        <v>930</v>
      </c>
      <c r="G674" s="41"/>
      <c r="H674" s="41"/>
      <c r="I674" s="220"/>
      <c r="J674" s="41"/>
      <c r="K674" s="41"/>
      <c r="L674" s="45"/>
      <c r="M674" s="221"/>
      <c r="N674" s="222"/>
      <c r="O674" s="85"/>
      <c r="P674" s="85"/>
      <c r="Q674" s="85"/>
      <c r="R674" s="85"/>
      <c r="S674" s="85"/>
      <c r="T674" s="86"/>
      <c r="U674" s="39"/>
      <c r="V674" s="39"/>
      <c r="W674" s="39"/>
      <c r="X674" s="39"/>
      <c r="Y674" s="39"/>
      <c r="Z674" s="39"/>
      <c r="AA674" s="39"/>
      <c r="AB674" s="39"/>
      <c r="AC674" s="39"/>
      <c r="AD674" s="39"/>
      <c r="AE674" s="39"/>
      <c r="AT674" s="18" t="s">
        <v>139</v>
      </c>
      <c r="AU674" s="18" t="s">
        <v>82</v>
      </c>
    </row>
    <row r="675" spans="1:51" s="14" customFormat="1" ht="12">
      <c r="A675" s="14"/>
      <c r="B675" s="235"/>
      <c r="C675" s="236"/>
      <c r="D675" s="218" t="s">
        <v>143</v>
      </c>
      <c r="E675" s="237" t="s">
        <v>19</v>
      </c>
      <c r="F675" s="238" t="s">
        <v>933</v>
      </c>
      <c r="G675" s="236"/>
      <c r="H675" s="239">
        <v>65</v>
      </c>
      <c r="I675" s="240"/>
      <c r="J675" s="236"/>
      <c r="K675" s="236"/>
      <c r="L675" s="241"/>
      <c r="M675" s="242"/>
      <c r="N675" s="243"/>
      <c r="O675" s="243"/>
      <c r="P675" s="243"/>
      <c r="Q675" s="243"/>
      <c r="R675" s="243"/>
      <c r="S675" s="243"/>
      <c r="T675" s="244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T675" s="245" t="s">
        <v>143</v>
      </c>
      <c r="AU675" s="245" t="s">
        <v>82</v>
      </c>
      <c r="AV675" s="14" t="s">
        <v>82</v>
      </c>
      <c r="AW675" s="14" t="s">
        <v>33</v>
      </c>
      <c r="AX675" s="14" t="s">
        <v>72</v>
      </c>
      <c r="AY675" s="245" t="s">
        <v>130</v>
      </c>
    </row>
    <row r="676" spans="1:65" s="2" customFormat="1" ht="19.8" customHeight="1">
      <c r="A676" s="39"/>
      <c r="B676" s="40"/>
      <c r="C676" s="205" t="s">
        <v>934</v>
      </c>
      <c r="D676" s="205" t="s">
        <v>133</v>
      </c>
      <c r="E676" s="206" t="s">
        <v>935</v>
      </c>
      <c r="F676" s="207" t="s">
        <v>936</v>
      </c>
      <c r="G676" s="208" t="s">
        <v>136</v>
      </c>
      <c r="H676" s="209">
        <v>2</v>
      </c>
      <c r="I676" s="210"/>
      <c r="J676" s="211">
        <f>ROUND(I676*H676,2)</f>
        <v>0</v>
      </c>
      <c r="K676" s="207" t="s">
        <v>19</v>
      </c>
      <c r="L676" s="45"/>
      <c r="M676" s="212" t="s">
        <v>19</v>
      </c>
      <c r="N676" s="213" t="s">
        <v>43</v>
      </c>
      <c r="O676" s="85"/>
      <c r="P676" s="214">
        <f>O676*H676</f>
        <v>0</v>
      </c>
      <c r="Q676" s="214">
        <v>1E-05</v>
      </c>
      <c r="R676" s="214">
        <f>Q676*H676</f>
        <v>2E-05</v>
      </c>
      <c r="S676" s="214">
        <v>0</v>
      </c>
      <c r="T676" s="215">
        <f>S676*H676</f>
        <v>0</v>
      </c>
      <c r="U676" s="39"/>
      <c r="V676" s="39"/>
      <c r="W676" s="39"/>
      <c r="X676" s="39"/>
      <c r="Y676" s="39"/>
      <c r="Z676" s="39"/>
      <c r="AA676" s="39"/>
      <c r="AB676" s="39"/>
      <c r="AC676" s="39"/>
      <c r="AD676" s="39"/>
      <c r="AE676" s="39"/>
      <c r="AR676" s="216" t="s">
        <v>249</v>
      </c>
      <c r="AT676" s="216" t="s">
        <v>133</v>
      </c>
      <c r="AU676" s="216" t="s">
        <v>82</v>
      </c>
      <c r="AY676" s="18" t="s">
        <v>130</v>
      </c>
      <c r="BE676" s="217">
        <f>IF(N676="základní",J676,0)</f>
        <v>0</v>
      </c>
      <c r="BF676" s="217">
        <f>IF(N676="snížená",J676,0)</f>
        <v>0</v>
      </c>
      <c r="BG676" s="217">
        <f>IF(N676="zákl. přenesená",J676,0)</f>
        <v>0</v>
      </c>
      <c r="BH676" s="217">
        <f>IF(N676="sníž. přenesená",J676,0)</f>
        <v>0</v>
      </c>
      <c r="BI676" s="217">
        <f>IF(N676="nulová",J676,0)</f>
        <v>0</v>
      </c>
      <c r="BJ676" s="18" t="s">
        <v>80</v>
      </c>
      <c r="BK676" s="217">
        <f>ROUND(I676*H676,2)</f>
        <v>0</v>
      </c>
      <c r="BL676" s="18" t="s">
        <v>249</v>
      </c>
      <c r="BM676" s="216" t="s">
        <v>937</v>
      </c>
    </row>
    <row r="677" spans="1:47" s="2" customFormat="1" ht="12">
      <c r="A677" s="39"/>
      <c r="B677" s="40"/>
      <c r="C677" s="41"/>
      <c r="D677" s="218" t="s">
        <v>139</v>
      </c>
      <c r="E677" s="41"/>
      <c r="F677" s="219" t="s">
        <v>936</v>
      </c>
      <c r="G677" s="41"/>
      <c r="H677" s="41"/>
      <c r="I677" s="220"/>
      <c r="J677" s="41"/>
      <c r="K677" s="41"/>
      <c r="L677" s="45"/>
      <c r="M677" s="221"/>
      <c r="N677" s="222"/>
      <c r="O677" s="85"/>
      <c r="P677" s="85"/>
      <c r="Q677" s="85"/>
      <c r="R677" s="85"/>
      <c r="S677" s="85"/>
      <c r="T677" s="86"/>
      <c r="U677" s="39"/>
      <c r="V677" s="39"/>
      <c r="W677" s="39"/>
      <c r="X677" s="39"/>
      <c r="Y677" s="39"/>
      <c r="Z677" s="39"/>
      <c r="AA677" s="39"/>
      <c r="AB677" s="39"/>
      <c r="AC677" s="39"/>
      <c r="AD677" s="39"/>
      <c r="AE677" s="39"/>
      <c r="AT677" s="18" t="s">
        <v>139</v>
      </c>
      <c r="AU677" s="18" t="s">
        <v>82</v>
      </c>
    </row>
    <row r="678" spans="1:51" s="14" customFormat="1" ht="12">
      <c r="A678" s="14"/>
      <c r="B678" s="235"/>
      <c r="C678" s="236"/>
      <c r="D678" s="218" t="s">
        <v>143</v>
      </c>
      <c r="E678" s="237" t="s">
        <v>19</v>
      </c>
      <c r="F678" s="238" t="s">
        <v>938</v>
      </c>
      <c r="G678" s="236"/>
      <c r="H678" s="239">
        <v>2</v>
      </c>
      <c r="I678" s="240"/>
      <c r="J678" s="236"/>
      <c r="K678" s="236"/>
      <c r="L678" s="241"/>
      <c r="M678" s="242"/>
      <c r="N678" s="243"/>
      <c r="O678" s="243"/>
      <c r="P678" s="243"/>
      <c r="Q678" s="243"/>
      <c r="R678" s="243"/>
      <c r="S678" s="243"/>
      <c r="T678" s="244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T678" s="245" t="s">
        <v>143</v>
      </c>
      <c r="AU678" s="245" t="s">
        <v>82</v>
      </c>
      <c r="AV678" s="14" t="s">
        <v>82</v>
      </c>
      <c r="AW678" s="14" t="s">
        <v>33</v>
      </c>
      <c r="AX678" s="14" t="s">
        <v>72</v>
      </c>
      <c r="AY678" s="245" t="s">
        <v>130</v>
      </c>
    </row>
    <row r="679" spans="1:65" s="2" customFormat="1" ht="14.4" customHeight="1">
      <c r="A679" s="39"/>
      <c r="B679" s="40"/>
      <c r="C679" s="246" t="s">
        <v>939</v>
      </c>
      <c r="D679" s="246" t="s">
        <v>165</v>
      </c>
      <c r="E679" s="247" t="s">
        <v>940</v>
      </c>
      <c r="F679" s="248" t="s">
        <v>941</v>
      </c>
      <c r="G679" s="249" t="s">
        <v>136</v>
      </c>
      <c r="H679" s="250">
        <v>2</v>
      </c>
      <c r="I679" s="251"/>
      <c r="J679" s="252">
        <f>ROUND(I679*H679,2)</f>
        <v>0</v>
      </c>
      <c r="K679" s="248" t="s">
        <v>19</v>
      </c>
      <c r="L679" s="253"/>
      <c r="M679" s="254" t="s">
        <v>19</v>
      </c>
      <c r="N679" s="255" t="s">
        <v>43</v>
      </c>
      <c r="O679" s="85"/>
      <c r="P679" s="214">
        <f>O679*H679</f>
        <v>0</v>
      </c>
      <c r="Q679" s="214">
        <v>0.00026</v>
      </c>
      <c r="R679" s="214">
        <f>Q679*H679</f>
        <v>0.00052</v>
      </c>
      <c r="S679" s="214">
        <v>0</v>
      </c>
      <c r="T679" s="215">
        <f>S679*H679</f>
        <v>0</v>
      </c>
      <c r="U679" s="39"/>
      <c r="V679" s="39"/>
      <c r="W679" s="39"/>
      <c r="X679" s="39"/>
      <c r="Y679" s="39"/>
      <c r="Z679" s="39"/>
      <c r="AA679" s="39"/>
      <c r="AB679" s="39"/>
      <c r="AC679" s="39"/>
      <c r="AD679" s="39"/>
      <c r="AE679" s="39"/>
      <c r="AR679" s="216" t="s">
        <v>333</v>
      </c>
      <c r="AT679" s="216" t="s">
        <v>165</v>
      </c>
      <c r="AU679" s="216" t="s">
        <v>82</v>
      </c>
      <c r="AY679" s="18" t="s">
        <v>130</v>
      </c>
      <c r="BE679" s="217">
        <f>IF(N679="základní",J679,0)</f>
        <v>0</v>
      </c>
      <c r="BF679" s="217">
        <f>IF(N679="snížená",J679,0)</f>
        <v>0</v>
      </c>
      <c r="BG679" s="217">
        <f>IF(N679="zákl. přenesená",J679,0)</f>
        <v>0</v>
      </c>
      <c r="BH679" s="217">
        <f>IF(N679="sníž. přenesená",J679,0)</f>
        <v>0</v>
      </c>
      <c r="BI679" s="217">
        <f>IF(N679="nulová",J679,0)</f>
        <v>0</v>
      </c>
      <c r="BJ679" s="18" t="s">
        <v>80</v>
      </c>
      <c r="BK679" s="217">
        <f>ROUND(I679*H679,2)</f>
        <v>0</v>
      </c>
      <c r="BL679" s="18" t="s">
        <v>249</v>
      </c>
      <c r="BM679" s="216" t="s">
        <v>942</v>
      </c>
    </row>
    <row r="680" spans="1:47" s="2" customFormat="1" ht="12">
      <c r="A680" s="39"/>
      <c r="B680" s="40"/>
      <c r="C680" s="41"/>
      <c r="D680" s="218" t="s">
        <v>139</v>
      </c>
      <c r="E680" s="41"/>
      <c r="F680" s="219" t="s">
        <v>941</v>
      </c>
      <c r="G680" s="41"/>
      <c r="H680" s="41"/>
      <c r="I680" s="220"/>
      <c r="J680" s="41"/>
      <c r="K680" s="41"/>
      <c r="L680" s="45"/>
      <c r="M680" s="221"/>
      <c r="N680" s="222"/>
      <c r="O680" s="85"/>
      <c r="P680" s="85"/>
      <c r="Q680" s="85"/>
      <c r="R680" s="85"/>
      <c r="S680" s="85"/>
      <c r="T680" s="86"/>
      <c r="U680" s="39"/>
      <c r="V680" s="39"/>
      <c r="W680" s="39"/>
      <c r="X680" s="39"/>
      <c r="Y680" s="39"/>
      <c r="Z680" s="39"/>
      <c r="AA680" s="39"/>
      <c r="AB680" s="39"/>
      <c r="AC680" s="39"/>
      <c r="AD680" s="39"/>
      <c r="AE680" s="39"/>
      <c r="AT680" s="18" t="s">
        <v>139</v>
      </c>
      <c r="AU680" s="18" t="s">
        <v>82</v>
      </c>
    </row>
    <row r="681" spans="1:65" s="2" customFormat="1" ht="22.2" customHeight="1">
      <c r="A681" s="39"/>
      <c r="B681" s="40"/>
      <c r="C681" s="205" t="s">
        <v>943</v>
      </c>
      <c r="D681" s="205" t="s">
        <v>133</v>
      </c>
      <c r="E681" s="206" t="s">
        <v>944</v>
      </c>
      <c r="F681" s="207" t="s">
        <v>945</v>
      </c>
      <c r="G681" s="208" t="s">
        <v>136</v>
      </c>
      <c r="H681" s="209">
        <v>11</v>
      </c>
      <c r="I681" s="210"/>
      <c r="J681" s="211">
        <f>ROUND(I681*H681,2)</f>
        <v>0</v>
      </c>
      <c r="K681" s="207" t="s">
        <v>19</v>
      </c>
      <c r="L681" s="45"/>
      <c r="M681" s="212" t="s">
        <v>19</v>
      </c>
      <c r="N681" s="213" t="s">
        <v>43</v>
      </c>
      <c r="O681" s="85"/>
      <c r="P681" s="214">
        <f>O681*H681</f>
        <v>0</v>
      </c>
      <c r="Q681" s="214">
        <v>0.00036</v>
      </c>
      <c r="R681" s="214">
        <f>Q681*H681</f>
        <v>0.00396</v>
      </c>
      <c r="S681" s="214">
        <v>0</v>
      </c>
      <c r="T681" s="215">
        <f>S681*H681</f>
        <v>0</v>
      </c>
      <c r="U681" s="39"/>
      <c r="V681" s="39"/>
      <c r="W681" s="39"/>
      <c r="X681" s="39"/>
      <c r="Y681" s="39"/>
      <c r="Z681" s="39"/>
      <c r="AA681" s="39"/>
      <c r="AB681" s="39"/>
      <c r="AC681" s="39"/>
      <c r="AD681" s="39"/>
      <c r="AE681" s="39"/>
      <c r="AR681" s="216" t="s">
        <v>249</v>
      </c>
      <c r="AT681" s="216" t="s">
        <v>133</v>
      </c>
      <c r="AU681" s="216" t="s">
        <v>82</v>
      </c>
      <c r="AY681" s="18" t="s">
        <v>130</v>
      </c>
      <c r="BE681" s="217">
        <f>IF(N681="základní",J681,0)</f>
        <v>0</v>
      </c>
      <c r="BF681" s="217">
        <f>IF(N681="snížená",J681,0)</f>
        <v>0</v>
      </c>
      <c r="BG681" s="217">
        <f>IF(N681="zákl. přenesená",J681,0)</f>
        <v>0</v>
      </c>
      <c r="BH681" s="217">
        <f>IF(N681="sníž. přenesená",J681,0)</f>
        <v>0</v>
      </c>
      <c r="BI681" s="217">
        <f>IF(N681="nulová",J681,0)</f>
        <v>0</v>
      </c>
      <c r="BJ681" s="18" t="s">
        <v>80</v>
      </c>
      <c r="BK681" s="217">
        <f>ROUND(I681*H681,2)</f>
        <v>0</v>
      </c>
      <c r="BL681" s="18" t="s">
        <v>249</v>
      </c>
      <c r="BM681" s="216" t="s">
        <v>946</v>
      </c>
    </row>
    <row r="682" spans="1:47" s="2" customFormat="1" ht="12">
      <c r="A682" s="39"/>
      <c r="B682" s="40"/>
      <c r="C682" s="41"/>
      <c r="D682" s="218" t="s">
        <v>139</v>
      </c>
      <c r="E682" s="41"/>
      <c r="F682" s="219" t="s">
        <v>947</v>
      </c>
      <c r="G682" s="41"/>
      <c r="H682" s="41"/>
      <c r="I682" s="220"/>
      <c r="J682" s="41"/>
      <c r="K682" s="41"/>
      <c r="L682" s="45"/>
      <c r="M682" s="221"/>
      <c r="N682" s="222"/>
      <c r="O682" s="85"/>
      <c r="P682" s="85"/>
      <c r="Q682" s="85"/>
      <c r="R682" s="85"/>
      <c r="S682" s="85"/>
      <c r="T682" s="86"/>
      <c r="U682" s="39"/>
      <c r="V682" s="39"/>
      <c r="W682" s="39"/>
      <c r="X682" s="39"/>
      <c r="Y682" s="39"/>
      <c r="Z682" s="39"/>
      <c r="AA682" s="39"/>
      <c r="AB682" s="39"/>
      <c r="AC682" s="39"/>
      <c r="AD682" s="39"/>
      <c r="AE682" s="39"/>
      <c r="AT682" s="18" t="s">
        <v>139</v>
      </c>
      <c r="AU682" s="18" t="s">
        <v>82</v>
      </c>
    </row>
    <row r="683" spans="1:47" s="2" customFormat="1" ht="12">
      <c r="A683" s="39"/>
      <c r="B683" s="40"/>
      <c r="C683" s="41"/>
      <c r="D683" s="218" t="s">
        <v>170</v>
      </c>
      <c r="E683" s="41"/>
      <c r="F683" s="256" t="s">
        <v>773</v>
      </c>
      <c r="G683" s="41"/>
      <c r="H683" s="41"/>
      <c r="I683" s="220"/>
      <c r="J683" s="41"/>
      <c r="K683" s="41"/>
      <c r="L683" s="45"/>
      <c r="M683" s="221"/>
      <c r="N683" s="222"/>
      <c r="O683" s="85"/>
      <c r="P683" s="85"/>
      <c r="Q683" s="85"/>
      <c r="R683" s="85"/>
      <c r="S683" s="85"/>
      <c r="T683" s="86"/>
      <c r="U683" s="39"/>
      <c r="V683" s="39"/>
      <c r="W683" s="39"/>
      <c r="X683" s="39"/>
      <c r="Y683" s="39"/>
      <c r="Z683" s="39"/>
      <c r="AA683" s="39"/>
      <c r="AB683" s="39"/>
      <c r="AC683" s="39"/>
      <c r="AD683" s="39"/>
      <c r="AE683" s="39"/>
      <c r="AT683" s="18" t="s">
        <v>170</v>
      </c>
      <c r="AU683" s="18" t="s">
        <v>82</v>
      </c>
    </row>
    <row r="684" spans="1:51" s="14" customFormat="1" ht="12">
      <c r="A684" s="14"/>
      <c r="B684" s="235"/>
      <c r="C684" s="236"/>
      <c r="D684" s="218" t="s">
        <v>143</v>
      </c>
      <c r="E684" s="237" t="s">
        <v>19</v>
      </c>
      <c r="F684" s="238" t="s">
        <v>948</v>
      </c>
      <c r="G684" s="236"/>
      <c r="H684" s="239">
        <v>11</v>
      </c>
      <c r="I684" s="240"/>
      <c r="J684" s="236"/>
      <c r="K684" s="236"/>
      <c r="L684" s="241"/>
      <c r="M684" s="242"/>
      <c r="N684" s="243"/>
      <c r="O684" s="243"/>
      <c r="P684" s="243"/>
      <c r="Q684" s="243"/>
      <c r="R684" s="243"/>
      <c r="S684" s="243"/>
      <c r="T684" s="244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T684" s="245" t="s">
        <v>143</v>
      </c>
      <c r="AU684" s="245" t="s">
        <v>82</v>
      </c>
      <c r="AV684" s="14" t="s">
        <v>82</v>
      </c>
      <c r="AW684" s="14" t="s">
        <v>33</v>
      </c>
      <c r="AX684" s="14" t="s">
        <v>72</v>
      </c>
      <c r="AY684" s="245" t="s">
        <v>130</v>
      </c>
    </row>
    <row r="685" spans="1:65" s="2" customFormat="1" ht="30" customHeight="1">
      <c r="A685" s="39"/>
      <c r="B685" s="40"/>
      <c r="C685" s="205" t="s">
        <v>949</v>
      </c>
      <c r="D685" s="205" t="s">
        <v>133</v>
      </c>
      <c r="E685" s="206" t="s">
        <v>950</v>
      </c>
      <c r="F685" s="207" t="s">
        <v>951</v>
      </c>
      <c r="G685" s="208" t="s">
        <v>233</v>
      </c>
      <c r="H685" s="209">
        <v>134</v>
      </c>
      <c r="I685" s="210"/>
      <c r="J685" s="211">
        <f>ROUND(I685*H685,2)</f>
        <v>0</v>
      </c>
      <c r="K685" s="207" t="s">
        <v>19</v>
      </c>
      <c r="L685" s="45"/>
      <c r="M685" s="212" t="s">
        <v>19</v>
      </c>
      <c r="N685" s="213" t="s">
        <v>43</v>
      </c>
      <c r="O685" s="85"/>
      <c r="P685" s="214">
        <f>O685*H685</f>
        <v>0</v>
      </c>
      <c r="Q685" s="214">
        <v>0.00607</v>
      </c>
      <c r="R685" s="214">
        <f>Q685*H685</f>
        <v>0.81338</v>
      </c>
      <c r="S685" s="214">
        <v>0</v>
      </c>
      <c r="T685" s="215">
        <f>S685*H685</f>
        <v>0</v>
      </c>
      <c r="U685" s="39"/>
      <c r="V685" s="39"/>
      <c r="W685" s="39"/>
      <c r="X685" s="39"/>
      <c r="Y685" s="39"/>
      <c r="Z685" s="39"/>
      <c r="AA685" s="39"/>
      <c r="AB685" s="39"/>
      <c r="AC685" s="39"/>
      <c r="AD685" s="39"/>
      <c r="AE685" s="39"/>
      <c r="AR685" s="216" t="s">
        <v>249</v>
      </c>
      <c r="AT685" s="216" t="s">
        <v>133</v>
      </c>
      <c r="AU685" s="216" t="s">
        <v>82</v>
      </c>
      <c r="AY685" s="18" t="s">
        <v>130</v>
      </c>
      <c r="BE685" s="217">
        <f>IF(N685="základní",J685,0)</f>
        <v>0</v>
      </c>
      <c r="BF685" s="217">
        <f>IF(N685="snížená",J685,0)</f>
        <v>0</v>
      </c>
      <c r="BG685" s="217">
        <f>IF(N685="zákl. přenesená",J685,0)</f>
        <v>0</v>
      </c>
      <c r="BH685" s="217">
        <f>IF(N685="sníž. přenesená",J685,0)</f>
        <v>0</v>
      </c>
      <c r="BI685" s="217">
        <f>IF(N685="nulová",J685,0)</f>
        <v>0</v>
      </c>
      <c r="BJ685" s="18" t="s">
        <v>80</v>
      </c>
      <c r="BK685" s="217">
        <f>ROUND(I685*H685,2)</f>
        <v>0</v>
      </c>
      <c r="BL685" s="18" t="s">
        <v>249</v>
      </c>
      <c r="BM685" s="216" t="s">
        <v>952</v>
      </c>
    </row>
    <row r="686" spans="1:47" s="2" customFormat="1" ht="12">
      <c r="A686" s="39"/>
      <c r="B686" s="40"/>
      <c r="C686" s="41"/>
      <c r="D686" s="218" t="s">
        <v>139</v>
      </c>
      <c r="E686" s="41"/>
      <c r="F686" s="219" t="s">
        <v>951</v>
      </c>
      <c r="G686" s="41"/>
      <c r="H686" s="41"/>
      <c r="I686" s="220"/>
      <c r="J686" s="41"/>
      <c r="K686" s="41"/>
      <c r="L686" s="45"/>
      <c r="M686" s="221"/>
      <c r="N686" s="222"/>
      <c r="O686" s="85"/>
      <c r="P686" s="85"/>
      <c r="Q686" s="85"/>
      <c r="R686" s="85"/>
      <c r="S686" s="85"/>
      <c r="T686" s="86"/>
      <c r="U686" s="39"/>
      <c r="V686" s="39"/>
      <c r="W686" s="39"/>
      <c r="X686" s="39"/>
      <c r="Y686" s="39"/>
      <c r="Z686" s="39"/>
      <c r="AA686" s="39"/>
      <c r="AB686" s="39"/>
      <c r="AC686" s="39"/>
      <c r="AD686" s="39"/>
      <c r="AE686" s="39"/>
      <c r="AT686" s="18" t="s">
        <v>139</v>
      </c>
      <c r="AU686" s="18" t="s">
        <v>82</v>
      </c>
    </row>
    <row r="687" spans="1:47" s="2" customFormat="1" ht="12">
      <c r="A687" s="39"/>
      <c r="B687" s="40"/>
      <c r="C687" s="41"/>
      <c r="D687" s="218" t="s">
        <v>170</v>
      </c>
      <c r="E687" s="41"/>
      <c r="F687" s="256" t="s">
        <v>773</v>
      </c>
      <c r="G687" s="41"/>
      <c r="H687" s="41"/>
      <c r="I687" s="220"/>
      <c r="J687" s="41"/>
      <c r="K687" s="41"/>
      <c r="L687" s="45"/>
      <c r="M687" s="221"/>
      <c r="N687" s="222"/>
      <c r="O687" s="85"/>
      <c r="P687" s="85"/>
      <c r="Q687" s="85"/>
      <c r="R687" s="85"/>
      <c r="S687" s="85"/>
      <c r="T687" s="86"/>
      <c r="U687" s="39"/>
      <c r="V687" s="39"/>
      <c r="W687" s="39"/>
      <c r="X687" s="39"/>
      <c r="Y687" s="39"/>
      <c r="Z687" s="39"/>
      <c r="AA687" s="39"/>
      <c r="AB687" s="39"/>
      <c r="AC687" s="39"/>
      <c r="AD687" s="39"/>
      <c r="AE687" s="39"/>
      <c r="AT687" s="18" t="s">
        <v>170</v>
      </c>
      <c r="AU687" s="18" t="s">
        <v>82</v>
      </c>
    </row>
    <row r="688" spans="1:51" s="14" customFormat="1" ht="12">
      <c r="A688" s="14"/>
      <c r="B688" s="235"/>
      <c r="C688" s="236"/>
      <c r="D688" s="218" t="s">
        <v>143</v>
      </c>
      <c r="E688" s="237" t="s">
        <v>19</v>
      </c>
      <c r="F688" s="238" t="s">
        <v>755</v>
      </c>
      <c r="G688" s="236"/>
      <c r="H688" s="239">
        <v>134</v>
      </c>
      <c r="I688" s="240"/>
      <c r="J688" s="236"/>
      <c r="K688" s="236"/>
      <c r="L688" s="241"/>
      <c r="M688" s="242"/>
      <c r="N688" s="243"/>
      <c r="O688" s="243"/>
      <c r="P688" s="243"/>
      <c r="Q688" s="243"/>
      <c r="R688" s="243"/>
      <c r="S688" s="243"/>
      <c r="T688" s="244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T688" s="245" t="s">
        <v>143</v>
      </c>
      <c r="AU688" s="245" t="s">
        <v>82</v>
      </c>
      <c r="AV688" s="14" t="s">
        <v>82</v>
      </c>
      <c r="AW688" s="14" t="s">
        <v>33</v>
      </c>
      <c r="AX688" s="14" t="s">
        <v>72</v>
      </c>
      <c r="AY688" s="245" t="s">
        <v>130</v>
      </c>
    </row>
    <row r="689" spans="1:65" s="2" customFormat="1" ht="30" customHeight="1">
      <c r="A689" s="39"/>
      <c r="B689" s="40"/>
      <c r="C689" s="205" t="s">
        <v>953</v>
      </c>
      <c r="D689" s="205" t="s">
        <v>133</v>
      </c>
      <c r="E689" s="206" t="s">
        <v>954</v>
      </c>
      <c r="F689" s="207" t="s">
        <v>955</v>
      </c>
      <c r="G689" s="208" t="s">
        <v>136</v>
      </c>
      <c r="H689" s="209">
        <v>14</v>
      </c>
      <c r="I689" s="210"/>
      <c r="J689" s="211">
        <f>ROUND(I689*H689,2)</f>
        <v>0</v>
      </c>
      <c r="K689" s="207" t="s">
        <v>137</v>
      </c>
      <c r="L689" s="45"/>
      <c r="M689" s="212" t="s">
        <v>19</v>
      </c>
      <c r="N689" s="213" t="s">
        <v>43</v>
      </c>
      <c r="O689" s="85"/>
      <c r="P689" s="214">
        <f>O689*H689</f>
        <v>0</v>
      </c>
      <c r="Q689" s="214">
        <v>0.00035</v>
      </c>
      <c r="R689" s="214">
        <f>Q689*H689</f>
        <v>0.0049</v>
      </c>
      <c r="S689" s="214">
        <v>0</v>
      </c>
      <c r="T689" s="215">
        <f>S689*H689</f>
        <v>0</v>
      </c>
      <c r="U689" s="39"/>
      <c r="V689" s="39"/>
      <c r="W689" s="39"/>
      <c r="X689" s="39"/>
      <c r="Y689" s="39"/>
      <c r="Z689" s="39"/>
      <c r="AA689" s="39"/>
      <c r="AB689" s="39"/>
      <c r="AC689" s="39"/>
      <c r="AD689" s="39"/>
      <c r="AE689" s="39"/>
      <c r="AR689" s="216" t="s">
        <v>249</v>
      </c>
      <c r="AT689" s="216" t="s">
        <v>133</v>
      </c>
      <c r="AU689" s="216" t="s">
        <v>82</v>
      </c>
      <c r="AY689" s="18" t="s">
        <v>130</v>
      </c>
      <c r="BE689" s="217">
        <f>IF(N689="základní",J689,0)</f>
        <v>0</v>
      </c>
      <c r="BF689" s="217">
        <f>IF(N689="snížená",J689,0)</f>
        <v>0</v>
      </c>
      <c r="BG689" s="217">
        <f>IF(N689="zákl. přenesená",J689,0)</f>
        <v>0</v>
      </c>
      <c r="BH689" s="217">
        <f>IF(N689="sníž. přenesená",J689,0)</f>
        <v>0</v>
      </c>
      <c r="BI689" s="217">
        <f>IF(N689="nulová",J689,0)</f>
        <v>0</v>
      </c>
      <c r="BJ689" s="18" t="s">
        <v>80</v>
      </c>
      <c r="BK689" s="217">
        <f>ROUND(I689*H689,2)</f>
        <v>0</v>
      </c>
      <c r="BL689" s="18" t="s">
        <v>249</v>
      </c>
      <c r="BM689" s="216" t="s">
        <v>956</v>
      </c>
    </row>
    <row r="690" spans="1:47" s="2" customFormat="1" ht="12">
      <c r="A690" s="39"/>
      <c r="B690" s="40"/>
      <c r="C690" s="41"/>
      <c r="D690" s="218" t="s">
        <v>139</v>
      </c>
      <c r="E690" s="41"/>
      <c r="F690" s="219" t="s">
        <v>957</v>
      </c>
      <c r="G690" s="41"/>
      <c r="H690" s="41"/>
      <c r="I690" s="220"/>
      <c r="J690" s="41"/>
      <c r="K690" s="41"/>
      <c r="L690" s="45"/>
      <c r="M690" s="221"/>
      <c r="N690" s="222"/>
      <c r="O690" s="85"/>
      <c r="P690" s="85"/>
      <c r="Q690" s="85"/>
      <c r="R690" s="85"/>
      <c r="S690" s="85"/>
      <c r="T690" s="86"/>
      <c r="U690" s="39"/>
      <c r="V690" s="39"/>
      <c r="W690" s="39"/>
      <c r="X690" s="39"/>
      <c r="Y690" s="39"/>
      <c r="Z690" s="39"/>
      <c r="AA690" s="39"/>
      <c r="AB690" s="39"/>
      <c r="AC690" s="39"/>
      <c r="AD690" s="39"/>
      <c r="AE690" s="39"/>
      <c r="AT690" s="18" t="s">
        <v>139</v>
      </c>
      <c r="AU690" s="18" t="s">
        <v>82</v>
      </c>
    </row>
    <row r="691" spans="1:47" s="2" customFormat="1" ht="12">
      <c r="A691" s="39"/>
      <c r="B691" s="40"/>
      <c r="C691" s="41"/>
      <c r="D691" s="223" t="s">
        <v>141</v>
      </c>
      <c r="E691" s="41"/>
      <c r="F691" s="224" t="s">
        <v>958</v>
      </c>
      <c r="G691" s="41"/>
      <c r="H691" s="41"/>
      <c r="I691" s="220"/>
      <c r="J691" s="41"/>
      <c r="K691" s="41"/>
      <c r="L691" s="45"/>
      <c r="M691" s="221"/>
      <c r="N691" s="222"/>
      <c r="O691" s="85"/>
      <c r="P691" s="85"/>
      <c r="Q691" s="85"/>
      <c r="R691" s="85"/>
      <c r="S691" s="85"/>
      <c r="T691" s="86"/>
      <c r="U691" s="39"/>
      <c r="V691" s="39"/>
      <c r="W691" s="39"/>
      <c r="X691" s="39"/>
      <c r="Y691" s="39"/>
      <c r="Z691" s="39"/>
      <c r="AA691" s="39"/>
      <c r="AB691" s="39"/>
      <c r="AC691" s="39"/>
      <c r="AD691" s="39"/>
      <c r="AE691" s="39"/>
      <c r="AT691" s="18" t="s">
        <v>141</v>
      </c>
      <c r="AU691" s="18" t="s">
        <v>82</v>
      </c>
    </row>
    <row r="692" spans="1:51" s="14" customFormat="1" ht="12">
      <c r="A692" s="14"/>
      <c r="B692" s="235"/>
      <c r="C692" s="236"/>
      <c r="D692" s="218" t="s">
        <v>143</v>
      </c>
      <c r="E692" s="237" t="s">
        <v>19</v>
      </c>
      <c r="F692" s="238" t="s">
        <v>959</v>
      </c>
      <c r="G692" s="236"/>
      <c r="H692" s="239">
        <v>14</v>
      </c>
      <c r="I692" s="240"/>
      <c r="J692" s="236"/>
      <c r="K692" s="236"/>
      <c r="L692" s="241"/>
      <c r="M692" s="242"/>
      <c r="N692" s="243"/>
      <c r="O692" s="243"/>
      <c r="P692" s="243"/>
      <c r="Q692" s="243"/>
      <c r="R692" s="243"/>
      <c r="S692" s="243"/>
      <c r="T692" s="244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T692" s="245" t="s">
        <v>143</v>
      </c>
      <c r="AU692" s="245" t="s">
        <v>82</v>
      </c>
      <c r="AV692" s="14" t="s">
        <v>82</v>
      </c>
      <c r="AW692" s="14" t="s">
        <v>33</v>
      </c>
      <c r="AX692" s="14" t="s">
        <v>72</v>
      </c>
      <c r="AY692" s="245" t="s">
        <v>130</v>
      </c>
    </row>
    <row r="693" spans="1:65" s="2" customFormat="1" ht="22.2" customHeight="1">
      <c r="A693" s="39"/>
      <c r="B693" s="40"/>
      <c r="C693" s="205" t="s">
        <v>960</v>
      </c>
      <c r="D693" s="205" t="s">
        <v>133</v>
      </c>
      <c r="E693" s="206" t="s">
        <v>961</v>
      </c>
      <c r="F693" s="207" t="s">
        <v>962</v>
      </c>
      <c r="G693" s="208" t="s">
        <v>233</v>
      </c>
      <c r="H693" s="209">
        <v>215.5</v>
      </c>
      <c r="I693" s="210"/>
      <c r="J693" s="211">
        <f>ROUND(I693*H693,2)</f>
        <v>0</v>
      </c>
      <c r="K693" s="207" t="s">
        <v>19</v>
      </c>
      <c r="L693" s="45"/>
      <c r="M693" s="212" t="s">
        <v>19</v>
      </c>
      <c r="N693" s="213" t="s">
        <v>43</v>
      </c>
      <c r="O693" s="85"/>
      <c r="P693" s="214">
        <f>O693*H693</f>
        <v>0</v>
      </c>
      <c r="Q693" s="214">
        <v>0.0021</v>
      </c>
      <c r="R693" s="214">
        <f>Q693*H693</f>
        <v>0.45254999999999995</v>
      </c>
      <c r="S693" s="214">
        <v>0</v>
      </c>
      <c r="T693" s="215">
        <f>S693*H693</f>
        <v>0</v>
      </c>
      <c r="U693" s="39"/>
      <c r="V693" s="39"/>
      <c r="W693" s="39"/>
      <c r="X693" s="39"/>
      <c r="Y693" s="39"/>
      <c r="Z693" s="39"/>
      <c r="AA693" s="39"/>
      <c r="AB693" s="39"/>
      <c r="AC693" s="39"/>
      <c r="AD693" s="39"/>
      <c r="AE693" s="39"/>
      <c r="AR693" s="216" t="s">
        <v>249</v>
      </c>
      <c r="AT693" s="216" t="s">
        <v>133</v>
      </c>
      <c r="AU693" s="216" t="s">
        <v>82</v>
      </c>
      <c r="AY693" s="18" t="s">
        <v>130</v>
      </c>
      <c r="BE693" s="217">
        <f>IF(N693="základní",J693,0)</f>
        <v>0</v>
      </c>
      <c r="BF693" s="217">
        <f>IF(N693="snížená",J693,0)</f>
        <v>0</v>
      </c>
      <c r="BG693" s="217">
        <f>IF(N693="zákl. přenesená",J693,0)</f>
        <v>0</v>
      </c>
      <c r="BH693" s="217">
        <f>IF(N693="sníž. přenesená",J693,0)</f>
        <v>0</v>
      </c>
      <c r="BI693" s="217">
        <f>IF(N693="nulová",J693,0)</f>
        <v>0</v>
      </c>
      <c r="BJ693" s="18" t="s">
        <v>80</v>
      </c>
      <c r="BK693" s="217">
        <f>ROUND(I693*H693,2)</f>
        <v>0</v>
      </c>
      <c r="BL693" s="18" t="s">
        <v>249</v>
      </c>
      <c r="BM693" s="216" t="s">
        <v>963</v>
      </c>
    </row>
    <row r="694" spans="1:47" s="2" customFormat="1" ht="12">
      <c r="A694" s="39"/>
      <c r="B694" s="40"/>
      <c r="C694" s="41"/>
      <c r="D694" s="218" t="s">
        <v>139</v>
      </c>
      <c r="E694" s="41"/>
      <c r="F694" s="219" t="s">
        <v>964</v>
      </c>
      <c r="G694" s="41"/>
      <c r="H694" s="41"/>
      <c r="I694" s="220"/>
      <c r="J694" s="41"/>
      <c r="K694" s="41"/>
      <c r="L694" s="45"/>
      <c r="M694" s="221"/>
      <c r="N694" s="222"/>
      <c r="O694" s="85"/>
      <c r="P694" s="85"/>
      <c r="Q694" s="85"/>
      <c r="R694" s="85"/>
      <c r="S694" s="85"/>
      <c r="T694" s="86"/>
      <c r="U694" s="39"/>
      <c r="V694" s="39"/>
      <c r="W694" s="39"/>
      <c r="X694" s="39"/>
      <c r="Y694" s="39"/>
      <c r="Z694" s="39"/>
      <c r="AA694" s="39"/>
      <c r="AB694" s="39"/>
      <c r="AC694" s="39"/>
      <c r="AD694" s="39"/>
      <c r="AE694" s="39"/>
      <c r="AT694" s="18" t="s">
        <v>139</v>
      </c>
      <c r="AU694" s="18" t="s">
        <v>82</v>
      </c>
    </row>
    <row r="695" spans="1:47" s="2" customFormat="1" ht="12">
      <c r="A695" s="39"/>
      <c r="B695" s="40"/>
      <c r="C695" s="41"/>
      <c r="D695" s="218" t="s">
        <v>170</v>
      </c>
      <c r="E695" s="41"/>
      <c r="F695" s="256" t="s">
        <v>773</v>
      </c>
      <c r="G695" s="41"/>
      <c r="H695" s="41"/>
      <c r="I695" s="220"/>
      <c r="J695" s="41"/>
      <c r="K695" s="41"/>
      <c r="L695" s="45"/>
      <c r="M695" s="221"/>
      <c r="N695" s="222"/>
      <c r="O695" s="85"/>
      <c r="P695" s="85"/>
      <c r="Q695" s="85"/>
      <c r="R695" s="85"/>
      <c r="S695" s="85"/>
      <c r="T695" s="86"/>
      <c r="U695" s="39"/>
      <c r="V695" s="39"/>
      <c r="W695" s="39"/>
      <c r="X695" s="39"/>
      <c r="Y695" s="39"/>
      <c r="Z695" s="39"/>
      <c r="AA695" s="39"/>
      <c r="AB695" s="39"/>
      <c r="AC695" s="39"/>
      <c r="AD695" s="39"/>
      <c r="AE695" s="39"/>
      <c r="AT695" s="18" t="s">
        <v>170</v>
      </c>
      <c r="AU695" s="18" t="s">
        <v>82</v>
      </c>
    </row>
    <row r="696" spans="1:51" s="13" customFormat="1" ht="12">
      <c r="A696" s="13"/>
      <c r="B696" s="225"/>
      <c r="C696" s="226"/>
      <c r="D696" s="218" t="s">
        <v>143</v>
      </c>
      <c r="E696" s="227" t="s">
        <v>19</v>
      </c>
      <c r="F696" s="228" t="s">
        <v>762</v>
      </c>
      <c r="G696" s="226"/>
      <c r="H696" s="227" t="s">
        <v>19</v>
      </c>
      <c r="I696" s="229"/>
      <c r="J696" s="226"/>
      <c r="K696" s="226"/>
      <c r="L696" s="230"/>
      <c r="M696" s="231"/>
      <c r="N696" s="232"/>
      <c r="O696" s="232"/>
      <c r="P696" s="232"/>
      <c r="Q696" s="232"/>
      <c r="R696" s="232"/>
      <c r="S696" s="232"/>
      <c r="T696" s="23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T696" s="234" t="s">
        <v>143</v>
      </c>
      <c r="AU696" s="234" t="s">
        <v>82</v>
      </c>
      <c r="AV696" s="13" t="s">
        <v>80</v>
      </c>
      <c r="AW696" s="13" t="s">
        <v>33</v>
      </c>
      <c r="AX696" s="13" t="s">
        <v>72</v>
      </c>
      <c r="AY696" s="234" t="s">
        <v>130</v>
      </c>
    </row>
    <row r="697" spans="1:51" s="14" customFormat="1" ht="12">
      <c r="A697" s="14"/>
      <c r="B697" s="235"/>
      <c r="C697" s="236"/>
      <c r="D697" s="218" t="s">
        <v>143</v>
      </c>
      <c r="E697" s="237" t="s">
        <v>19</v>
      </c>
      <c r="F697" s="238" t="s">
        <v>763</v>
      </c>
      <c r="G697" s="236"/>
      <c r="H697" s="239">
        <v>67</v>
      </c>
      <c r="I697" s="240"/>
      <c r="J697" s="236"/>
      <c r="K697" s="236"/>
      <c r="L697" s="241"/>
      <c r="M697" s="242"/>
      <c r="N697" s="243"/>
      <c r="O697" s="243"/>
      <c r="P697" s="243"/>
      <c r="Q697" s="243"/>
      <c r="R697" s="243"/>
      <c r="S697" s="243"/>
      <c r="T697" s="244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T697" s="245" t="s">
        <v>143</v>
      </c>
      <c r="AU697" s="245" t="s">
        <v>82</v>
      </c>
      <c r="AV697" s="14" t="s">
        <v>82</v>
      </c>
      <c r="AW697" s="14" t="s">
        <v>33</v>
      </c>
      <c r="AX697" s="14" t="s">
        <v>72</v>
      </c>
      <c r="AY697" s="245" t="s">
        <v>130</v>
      </c>
    </row>
    <row r="698" spans="1:51" s="14" customFormat="1" ht="12">
      <c r="A698" s="14"/>
      <c r="B698" s="235"/>
      <c r="C698" s="236"/>
      <c r="D698" s="218" t="s">
        <v>143</v>
      </c>
      <c r="E698" s="237" t="s">
        <v>19</v>
      </c>
      <c r="F698" s="238" t="s">
        <v>764</v>
      </c>
      <c r="G698" s="236"/>
      <c r="H698" s="239">
        <v>19</v>
      </c>
      <c r="I698" s="240"/>
      <c r="J698" s="236"/>
      <c r="K698" s="236"/>
      <c r="L698" s="241"/>
      <c r="M698" s="242"/>
      <c r="N698" s="243"/>
      <c r="O698" s="243"/>
      <c r="P698" s="243"/>
      <c r="Q698" s="243"/>
      <c r="R698" s="243"/>
      <c r="S698" s="243"/>
      <c r="T698" s="244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T698" s="245" t="s">
        <v>143</v>
      </c>
      <c r="AU698" s="245" t="s">
        <v>82</v>
      </c>
      <c r="AV698" s="14" t="s">
        <v>82</v>
      </c>
      <c r="AW698" s="14" t="s">
        <v>33</v>
      </c>
      <c r="AX698" s="14" t="s">
        <v>72</v>
      </c>
      <c r="AY698" s="245" t="s">
        <v>130</v>
      </c>
    </row>
    <row r="699" spans="1:51" s="14" customFormat="1" ht="12">
      <c r="A699" s="14"/>
      <c r="B699" s="235"/>
      <c r="C699" s="236"/>
      <c r="D699" s="218" t="s">
        <v>143</v>
      </c>
      <c r="E699" s="237" t="s">
        <v>19</v>
      </c>
      <c r="F699" s="238" t="s">
        <v>765</v>
      </c>
      <c r="G699" s="236"/>
      <c r="H699" s="239">
        <v>20</v>
      </c>
      <c r="I699" s="240"/>
      <c r="J699" s="236"/>
      <c r="K699" s="236"/>
      <c r="L699" s="241"/>
      <c r="M699" s="242"/>
      <c r="N699" s="243"/>
      <c r="O699" s="243"/>
      <c r="P699" s="243"/>
      <c r="Q699" s="243"/>
      <c r="R699" s="243"/>
      <c r="S699" s="243"/>
      <c r="T699" s="244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T699" s="245" t="s">
        <v>143</v>
      </c>
      <c r="AU699" s="245" t="s">
        <v>82</v>
      </c>
      <c r="AV699" s="14" t="s">
        <v>82</v>
      </c>
      <c r="AW699" s="14" t="s">
        <v>33</v>
      </c>
      <c r="AX699" s="14" t="s">
        <v>72</v>
      </c>
      <c r="AY699" s="245" t="s">
        <v>130</v>
      </c>
    </row>
    <row r="700" spans="1:51" s="14" customFormat="1" ht="12">
      <c r="A700" s="14"/>
      <c r="B700" s="235"/>
      <c r="C700" s="236"/>
      <c r="D700" s="218" t="s">
        <v>143</v>
      </c>
      <c r="E700" s="237" t="s">
        <v>19</v>
      </c>
      <c r="F700" s="238" t="s">
        <v>766</v>
      </c>
      <c r="G700" s="236"/>
      <c r="H700" s="239">
        <v>109.5</v>
      </c>
      <c r="I700" s="240"/>
      <c r="J700" s="236"/>
      <c r="K700" s="236"/>
      <c r="L700" s="241"/>
      <c r="M700" s="242"/>
      <c r="N700" s="243"/>
      <c r="O700" s="243"/>
      <c r="P700" s="243"/>
      <c r="Q700" s="243"/>
      <c r="R700" s="243"/>
      <c r="S700" s="243"/>
      <c r="T700" s="244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T700" s="245" t="s">
        <v>143</v>
      </c>
      <c r="AU700" s="245" t="s">
        <v>82</v>
      </c>
      <c r="AV700" s="14" t="s">
        <v>82</v>
      </c>
      <c r="AW700" s="14" t="s">
        <v>33</v>
      </c>
      <c r="AX700" s="14" t="s">
        <v>72</v>
      </c>
      <c r="AY700" s="245" t="s">
        <v>130</v>
      </c>
    </row>
    <row r="701" spans="1:65" s="2" customFormat="1" ht="22.2" customHeight="1">
      <c r="A701" s="39"/>
      <c r="B701" s="40"/>
      <c r="C701" s="205" t="s">
        <v>965</v>
      </c>
      <c r="D701" s="205" t="s">
        <v>133</v>
      </c>
      <c r="E701" s="206" t="s">
        <v>966</v>
      </c>
      <c r="F701" s="207" t="s">
        <v>967</v>
      </c>
      <c r="G701" s="208" t="s">
        <v>252</v>
      </c>
      <c r="H701" s="209">
        <v>13.293</v>
      </c>
      <c r="I701" s="210"/>
      <c r="J701" s="211">
        <f>ROUND(I701*H701,2)</f>
        <v>0</v>
      </c>
      <c r="K701" s="207" t="s">
        <v>137</v>
      </c>
      <c r="L701" s="45"/>
      <c r="M701" s="212" t="s">
        <v>19</v>
      </c>
      <c r="N701" s="213" t="s">
        <v>43</v>
      </c>
      <c r="O701" s="85"/>
      <c r="P701" s="214">
        <f>O701*H701</f>
        <v>0</v>
      </c>
      <c r="Q701" s="214">
        <v>0</v>
      </c>
      <c r="R701" s="214">
        <f>Q701*H701</f>
        <v>0</v>
      </c>
      <c r="S701" s="214">
        <v>0</v>
      </c>
      <c r="T701" s="215">
        <f>S701*H701</f>
        <v>0</v>
      </c>
      <c r="U701" s="39"/>
      <c r="V701" s="39"/>
      <c r="W701" s="39"/>
      <c r="X701" s="39"/>
      <c r="Y701" s="39"/>
      <c r="Z701" s="39"/>
      <c r="AA701" s="39"/>
      <c r="AB701" s="39"/>
      <c r="AC701" s="39"/>
      <c r="AD701" s="39"/>
      <c r="AE701" s="39"/>
      <c r="AR701" s="216" t="s">
        <v>249</v>
      </c>
      <c r="AT701" s="216" t="s">
        <v>133</v>
      </c>
      <c r="AU701" s="216" t="s">
        <v>82</v>
      </c>
      <c r="AY701" s="18" t="s">
        <v>130</v>
      </c>
      <c r="BE701" s="217">
        <f>IF(N701="základní",J701,0)</f>
        <v>0</v>
      </c>
      <c r="BF701" s="217">
        <f>IF(N701="snížená",J701,0)</f>
        <v>0</v>
      </c>
      <c r="BG701" s="217">
        <f>IF(N701="zákl. přenesená",J701,0)</f>
        <v>0</v>
      </c>
      <c r="BH701" s="217">
        <f>IF(N701="sníž. přenesená",J701,0)</f>
        <v>0</v>
      </c>
      <c r="BI701" s="217">
        <f>IF(N701="nulová",J701,0)</f>
        <v>0</v>
      </c>
      <c r="BJ701" s="18" t="s">
        <v>80</v>
      </c>
      <c r="BK701" s="217">
        <f>ROUND(I701*H701,2)</f>
        <v>0</v>
      </c>
      <c r="BL701" s="18" t="s">
        <v>249</v>
      </c>
      <c r="BM701" s="216" t="s">
        <v>968</v>
      </c>
    </row>
    <row r="702" spans="1:47" s="2" customFormat="1" ht="12">
      <c r="A702" s="39"/>
      <c r="B702" s="40"/>
      <c r="C702" s="41"/>
      <c r="D702" s="218" t="s">
        <v>139</v>
      </c>
      <c r="E702" s="41"/>
      <c r="F702" s="219" t="s">
        <v>969</v>
      </c>
      <c r="G702" s="41"/>
      <c r="H702" s="41"/>
      <c r="I702" s="220"/>
      <c r="J702" s="41"/>
      <c r="K702" s="41"/>
      <c r="L702" s="45"/>
      <c r="M702" s="221"/>
      <c r="N702" s="222"/>
      <c r="O702" s="85"/>
      <c r="P702" s="85"/>
      <c r="Q702" s="85"/>
      <c r="R702" s="85"/>
      <c r="S702" s="85"/>
      <c r="T702" s="86"/>
      <c r="U702" s="39"/>
      <c r="V702" s="39"/>
      <c r="W702" s="39"/>
      <c r="X702" s="39"/>
      <c r="Y702" s="39"/>
      <c r="Z702" s="39"/>
      <c r="AA702" s="39"/>
      <c r="AB702" s="39"/>
      <c r="AC702" s="39"/>
      <c r="AD702" s="39"/>
      <c r="AE702" s="39"/>
      <c r="AT702" s="18" t="s">
        <v>139</v>
      </c>
      <c r="AU702" s="18" t="s">
        <v>82</v>
      </c>
    </row>
    <row r="703" spans="1:47" s="2" customFormat="1" ht="12">
      <c r="A703" s="39"/>
      <c r="B703" s="40"/>
      <c r="C703" s="41"/>
      <c r="D703" s="223" t="s">
        <v>141</v>
      </c>
      <c r="E703" s="41"/>
      <c r="F703" s="224" t="s">
        <v>970</v>
      </c>
      <c r="G703" s="41"/>
      <c r="H703" s="41"/>
      <c r="I703" s="220"/>
      <c r="J703" s="41"/>
      <c r="K703" s="41"/>
      <c r="L703" s="45"/>
      <c r="M703" s="221"/>
      <c r="N703" s="222"/>
      <c r="O703" s="85"/>
      <c r="P703" s="85"/>
      <c r="Q703" s="85"/>
      <c r="R703" s="85"/>
      <c r="S703" s="85"/>
      <c r="T703" s="86"/>
      <c r="U703" s="39"/>
      <c r="V703" s="39"/>
      <c r="W703" s="39"/>
      <c r="X703" s="39"/>
      <c r="Y703" s="39"/>
      <c r="Z703" s="39"/>
      <c r="AA703" s="39"/>
      <c r="AB703" s="39"/>
      <c r="AC703" s="39"/>
      <c r="AD703" s="39"/>
      <c r="AE703" s="39"/>
      <c r="AT703" s="18" t="s">
        <v>141</v>
      </c>
      <c r="AU703" s="18" t="s">
        <v>82</v>
      </c>
    </row>
    <row r="704" spans="1:63" s="12" customFormat="1" ht="22.8" customHeight="1">
      <c r="A704" s="12"/>
      <c r="B704" s="189"/>
      <c r="C704" s="190"/>
      <c r="D704" s="191" t="s">
        <v>71</v>
      </c>
      <c r="E704" s="203" t="s">
        <v>971</v>
      </c>
      <c r="F704" s="203" t="s">
        <v>972</v>
      </c>
      <c r="G704" s="190"/>
      <c r="H704" s="190"/>
      <c r="I704" s="193"/>
      <c r="J704" s="204">
        <f>BK704</f>
        <v>0</v>
      </c>
      <c r="K704" s="190"/>
      <c r="L704" s="195"/>
      <c r="M704" s="196"/>
      <c r="N704" s="197"/>
      <c r="O704" s="197"/>
      <c r="P704" s="198">
        <f>SUM(P705:P765)</f>
        <v>0</v>
      </c>
      <c r="Q704" s="197"/>
      <c r="R704" s="198">
        <f>SUM(R705:R765)</f>
        <v>0.22843811000000006</v>
      </c>
      <c r="S704" s="197"/>
      <c r="T704" s="199">
        <f>SUM(T705:T765)</f>
        <v>18.262025660000003</v>
      </c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R704" s="200" t="s">
        <v>82</v>
      </c>
      <c r="AT704" s="201" t="s">
        <v>71</v>
      </c>
      <c r="AU704" s="201" t="s">
        <v>80</v>
      </c>
      <c r="AY704" s="200" t="s">
        <v>130</v>
      </c>
      <c r="BK704" s="202">
        <f>SUM(BK705:BK765)</f>
        <v>0</v>
      </c>
    </row>
    <row r="705" spans="1:65" s="2" customFormat="1" ht="14.4" customHeight="1">
      <c r="A705" s="39"/>
      <c r="B705" s="40"/>
      <c r="C705" s="205" t="s">
        <v>973</v>
      </c>
      <c r="D705" s="205" t="s">
        <v>133</v>
      </c>
      <c r="E705" s="206" t="s">
        <v>974</v>
      </c>
      <c r="F705" s="207" t="s">
        <v>975</v>
      </c>
      <c r="G705" s="208" t="s">
        <v>150</v>
      </c>
      <c r="H705" s="209">
        <v>98.4</v>
      </c>
      <c r="I705" s="210"/>
      <c r="J705" s="211">
        <f>ROUND(I705*H705,2)</f>
        <v>0</v>
      </c>
      <c r="K705" s="207" t="s">
        <v>137</v>
      </c>
      <c r="L705" s="45"/>
      <c r="M705" s="212" t="s">
        <v>19</v>
      </c>
      <c r="N705" s="213" t="s">
        <v>43</v>
      </c>
      <c r="O705" s="85"/>
      <c r="P705" s="214">
        <f>O705*H705</f>
        <v>0</v>
      </c>
      <c r="Q705" s="214">
        <v>0</v>
      </c>
      <c r="R705" s="214">
        <f>Q705*H705</f>
        <v>0</v>
      </c>
      <c r="S705" s="214">
        <v>0.031</v>
      </c>
      <c r="T705" s="215">
        <f>S705*H705</f>
        <v>3.0504000000000002</v>
      </c>
      <c r="U705" s="39"/>
      <c r="V705" s="39"/>
      <c r="W705" s="39"/>
      <c r="X705" s="39"/>
      <c r="Y705" s="39"/>
      <c r="Z705" s="39"/>
      <c r="AA705" s="39"/>
      <c r="AB705" s="39"/>
      <c r="AC705" s="39"/>
      <c r="AD705" s="39"/>
      <c r="AE705" s="39"/>
      <c r="AR705" s="216" t="s">
        <v>249</v>
      </c>
      <c r="AT705" s="216" t="s">
        <v>133</v>
      </c>
      <c r="AU705" s="216" t="s">
        <v>82</v>
      </c>
      <c r="AY705" s="18" t="s">
        <v>130</v>
      </c>
      <c r="BE705" s="217">
        <f>IF(N705="základní",J705,0)</f>
        <v>0</v>
      </c>
      <c r="BF705" s="217">
        <f>IF(N705="snížená",J705,0)</f>
        <v>0</v>
      </c>
      <c r="BG705" s="217">
        <f>IF(N705="zákl. přenesená",J705,0)</f>
        <v>0</v>
      </c>
      <c r="BH705" s="217">
        <f>IF(N705="sníž. přenesená",J705,0)</f>
        <v>0</v>
      </c>
      <c r="BI705" s="217">
        <f>IF(N705="nulová",J705,0)</f>
        <v>0</v>
      </c>
      <c r="BJ705" s="18" t="s">
        <v>80</v>
      </c>
      <c r="BK705" s="217">
        <f>ROUND(I705*H705,2)</f>
        <v>0</v>
      </c>
      <c r="BL705" s="18" t="s">
        <v>249</v>
      </c>
      <c r="BM705" s="216" t="s">
        <v>976</v>
      </c>
    </row>
    <row r="706" spans="1:47" s="2" customFormat="1" ht="12">
      <c r="A706" s="39"/>
      <c r="B706" s="40"/>
      <c r="C706" s="41"/>
      <c r="D706" s="218" t="s">
        <v>139</v>
      </c>
      <c r="E706" s="41"/>
      <c r="F706" s="219" t="s">
        <v>977</v>
      </c>
      <c r="G706" s="41"/>
      <c r="H706" s="41"/>
      <c r="I706" s="220"/>
      <c r="J706" s="41"/>
      <c r="K706" s="41"/>
      <c r="L706" s="45"/>
      <c r="M706" s="221"/>
      <c r="N706" s="222"/>
      <c r="O706" s="85"/>
      <c r="P706" s="85"/>
      <c r="Q706" s="85"/>
      <c r="R706" s="85"/>
      <c r="S706" s="85"/>
      <c r="T706" s="86"/>
      <c r="U706" s="39"/>
      <c r="V706" s="39"/>
      <c r="W706" s="39"/>
      <c r="X706" s="39"/>
      <c r="Y706" s="39"/>
      <c r="Z706" s="39"/>
      <c r="AA706" s="39"/>
      <c r="AB706" s="39"/>
      <c r="AC706" s="39"/>
      <c r="AD706" s="39"/>
      <c r="AE706" s="39"/>
      <c r="AT706" s="18" t="s">
        <v>139</v>
      </c>
      <c r="AU706" s="18" t="s">
        <v>82</v>
      </c>
    </row>
    <row r="707" spans="1:47" s="2" customFormat="1" ht="12">
      <c r="A707" s="39"/>
      <c r="B707" s="40"/>
      <c r="C707" s="41"/>
      <c r="D707" s="223" t="s">
        <v>141</v>
      </c>
      <c r="E707" s="41"/>
      <c r="F707" s="224" t="s">
        <v>978</v>
      </c>
      <c r="G707" s="41"/>
      <c r="H707" s="41"/>
      <c r="I707" s="220"/>
      <c r="J707" s="41"/>
      <c r="K707" s="41"/>
      <c r="L707" s="45"/>
      <c r="M707" s="221"/>
      <c r="N707" s="222"/>
      <c r="O707" s="85"/>
      <c r="P707" s="85"/>
      <c r="Q707" s="85"/>
      <c r="R707" s="85"/>
      <c r="S707" s="85"/>
      <c r="T707" s="86"/>
      <c r="U707" s="39"/>
      <c r="V707" s="39"/>
      <c r="W707" s="39"/>
      <c r="X707" s="39"/>
      <c r="Y707" s="39"/>
      <c r="Z707" s="39"/>
      <c r="AA707" s="39"/>
      <c r="AB707" s="39"/>
      <c r="AC707" s="39"/>
      <c r="AD707" s="39"/>
      <c r="AE707" s="39"/>
      <c r="AT707" s="18" t="s">
        <v>141</v>
      </c>
      <c r="AU707" s="18" t="s">
        <v>82</v>
      </c>
    </row>
    <row r="708" spans="1:51" s="14" customFormat="1" ht="12">
      <c r="A708" s="14"/>
      <c r="B708" s="235"/>
      <c r="C708" s="236"/>
      <c r="D708" s="218" t="s">
        <v>143</v>
      </c>
      <c r="E708" s="237" t="s">
        <v>19</v>
      </c>
      <c r="F708" s="238" t="s">
        <v>979</v>
      </c>
      <c r="G708" s="236"/>
      <c r="H708" s="239">
        <v>98.4</v>
      </c>
      <c r="I708" s="240"/>
      <c r="J708" s="236"/>
      <c r="K708" s="236"/>
      <c r="L708" s="241"/>
      <c r="M708" s="242"/>
      <c r="N708" s="243"/>
      <c r="O708" s="243"/>
      <c r="P708" s="243"/>
      <c r="Q708" s="243"/>
      <c r="R708" s="243"/>
      <c r="S708" s="243"/>
      <c r="T708" s="244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T708" s="245" t="s">
        <v>143</v>
      </c>
      <c r="AU708" s="245" t="s">
        <v>82</v>
      </c>
      <c r="AV708" s="14" t="s">
        <v>82</v>
      </c>
      <c r="AW708" s="14" t="s">
        <v>33</v>
      </c>
      <c r="AX708" s="14" t="s">
        <v>72</v>
      </c>
      <c r="AY708" s="245" t="s">
        <v>130</v>
      </c>
    </row>
    <row r="709" spans="1:65" s="2" customFormat="1" ht="22.2" customHeight="1">
      <c r="A709" s="39"/>
      <c r="B709" s="40"/>
      <c r="C709" s="205" t="s">
        <v>980</v>
      </c>
      <c r="D709" s="205" t="s">
        <v>133</v>
      </c>
      <c r="E709" s="206" t="s">
        <v>981</v>
      </c>
      <c r="F709" s="207" t="s">
        <v>982</v>
      </c>
      <c r="G709" s="208" t="s">
        <v>150</v>
      </c>
      <c r="H709" s="209">
        <v>98.4</v>
      </c>
      <c r="I709" s="210"/>
      <c r="J709" s="211">
        <f>ROUND(I709*H709,2)</f>
        <v>0</v>
      </c>
      <c r="K709" s="207" t="s">
        <v>137</v>
      </c>
      <c r="L709" s="45"/>
      <c r="M709" s="212" t="s">
        <v>19</v>
      </c>
      <c r="N709" s="213" t="s">
        <v>43</v>
      </c>
      <c r="O709" s="85"/>
      <c r="P709" s="214">
        <f>O709*H709</f>
        <v>0</v>
      </c>
      <c r="Q709" s="214">
        <v>0</v>
      </c>
      <c r="R709" s="214">
        <f>Q709*H709</f>
        <v>0</v>
      </c>
      <c r="S709" s="214">
        <v>0</v>
      </c>
      <c r="T709" s="215">
        <f>S709*H709</f>
        <v>0</v>
      </c>
      <c r="U709" s="39"/>
      <c r="V709" s="39"/>
      <c r="W709" s="39"/>
      <c r="X709" s="39"/>
      <c r="Y709" s="39"/>
      <c r="Z709" s="39"/>
      <c r="AA709" s="39"/>
      <c r="AB709" s="39"/>
      <c r="AC709" s="39"/>
      <c r="AD709" s="39"/>
      <c r="AE709" s="39"/>
      <c r="AR709" s="216" t="s">
        <v>249</v>
      </c>
      <c r="AT709" s="216" t="s">
        <v>133</v>
      </c>
      <c r="AU709" s="216" t="s">
        <v>82</v>
      </c>
      <c r="AY709" s="18" t="s">
        <v>130</v>
      </c>
      <c r="BE709" s="217">
        <f>IF(N709="základní",J709,0)</f>
        <v>0</v>
      </c>
      <c r="BF709" s="217">
        <f>IF(N709="snížená",J709,0)</f>
        <v>0</v>
      </c>
      <c r="BG709" s="217">
        <f>IF(N709="zákl. přenesená",J709,0)</f>
        <v>0</v>
      </c>
      <c r="BH709" s="217">
        <f>IF(N709="sníž. přenesená",J709,0)</f>
        <v>0</v>
      </c>
      <c r="BI709" s="217">
        <f>IF(N709="nulová",J709,0)</f>
        <v>0</v>
      </c>
      <c r="BJ709" s="18" t="s">
        <v>80</v>
      </c>
      <c r="BK709" s="217">
        <f>ROUND(I709*H709,2)</f>
        <v>0</v>
      </c>
      <c r="BL709" s="18" t="s">
        <v>249</v>
      </c>
      <c r="BM709" s="216" t="s">
        <v>983</v>
      </c>
    </row>
    <row r="710" spans="1:47" s="2" customFormat="1" ht="12">
      <c r="A710" s="39"/>
      <c r="B710" s="40"/>
      <c r="C710" s="41"/>
      <c r="D710" s="218" t="s">
        <v>139</v>
      </c>
      <c r="E710" s="41"/>
      <c r="F710" s="219" t="s">
        <v>984</v>
      </c>
      <c r="G710" s="41"/>
      <c r="H710" s="41"/>
      <c r="I710" s="220"/>
      <c r="J710" s="41"/>
      <c r="K710" s="41"/>
      <c r="L710" s="45"/>
      <c r="M710" s="221"/>
      <c r="N710" s="222"/>
      <c r="O710" s="85"/>
      <c r="P710" s="85"/>
      <c r="Q710" s="85"/>
      <c r="R710" s="85"/>
      <c r="S710" s="85"/>
      <c r="T710" s="86"/>
      <c r="U710" s="39"/>
      <c r="V710" s="39"/>
      <c r="W710" s="39"/>
      <c r="X710" s="39"/>
      <c r="Y710" s="39"/>
      <c r="Z710" s="39"/>
      <c r="AA710" s="39"/>
      <c r="AB710" s="39"/>
      <c r="AC710" s="39"/>
      <c r="AD710" s="39"/>
      <c r="AE710" s="39"/>
      <c r="AT710" s="18" t="s">
        <v>139</v>
      </c>
      <c r="AU710" s="18" t="s">
        <v>82</v>
      </c>
    </row>
    <row r="711" spans="1:47" s="2" customFormat="1" ht="12">
      <c r="A711" s="39"/>
      <c r="B711" s="40"/>
      <c r="C711" s="41"/>
      <c r="D711" s="223" t="s">
        <v>141</v>
      </c>
      <c r="E711" s="41"/>
      <c r="F711" s="224" t="s">
        <v>985</v>
      </c>
      <c r="G711" s="41"/>
      <c r="H711" s="41"/>
      <c r="I711" s="220"/>
      <c r="J711" s="41"/>
      <c r="K711" s="41"/>
      <c r="L711" s="45"/>
      <c r="M711" s="221"/>
      <c r="N711" s="222"/>
      <c r="O711" s="85"/>
      <c r="P711" s="85"/>
      <c r="Q711" s="85"/>
      <c r="R711" s="85"/>
      <c r="S711" s="85"/>
      <c r="T711" s="86"/>
      <c r="U711" s="39"/>
      <c r="V711" s="39"/>
      <c r="W711" s="39"/>
      <c r="X711" s="39"/>
      <c r="Y711" s="39"/>
      <c r="Z711" s="39"/>
      <c r="AA711" s="39"/>
      <c r="AB711" s="39"/>
      <c r="AC711" s="39"/>
      <c r="AD711" s="39"/>
      <c r="AE711" s="39"/>
      <c r="AT711" s="18" t="s">
        <v>141</v>
      </c>
      <c r="AU711" s="18" t="s">
        <v>82</v>
      </c>
    </row>
    <row r="712" spans="1:65" s="2" customFormat="1" ht="22.2" customHeight="1">
      <c r="A712" s="39"/>
      <c r="B712" s="40"/>
      <c r="C712" s="205" t="s">
        <v>986</v>
      </c>
      <c r="D712" s="205" t="s">
        <v>133</v>
      </c>
      <c r="E712" s="206" t="s">
        <v>987</v>
      </c>
      <c r="F712" s="207" t="s">
        <v>988</v>
      </c>
      <c r="G712" s="208" t="s">
        <v>150</v>
      </c>
      <c r="H712" s="209">
        <v>855.547</v>
      </c>
      <c r="I712" s="210"/>
      <c r="J712" s="211">
        <f>ROUND(I712*H712,2)</f>
        <v>0</v>
      </c>
      <c r="K712" s="207" t="s">
        <v>137</v>
      </c>
      <c r="L712" s="45"/>
      <c r="M712" s="212" t="s">
        <v>19</v>
      </c>
      <c r="N712" s="213" t="s">
        <v>43</v>
      </c>
      <c r="O712" s="85"/>
      <c r="P712" s="214">
        <f>O712*H712</f>
        <v>0</v>
      </c>
      <c r="Q712" s="214">
        <v>0.0002</v>
      </c>
      <c r="R712" s="214">
        <f>Q712*H712</f>
        <v>0.17110940000000002</v>
      </c>
      <c r="S712" s="214">
        <v>0.01778</v>
      </c>
      <c r="T712" s="215">
        <f>S712*H712</f>
        <v>15.211625660000001</v>
      </c>
      <c r="U712" s="39"/>
      <c r="V712" s="39"/>
      <c r="W712" s="39"/>
      <c r="X712" s="39"/>
      <c r="Y712" s="39"/>
      <c r="Z712" s="39"/>
      <c r="AA712" s="39"/>
      <c r="AB712" s="39"/>
      <c r="AC712" s="39"/>
      <c r="AD712" s="39"/>
      <c r="AE712" s="39"/>
      <c r="AR712" s="216" t="s">
        <v>249</v>
      </c>
      <c r="AT712" s="216" t="s">
        <v>133</v>
      </c>
      <c r="AU712" s="216" t="s">
        <v>82</v>
      </c>
      <c r="AY712" s="18" t="s">
        <v>130</v>
      </c>
      <c r="BE712" s="217">
        <f>IF(N712="základní",J712,0)</f>
        <v>0</v>
      </c>
      <c r="BF712" s="217">
        <f>IF(N712="snížená",J712,0)</f>
        <v>0</v>
      </c>
      <c r="BG712" s="217">
        <f>IF(N712="zákl. přenesená",J712,0)</f>
        <v>0</v>
      </c>
      <c r="BH712" s="217">
        <f>IF(N712="sníž. přenesená",J712,0)</f>
        <v>0</v>
      </c>
      <c r="BI712" s="217">
        <f>IF(N712="nulová",J712,0)</f>
        <v>0</v>
      </c>
      <c r="BJ712" s="18" t="s">
        <v>80</v>
      </c>
      <c r="BK712" s="217">
        <f>ROUND(I712*H712,2)</f>
        <v>0</v>
      </c>
      <c r="BL712" s="18" t="s">
        <v>249</v>
      </c>
      <c r="BM712" s="216" t="s">
        <v>989</v>
      </c>
    </row>
    <row r="713" spans="1:47" s="2" customFormat="1" ht="12">
      <c r="A713" s="39"/>
      <c r="B713" s="40"/>
      <c r="C713" s="41"/>
      <c r="D713" s="218" t="s">
        <v>139</v>
      </c>
      <c r="E713" s="41"/>
      <c r="F713" s="219" t="s">
        <v>990</v>
      </c>
      <c r="G713" s="41"/>
      <c r="H713" s="41"/>
      <c r="I713" s="220"/>
      <c r="J713" s="41"/>
      <c r="K713" s="41"/>
      <c r="L713" s="45"/>
      <c r="M713" s="221"/>
      <c r="N713" s="222"/>
      <c r="O713" s="85"/>
      <c r="P713" s="85"/>
      <c r="Q713" s="85"/>
      <c r="R713" s="85"/>
      <c r="S713" s="85"/>
      <c r="T713" s="86"/>
      <c r="U713" s="39"/>
      <c r="V713" s="39"/>
      <c r="W713" s="39"/>
      <c r="X713" s="39"/>
      <c r="Y713" s="39"/>
      <c r="Z713" s="39"/>
      <c r="AA713" s="39"/>
      <c r="AB713" s="39"/>
      <c r="AC713" s="39"/>
      <c r="AD713" s="39"/>
      <c r="AE713" s="39"/>
      <c r="AT713" s="18" t="s">
        <v>139</v>
      </c>
      <c r="AU713" s="18" t="s">
        <v>82</v>
      </c>
    </row>
    <row r="714" spans="1:47" s="2" customFormat="1" ht="12">
      <c r="A714" s="39"/>
      <c r="B714" s="40"/>
      <c r="C714" s="41"/>
      <c r="D714" s="223" t="s">
        <v>141</v>
      </c>
      <c r="E714" s="41"/>
      <c r="F714" s="224" t="s">
        <v>991</v>
      </c>
      <c r="G714" s="41"/>
      <c r="H714" s="41"/>
      <c r="I714" s="220"/>
      <c r="J714" s="41"/>
      <c r="K714" s="41"/>
      <c r="L714" s="45"/>
      <c r="M714" s="221"/>
      <c r="N714" s="222"/>
      <c r="O714" s="85"/>
      <c r="P714" s="85"/>
      <c r="Q714" s="85"/>
      <c r="R714" s="85"/>
      <c r="S714" s="85"/>
      <c r="T714" s="86"/>
      <c r="U714" s="39"/>
      <c r="V714" s="39"/>
      <c r="W714" s="39"/>
      <c r="X714" s="39"/>
      <c r="Y714" s="39"/>
      <c r="Z714" s="39"/>
      <c r="AA714" s="39"/>
      <c r="AB714" s="39"/>
      <c r="AC714" s="39"/>
      <c r="AD714" s="39"/>
      <c r="AE714" s="39"/>
      <c r="AT714" s="18" t="s">
        <v>141</v>
      </c>
      <c r="AU714" s="18" t="s">
        <v>82</v>
      </c>
    </row>
    <row r="715" spans="1:51" s="13" customFormat="1" ht="12">
      <c r="A715" s="13"/>
      <c r="B715" s="225"/>
      <c r="C715" s="226"/>
      <c r="D715" s="218" t="s">
        <v>143</v>
      </c>
      <c r="E715" s="227" t="s">
        <v>19</v>
      </c>
      <c r="F715" s="228" t="s">
        <v>781</v>
      </c>
      <c r="G715" s="226"/>
      <c r="H715" s="227" t="s">
        <v>19</v>
      </c>
      <c r="I715" s="229"/>
      <c r="J715" s="226"/>
      <c r="K715" s="226"/>
      <c r="L715" s="230"/>
      <c r="M715" s="231"/>
      <c r="N715" s="232"/>
      <c r="O715" s="232"/>
      <c r="P715" s="232"/>
      <c r="Q715" s="232"/>
      <c r="R715" s="232"/>
      <c r="S715" s="232"/>
      <c r="T715" s="23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T715" s="234" t="s">
        <v>143</v>
      </c>
      <c r="AU715" s="234" t="s">
        <v>82</v>
      </c>
      <c r="AV715" s="13" t="s">
        <v>80</v>
      </c>
      <c r="AW715" s="13" t="s">
        <v>33</v>
      </c>
      <c r="AX715" s="13" t="s">
        <v>72</v>
      </c>
      <c r="AY715" s="234" t="s">
        <v>130</v>
      </c>
    </row>
    <row r="716" spans="1:51" s="14" customFormat="1" ht="12">
      <c r="A716" s="14"/>
      <c r="B716" s="235"/>
      <c r="C716" s="236"/>
      <c r="D716" s="218" t="s">
        <v>143</v>
      </c>
      <c r="E716" s="237" t="s">
        <v>19</v>
      </c>
      <c r="F716" s="238" t="s">
        <v>782</v>
      </c>
      <c r="G716" s="236"/>
      <c r="H716" s="239">
        <v>42.9</v>
      </c>
      <c r="I716" s="240"/>
      <c r="J716" s="236"/>
      <c r="K716" s="236"/>
      <c r="L716" s="241"/>
      <c r="M716" s="242"/>
      <c r="N716" s="243"/>
      <c r="O716" s="243"/>
      <c r="P716" s="243"/>
      <c r="Q716" s="243"/>
      <c r="R716" s="243"/>
      <c r="S716" s="243"/>
      <c r="T716" s="244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T716" s="245" t="s">
        <v>143</v>
      </c>
      <c r="AU716" s="245" t="s">
        <v>82</v>
      </c>
      <c r="AV716" s="14" t="s">
        <v>82</v>
      </c>
      <c r="AW716" s="14" t="s">
        <v>33</v>
      </c>
      <c r="AX716" s="14" t="s">
        <v>72</v>
      </c>
      <c r="AY716" s="245" t="s">
        <v>130</v>
      </c>
    </row>
    <row r="717" spans="1:51" s="14" customFormat="1" ht="12">
      <c r="A717" s="14"/>
      <c r="B717" s="235"/>
      <c r="C717" s="236"/>
      <c r="D717" s="218" t="s">
        <v>143</v>
      </c>
      <c r="E717" s="237" t="s">
        <v>19</v>
      </c>
      <c r="F717" s="238" t="s">
        <v>783</v>
      </c>
      <c r="G717" s="236"/>
      <c r="H717" s="239">
        <v>-5.628</v>
      </c>
      <c r="I717" s="240"/>
      <c r="J717" s="236"/>
      <c r="K717" s="236"/>
      <c r="L717" s="241"/>
      <c r="M717" s="242"/>
      <c r="N717" s="243"/>
      <c r="O717" s="243"/>
      <c r="P717" s="243"/>
      <c r="Q717" s="243"/>
      <c r="R717" s="243"/>
      <c r="S717" s="243"/>
      <c r="T717" s="244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T717" s="245" t="s">
        <v>143</v>
      </c>
      <c r="AU717" s="245" t="s">
        <v>82</v>
      </c>
      <c r="AV717" s="14" t="s">
        <v>82</v>
      </c>
      <c r="AW717" s="14" t="s">
        <v>33</v>
      </c>
      <c r="AX717" s="14" t="s">
        <v>72</v>
      </c>
      <c r="AY717" s="245" t="s">
        <v>130</v>
      </c>
    </row>
    <row r="718" spans="1:51" s="14" customFormat="1" ht="12">
      <c r="A718" s="14"/>
      <c r="B718" s="235"/>
      <c r="C718" s="236"/>
      <c r="D718" s="218" t="s">
        <v>143</v>
      </c>
      <c r="E718" s="237" t="s">
        <v>19</v>
      </c>
      <c r="F718" s="238" t="s">
        <v>784</v>
      </c>
      <c r="G718" s="236"/>
      <c r="H718" s="239">
        <v>331.454</v>
      </c>
      <c r="I718" s="240"/>
      <c r="J718" s="236"/>
      <c r="K718" s="236"/>
      <c r="L718" s="241"/>
      <c r="M718" s="242"/>
      <c r="N718" s="243"/>
      <c r="O718" s="243"/>
      <c r="P718" s="243"/>
      <c r="Q718" s="243"/>
      <c r="R718" s="243"/>
      <c r="S718" s="243"/>
      <c r="T718" s="244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T718" s="245" t="s">
        <v>143</v>
      </c>
      <c r="AU718" s="245" t="s">
        <v>82</v>
      </c>
      <c r="AV718" s="14" t="s">
        <v>82</v>
      </c>
      <c r="AW718" s="14" t="s">
        <v>33</v>
      </c>
      <c r="AX718" s="14" t="s">
        <v>72</v>
      </c>
      <c r="AY718" s="245" t="s">
        <v>130</v>
      </c>
    </row>
    <row r="719" spans="1:51" s="14" customFormat="1" ht="12">
      <c r="A719" s="14"/>
      <c r="B719" s="235"/>
      <c r="C719" s="236"/>
      <c r="D719" s="218" t="s">
        <v>143</v>
      </c>
      <c r="E719" s="237" t="s">
        <v>19</v>
      </c>
      <c r="F719" s="238" t="s">
        <v>785</v>
      </c>
      <c r="G719" s="236"/>
      <c r="H719" s="239">
        <v>-4.75</v>
      </c>
      <c r="I719" s="240"/>
      <c r="J719" s="236"/>
      <c r="K719" s="236"/>
      <c r="L719" s="241"/>
      <c r="M719" s="242"/>
      <c r="N719" s="243"/>
      <c r="O719" s="243"/>
      <c r="P719" s="243"/>
      <c r="Q719" s="243"/>
      <c r="R719" s="243"/>
      <c r="S719" s="243"/>
      <c r="T719" s="244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T719" s="245" t="s">
        <v>143</v>
      </c>
      <c r="AU719" s="245" t="s">
        <v>82</v>
      </c>
      <c r="AV719" s="14" t="s">
        <v>82</v>
      </c>
      <c r="AW719" s="14" t="s">
        <v>33</v>
      </c>
      <c r="AX719" s="14" t="s">
        <v>72</v>
      </c>
      <c r="AY719" s="245" t="s">
        <v>130</v>
      </c>
    </row>
    <row r="720" spans="1:51" s="14" customFormat="1" ht="12">
      <c r="A720" s="14"/>
      <c r="B720" s="235"/>
      <c r="C720" s="236"/>
      <c r="D720" s="218" t="s">
        <v>143</v>
      </c>
      <c r="E720" s="237" t="s">
        <v>19</v>
      </c>
      <c r="F720" s="238" t="s">
        <v>786</v>
      </c>
      <c r="G720" s="236"/>
      <c r="H720" s="239">
        <v>-19</v>
      </c>
      <c r="I720" s="240"/>
      <c r="J720" s="236"/>
      <c r="K720" s="236"/>
      <c r="L720" s="241"/>
      <c r="M720" s="242"/>
      <c r="N720" s="243"/>
      <c r="O720" s="243"/>
      <c r="P720" s="243"/>
      <c r="Q720" s="243"/>
      <c r="R720" s="243"/>
      <c r="S720" s="243"/>
      <c r="T720" s="244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T720" s="245" t="s">
        <v>143</v>
      </c>
      <c r="AU720" s="245" t="s">
        <v>82</v>
      </c>
      <c r="AV720" s="14" t="s">
        <v>82</v>
      </c>
      <c r="AW720" s="14" t="s">
        <v>33</v>
      </c>
      <c r="AX720" s="14" t="s">
        <v>72</v>
      </c>
      <c r="AY720" s="245" t="s">
        <v>130</v>
      </c>
    </row>
    <row r="721" spans="1:51" s="14" customFormat="1" ht="12">
      <c r="A721" s="14"/>
      <c r="B721" s="235"/>
      <c r="C721" s="236"/>
      <c r="D721" s="218" t="s">
        <v>143</v>
      </c>
      <c r="E721" s="237" t="s">
        <v>19</v>
      </c>
      <c r="F721" s="238" t="s">
        <v>787</v>
      </c>
      <c r="G721" s="236"/>
      <c r="H721" s="239">
        <v>86.9</v>
      </c>
      <c r="I721" s="240"/>
      <c r="J721" s="236"/>
      <c r="K721" s="236"/>
      <c r="L721" s="241"/>
      <c r="M721" s="242"/>
      <c r="N721" s="243"/>
      <c r="O721" s="243"/>
      <c r="P721" s="243"/>
      <c r="Q721" s="243"/>
      <c r="R721" s="243"/>
      <c r="S721" s="243"/>
      <c r="T721" s="244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T721" s="245" t="s">
        <v>143</v>
      </c>
      <c r="AU721" s="245" t="s">
        <v>82</v>
      </c>
      <c r="AV721" s="14" t="s">
        <v>82</v>
      </c>
      <c r="AW721" s="14" t="s">
        <v>33</v>
      </c>
      <c r="AX721" s="14" t="s">
        <v>72</v>
      </c>
      <c r="AY721" s="245" t="s">
        <v>130</v>
      </c>
    </row>
    <row r="722" spans="1:51" s="14" customFormat="1" ht="12">
      <c r="A722" s="14"/>
      <c r="B722" s="235"/>
      <c r="C722" s="236"/>
      <c r="D722" s="218" t="s">
        <v>143</v>
      </c>
      <c r="E722" s="237" t="s">
        <v>19</v>
      </c>
      <c r="F722" s="238" t="s">
        <v>788</v>
      </c>
      <c r="G722" s="236"/>
      <c r="H722" s="239">
        <v>-5.7</v>
      </c>
      <c r="I722" s="240"/>
      <c r="J722" s="236"/>
      <c r="K722" s="236"/>
      <c r="L722" s="241"/>
      <c r="M722" s="242"/>
      <c r="N722" s="243"/>
      <c r="O722" s="243"/>
      <c r="P722" s="243"/>
      <c r="Q722" s="243"/>
      <c r="R722" s="243"/>
      <c r="S722" s="243"/>
      <c r="T722" s="244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T722" s="245" t="s">
        <v>143</v>
      </c>
      <c r="AU722" s="245" t="s">
        <v>82</v>
      </c>
      <c r="AV722" s="14" t="s">
        <v>82</v>
      </c>
      <c r="AW722" s="14" t="s">
        <v>33</v>
      </c>
      <c r="AX722" s="14" t="s">
        <v>72</v>
      </c>
      <c r="AY722" s="245" t="s">
        <v>130</v>
      </c>
    </row>
    <row r="723" spans="1:51" s="14" customFormat="1" ht="12">
      <c r="A723" s="14"/>
      <c r="B723" s="235"/>
      <c r="C723" s="236"/>
      <c r="D723" s="218" t="s">
        <v>143</v>
      </c>
      <c r="E723" s="237" t="s">
        <v>19</v>
      </c>
      <c r="F723" s="238" t="s">
        <v>789</v>
      </c>
      <c r="G723" s="236"/>
      <c r="H723" s="239">
        <v>4.8</v>
      </c>
      <c r="I723" s="240"/>
      <c r="J723" s="236"/>
      <c r="K723" s="236"/>
      <c r="L723" s="241"/>
      <c r="M723" s="242"/>
      <c r="N723" s="243"/>
      <c r="O723" s="243"/>
      <c r="P723" s="243"/>
      <c r="Q723" s="243"/>
      <c r="R723" s="243"/>
      <c r="S723" s="243"/>
      <c r="T723" s="244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T723" s="245" t="s">
        <v>143</v>
      </c>
      <c r="AU723" s="245" t="s">
        <v>82</v>
      </c>
      <c r="AV723" s="14" t="s">
        <v>82</v>
      </c>
      <c r="AW723" s="14" t="s">
        <v>33</v>
      </c>
      <c r="AX723" s="14" t="s">
        <v>72</v>
      </c>
      <c r="AY723" s="245" t="s">
        <v>130</v>
      </c>
    </row>
    <row r="724" spans="1:51" s="14" customFormat="1" ht="12">
      <c r="A724" s="14"/>
      <c r="B724" s="235"/>
      <c r="C724" s="236"/>
      <c r="D724" s="218" t="s">
        <v>143</v>
      </c>
      <c r="E724" s="237" t="s">
        <v>19</v>
      </c>
      <c r="F724" s="238" t="s">
        <v>790</v>
      </c>
      <c r="G724" s="236"/>
      <c r="H724" s="239">
        <v>24</v>
      </c>
      <c r="I724" s="240"/>
      <c r="J724" s="236"/>
      <c r="K724" s="236"/>
      <c r="L724" s="241"/>
      <c r="M724" s="242"/>
      <c r="N724" s="243"/>
      <c r="O724" s="243"/>
      <c r="P724" s="243"/>
      <c r="Q724" s="243"/>
      <c r="R724" s="243"/>
      <c r="S724" s="243"/>
      <c r="T724" s="244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T724" s="245" t="s">
        <v>143</v>
      </c>
      <c r="AU724" s="245" t="s">
        <v>82</v>
      </c>
      <c r="AV724" s="14" t="s">
        <v>82</v>
      </c>
      <c r="AW724" s="14" t="s">
        <v>33</v>
      </c>
      <c r="AX724" s="14" t="s">
        <v>72</v>
      </c>
      <c r="AY724" s="245" t="s">
        <v>130</v>
      </c>
    </row>
    <row r="725" spans="1:51" s="14" customFormat="1" ht="12">
      <c r="A725" s="14"/>
      <c r="B725" s="235"/>
      <c r="C725" s="236"/>
      <c r="D725" s="218" t="s">
        <v>143</v>
      </c>
      <c r="E725" s="237" t="s">
        <v>19</v>
      </c>
      <c r="F725" s="238" t="s">
        <v>791</v>
      </c>
      <c r="G725" s="236"/>
      <c r="H725" s="239">
        <v>32.64</v>
      </c>
      <c r="I725" s="240"/>
      <c r="J725" s="236"/>
      <c r="K725" s="236"/>
      <c r="L725" s="241"/>
      <c r="M725" s="242"/>
      <c r="N725" s="243"/>
      <c r="O725" s="243"/>
      <c r="P725" s="243"/>
      <c r="Q725" s="243"/>
      <c r="R725" s="243"/>
      <c r="S725" s="243"/>
      <c r="T725" s="244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T725" s="245" t="s">
        <v>143</v>
      </c>
      <c r="AU725" s="245" t="s">
        <v>82</v>
      </c>
      <c r="AV725" s="14" t="s">
        <v>82</v>
      </c>
      <c r="AW725" s="14" t="s">
        <v>33</v>
      </c>
      <c r="AX725" s="14" t="s">
        <v>72</v>
      </c>
      <c r="AY725" s="245" t="s">
        <v>130</v>
      </c>
    </row>
    <row r="726" spans="1:51" s="14" customFormat="1" ht="12">
      <c r="A726" s="14"/>
      <c r="B726" s="235"/>
      <c r="C726" s="236"/>
      <c r="D726" s="218" t="s">
        <v>143</v>
      </c>
      <c r="E726" s="237" t="s">
        <v>19</v>
      </c>
      <c r="F726" s="238" t="s">
        <v>792</v>
      </c>
      <c r="G726" s="236"/>
      <c r="H726" s="239">
        <v>-0.95</v>
      </c>
      <c r="I726" s="240"/>
      <c r="J726" s="236"/>
      <c r="K726" s="236"/>
      <c r="L726" s="241"/>
      <c r="M726" s="242"/>
      <c r="N726" s="243"/>
      <c r="O726" s="243"/>
      <c r="P726" s="243"/>
      <c r="Q726" s="243"/>
      <c r="R726" s="243"/>
      <c r="S726" s="243"/>
      <c r="T726" s="24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T726" s="245" t="s">
        <v>143</v>
      </c>
      <c r="AU726" s="245" t="s">
        <v>82</v>
      </c>
      <c r="AV726" s="14" t="s">
        <v>82</v>
      </c>
      <c r="AW726" s="14" t="s">
        <v>33</v>
      </c>
      <c r="AX726" s="14" t="s">
        <v>72</v>
      </c>
      <c r="AY726" s="245" t="s">
        <v>130</v>
      </c>
    </row>
    <row r="727" spans="1:51" s="14" customFormat="1" ht="12">
      <c r="A727" s="14"/>
      <c r="B727" s="235"/>
      <c r="C727" s="236"/>
      <c r="D727" s="218" t="s">
        <v>143</v>
      </c>
      <c r="E727" s="237" t="s">
        <v>19</v>
      </c>
      <c r="F727" s="238" t="s">
        <v>793</v>
      </c>
      <c r="G727" s="236"/>
      <c r="H727" s="239">
        <v>29.56</v>
      </c>
      <c r="I727" s="240"/>
      <c r="J727" s="236"/>
      <c r="K727" s="236"/>
      <c r="L727" s="241"/>
      <c r="M727" s="242"/>
      <c r="N727" s="243"/>
      <c r="O727" s="243"/>
      <c r="P727" s="243"/>
      <c r="Q727" s="243"/>
      <c r="R727" s="243"/>
      <c r="S727" s="243"/>
      <c r="T727" s="244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T727" s="245" t="s">
        <v>143</v>
      </c>
      <c r="AU727" s="245" t="s">
        <v>82</v>
      </c>
      <c r="AV727" s="14" t="s">
        <v>82</v>
      </c>
      <c r="AW727" s="14" t="s">
        <v>33</v>
      </c>
      <c r="AX727" s="14" t="s">
        <v>72</v>
      </c>
      <c r="AY727" s="245" t="s">
        <v>130</v>
      </c>
    </row>
    <row r="728" spans="1:51" s="14" customFormat="1" ht="12">
      <c r="A728" s="14"/>
      <c r="B728" s="235"/>
      <c r="C728" s="236"/>
      <c r="D728" s="218" t="s">
        <v>143</v>
      </c>
      <c r="E728" s="237" t="s">
        <v>19</v>
      </c>
      <c r="F728" s="238" t="s">
        <v>792</v>
      </c>
      <c r="G728" s="236"/>
      <c r="H728" s="239">
        <v>-0.95</v>
      </c>
      <c r="I728" s="240"/>
      <c r="J728" s="236"/>
      <c r="K728" s="236"/>
      <c r="L728" s="241"/>
      <c r="M728" s="242"/>
      <c r="N728" s="243"/>
      <c r="O728" s="243"/>
      <c r="P728" s="243"/>
      <c r="Q728" s="243"/>
      <c r="R728" s="243"/>
      <c r="S728" s="243"/>
      <c r="T728" s="244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T728" s="245" t="s">
        <v>143</v>
      </c>
      <c r="AU728" s="245" t="s">
        <v>82</v>
      </c>
      <c r="AV728" s="14" t="s">
        <v>82</v>
      </c>
      <c r="AW728" s="14" t="s">
        <v>33</v>
      </c>
      <c r="AX728" s="14" t="s">
        <v>72</v>
      </c>
      <c r="AY728" s="245" t="s">
        <v>130</v>
      </c>
    </row>
    <row r="729" spans="1:51" s="14" customFormat="1" ht="12">
      <c r="A729" s="14"/>
      <c r="B729" s="235"/>
      <c r="C729" s="236"/>
      <c r="D729" s="218" t="s">
        <v>143</v>
      </c>
      <c r="E729" s="237" t="s">
        <v>19</v>
      </c>
      <c r="F729" s="238" t="s">
        <v>794</v>
      </c>
      <c r="G729" s="236"/>
      <c r="H729" s="239">
        <v>115.29</v>
      </c>
      <c r="I729" s="240"/>
      <c r="J729" s="236"/>
      <c r="K729" s="236"/>
      <c r="L729" s="241"/>
      <c r="M729" s="242"/>
      <c r="N729" s="243"/>
      <c r="O729" s="243"/>
      <c r="P729" s="243"/>
      <c r="Q729" s="243"/>
      <c r="R729" s="243"/>
      <c r="S729" s="243"/>
      <c r="T729" s="244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T729" s="245" t="s">
        <v>143</v>
      </c>
      <c r="AU729" s="245" t="s">
        <v>82</v>
      </c>
      <c r="AV729" s="14" t="s">
        <v>82</v>
      </c>
      <c r="AW729" s="14" t="s">
        <v>33</v>
      </c>
      <c r="AX729" s="14" t="s">
        <v>72</v>
      </c>
      <c r="AY729" s="245" t="s">
        <v>130</v>
      </c>
    </row>
    <row r="730" spans="1:51" s="14" customFormat="1" ht="12">
      <c r="A730" s="14"/>
      <c r="B730" s="235"/>
      <c r="C730" s="236"/>
      <c r="D730" s="218" t="s">
        <v>143</v>
      </c>
      <c r="E730" s="237" t="s">
        <v>19</v>
      </c>
      <c r="F730" s="238" t="s">
        <v>795</v>
      </c>
      <c r="G730" s="236"/>
      <c r="H730" s="239">
        <v>-7.8</v>
      </c>
      <c r="I730" s="240"/>
      <c r="J730" s="236"/>
      <c r="K730" s="236"/>
      <c r="L730" s="241"/>
      <c r="M730" s="242"/>
      <c r="N730" s="243"/>
      <c r="O730" s="243"/>
      <c r="P730" s="243"/>
      <c r="Q730" s="243"/>
      <c r="R730" s="243"/>
      <c r="S730" s="243"/>
      <c r="T730" s="244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T730" s="245" t="s">
        <v>143</v>
      </c>
      <c r="AU730" s="245" t="s">
        <v>82</v>
      </c>
      <c r="AV730" s="14" t="s">
        <v>82</v>
      </c>
      <c r="AW730" s="14" t="s">
        <v>33</v>
      </c>
      <c r="AX730" s="14" t="s">
        <v>72</v>
      </c>
      <c r="AY730" s="245" t="s">
        <v>130</v>
      </c>
    </row>
    <row r="731" spans="1:51" s="14" customFormat="1" ht="12">
      <c r="A731" s="14"/>
      <c r="B731" s="235"/>
      <c r="C731" s="236"/>
      <c r="D731" s="218" t="s">
        <v>143</v>
      </c>
      <c r="E731" s="237" t="s">
        <v>19</v>
      </c>
      <c r="F731" s="238" t="s">
        <v>796</v>
      </c>
      <c r="G731" s="236"/>
      <c r="H731" s="239">
        <v>-3.8</v>
      </c>
      <c r="I731" s="240"/>
      <c r="J731" s="236"/>
      <c r="K731" s="236"/>
      <c r="L731" s="241"/>
      <c r="M731" s="242"/>
      <c r="N731" s="243"/>
      <c r="O731" s="243"/>
      <c r="P731" s="243"/>
      <c r="Q731" s="243"/>
      <c r="R731" s="243"/>
      <c r="S731" s="243"/>
      <c r="T731" s="244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T731" s="245" t="s">
        <v>143</v>
      </c>
      <c r="AU731" s="245" t="s">
        <v>82</v>
      </c>
      <c r="AV731" s="14" t="s">
        <v>82</v>
      </c>
      <c r="AW731" s="14" t="s">
        <v>33</v>
      </c>
      <c r="AX731" s="14" t="s">
        <v>72</v>
      </c>
      <c r="AY731" s="245" t="s">
        <v>130</v>
      </c>
    </row>
    <row r="732" spans="1:51" s="14" customFormat="1" ht="12">
      <c r="A732" s="14"/>
      <c r="B732" s="235"/>
      <c r="C732" s="236"/>
      <c r="D732" s="218" t="s">
        <v>143</v>
      </c>
      <c r="E732" s="237" t="s">
        <v>19</v>
      </c>
      <c r="F732" s="238" t="s">
        <v>797</v>
      </c>
      <c r="G732" s="236"/>
      <c r="H732" s="239">
        <v>80.22</v>
      </c>
      <c r="I732" s="240"/>
      <c r="J732" s="236"/>
      <c r="K732" s="236"/>
      <c r="L732" s="241"/>
      <c r="M732" s="242"/>
      <c r="N732" s="243"/>
      <c r="O732" s="243"/>
      <c r="P732" s="243"/>
      <c r="Q732" s="243"/>
      <c r="R732" s="243"/>
      <c r="S732" s="243"/>
      <c r="T732" s="244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T732" s="245" t="s">
        <v>143</v>
      </c>
      <c r="AU732" s="245" t="s">
        <v>82</v>
      </c>
      <c r="AV732" s="14" t="s">
        <v>82</v>
      </c>
      <c r="AW732" s="14" t="s">
        <v>33</v>
      </c>
      <c r="AX732" s="14" t="s">
        <v>72</v>
      </c>
      <c r="AY732" s="245" t="s">
        <v>130</v>
      </c>
    </row>
    <row r="733" spans="1:51" s="14" customFormat="1" ht="12">
      <c r="A733" s="14"/>
      <c r="B733" s="235"/>
      <c r="C733" s="236"/>
      <c r="D733" s="218" t="s">
        <v>143</v>
      </c>
      <c r="E733" s="237" t="s">
        <v>19</v>
      </c>
      <c r="F733" s="238" t="s">
        <v>798</v>
      </c>
      <c r="G733" s="236"/>
      <c r="H733" s="239">
        <v>77.355</v>
      </c>
      <c r="I733" s="240"/>
      <c r="J733" s="236"/>
      <c r="K733" s="236"/>
      <c r="L733" s="241"/>
      <c r="M733" s="242"/>
      <c r="N733" s="243"/>
      <c r="O733" s="243"/>
      <c r="P733" s="243"/>
      <c r="Q733" s="243"/>
      <c r="R733" s="243"/>
      <c r="S733" s="243"/>
      <c r="T733" s="244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T733" s="245" t="s">
        <v>143</v>
      </c>
      <c r="AU733" s="245" t="s">
        <v>82</v>
      </c>
      <c r="AV733" s="14" t="s">
        <v>82</v>
      </c>
      <c r="AW733" s="14" t="s">
        <v>33</v>
      </c>
      <c r="AX733" s="14" t="s">
        <v>72</v>
      </c>
      <c r="AY733" s="245" t="s">
        <v>130</v>
      </c>
    </row>
    <row r="734" spans="1:51" s="14" customFormat="1" ht="12">
      <c r="A734" s="14"/>
      <c r="B734" s="235"/>
      <c r="C734" s="236"/>
      <c r="D734" s="218" t="s">
        <v>143</v>
      </c>
      <c r="E734" s="237" t="s">
        <v>19</v>
      </c>
      <c r="F734" s="238" t="s">
        <v>799</v>
      </c>
      <c r="G734" s="236"/>
      <c r="H734" s="239">
        <v>-5.64</v>
      </c>
      <c r="I734" s="240"/>
      <c r="J734" s="236"/>
      <c r="K734" s="236"/>
      <c r="L734" s="241"/>
      <c r="M734" s="242"/>
      <c r="N734" s="243"/>
      <c r="O734" s="243"/>
      <c r="P734" s="243"/>
      <c r="Q734" s="243"/>
      <c r="R734" s="243"/>
      <c r="S734" s="243"/>
      <c r="T734" s="244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T734" s="245" t="s">
        <v>143</v>
      </c>
      <c r="AU734" s="245" t="s">
        <v>82</v>
      </c>
      <c r="AV734" s="14" t="s">
        <v>82</v>
      </c>
      <c r="AW734" s="14" t="s">
        <v>33</v>
      </c>
      <c r="AX734" s="14" t="s">
        <v>72</v>
      </c>
      <c r="AY734" s="245" t="s">
        <v>130</v>
      </c>
    </row>
    <row r="735" spans="1:51" s="14" customFormat="1" ht="12">
      <c r="A735" s="14"/>
      <c r="B735" s="235"/>
      <c r="C735" s="236"/>
      <c r="D735" s="218" t="s">
        <v>143</v>
      </c>
      <c r="E735" s="237" t="s">
        <v>19</v>
      </c>
      <c r="F735" s="238" t="s">
        <v>800</v>
      </c>
      <c r="G735" s="236"/>
      <c r="H735" s="239">
        <v>41</v>
      </c>
      <c r="I735" s="240"/>
      <c r="J735" s="236"/>
      <c r="K735" s="236"/>
      <c r="L735" s="241"/>
      <c r="M735" s="242"/>
      <c r="N735" s="243"/>
      <c r="O735" s="243"/>
      <c r="P735" s="243"/>
      <c r="Q735" s="243"/>
      <c r="R735" s="243"/>
      <c r="S735" s="243"/>
      <c r="T735" s="244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T735" s="245" t="s">
        <v>143</v>
      </c>
      <c r="AU735" s="245" t="s">
        <v>82</v>
      </c>
      <c r="AV735" s="14" t="s">
        <v>82</v>
      </c>
      <c r="AW735" s="14" t="s">
        <v>33</v>
      </c>
      <c r="AX735" s="14" t="s">
        <v>72</v>
      </c>
      <c r="AY735" s="245" t="s">
        <v>130</v>
      </c>
    </row>
    <row r="736" spans="1:51" s="14" customFormat="1" ht="12">
      <c r="A736" s="14"/>
      <c r="B736" s="235"/>
      <c r="C736" s="236"/>
      <c r="D736" s="218" t="s">
        <v>143</v>
      </c>
      <c r="E736" s="237" t="s">
        <v>19</v>
      </c>
      <c r="F736" s="238" t="s">
        <v>801</v>
      </c>
      <c r="G736" s="236"/>
      <c r="H736" s="239">
        <v>-1.9</v>
      </c>
      <c r="I736" s="240"/>
      <c r="J736" s="236"/>
      <c r="K736" s="236"/>
      <c r="L736" s="241"/>
      <c r="M736" s="242"/>
      <c r="N736" s="243"/>
      <c r="O736" s="243"/>
      <c r="P736" s="243"/>
      <c r="Q736" s="243"/>
      <c r="R736" s="243"/>
      <c r="S736" s="243"/>
      <c r="T736" s="244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T736" s="245" t="s">
        <v>143</v>
      </c>
      <c r="AU736" s="245" t="s">
        <v>82</v>
      </c>
      <c r="AV736" s="14" t="s">
        <v>82</v>
      </c>
      <c r="AW736" s="14" t="s">
        <v>33</v>
      </c>
      <c r="AX736" s="14" t="s">
        <v>72</v>
      </c>
      <c r="AY736" s="245" t="s">
        <v>130</v>
      </c>
    </row>
    <row r="737" spans="1:51" s="14" customFormat="1" ht="12">
      <c r="A737" s="14"/>
      <c r="B737" s="235"/>
      <c r="C737" s="236"/>
      <c r="D737" s="218" t="s">
        <v>143</v>
      </c>
      <c r="E737" s="237" t="s">
        <v>19</v>
      </c>
      <c r="F737" s="238" t="s">
        <v>802</v>
      </c>
      <c r="G737" s="236"/>
      <c r="H737" s="239">
        <v>48.36</v>
      </c>
      <c r="I737" s="240"/>
      <c r="J737" s="236"/>
      <c r="K737" s="236"/>
      <c r="L737" s="241"/>
      <c r="M737" s="242"/>
      <c r="N737" s="243"/>
      <c r="O737" s="243"/>
      <c r="P737" s="243"/>
      <c r="Q737" s="243"/>
      <c r="R737" s="243"/>
      <c r="S737" s="243"/>
      <c r="T737" s="244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T737" s="245" t="s">
        <v>143</v>
      </c>
      <c r="AU737" s="245" t="s">
        <v>82</v>
      </c>
      <c r="AV737" s="14" t="s">
        <v>82</v>
      </c>
      <c r="AW737" s="14" t="s">
        <v>33</v>
      </c>
      <c r="AX737" s="14" t="s">
        <v>72</v>
      </c>
      <c r="AY737" s="245" t="s">
        <v>130</v>
      </c>
    </row>
    <row r="738" spans="1:51" s="14" customFormat="1" ht="12">
      <c r="A738" s="14"/>
      <c r="B738" s="235"/>
      <c r="C738" s="236"/>
      <c r="D738" s="218" t="s">
        <v>143</v>
      </c>
      <c r="E738" s="237" t="s">
        <v>19</v>
      </c>
      <c r="F738" s="238" t="s">
        <v>803</v>
      </c>
      <c r="G738" s="236"/>
      <c r="H738" s="239">
        <v>-2.814</v>
      </c>
      <c r="I738" s="240"/>
      <c r="J738" s="236"/>
      <c r="K738" s="236"/>
      <c r="L738" s="241"/>
      <c r="M738" s="242"/>
      <c r="N738" s="243"/>
      <c r="O738" s="243"/>
      <c r="P738" s="243"/>
      <c r="Q738" s="243"/>
      <c r="R738" s="243"/>
      <c r="S738" s="243"/>
      <c r="T738" s="244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T738" s="245" t="s">
        <v>143</v>
      </c>
      <c r="AU738" s="245" t="s">
        <v>82</v>
      </c>
      <c r="AV738" s="14" t="s">
        <v>82</v>
      </c>
      <c r="AW738" s="14" t="s">
        <v>33</v>
      </c>
      <c r="AX738" s="14" t="s">
        <v>72</v>
      </c>
      <c r="AY738" s="245" t="s">
        <v>130</v>
      </c>
    </row>
    <row r="739" spans="1:65" s="2" customFormat="1" ht="22.2" customHeight="1">
      <c r="A739" s="39"/>
      <c r="B739" s="40"/>
      <c r="C739" s="205" t="s">
        <v>992</v>
      </c>
      <c r="D739" s="205" t="s">
        <v>133</v>
      </c>
      <c r="E739" s="206" t="s">
        <v>993</v>
      </c>
      <c r="F739" s="207" t="s">
        <v>994</v>
      </c>
      <c r="G739" s="208" t="s">
        <v>150</v>
      </c>
      <c r="H739" s="209">
        <v>855.547</v>
      </c>
      <c r="I739" s="210"/>
      <c r="J739" s="211">
        <f>ROUND(I739*H739,2)</f>
        <v>0</v>
      </c>
      <c r="K739" s="207" t="s">
        <v>137</v>
      </c>
      <c r="L739" s="45"/>
      <c r="M739" s="212" t="s">
        <v>19</v>
      </c>
      <c r="N739" s="213" t="s">
        <v>43</v>
      </c>
      <c r="O739" s="85"/>
      <c r="P739" s="214">
        <f>O739*H739</f>
        <v>0</v>
      </c>
      <c r="Q739" s="214">
        <v>0</v>
      </c>
      <c r="R739" s="214">
        <f>Q739*H739</f>
        <v>0</v>
      </c>
      <c r="S739" s="214">
        <v>0</v>
      </c>
      <c r="T739" s="215">
        <f>S739*H739</f>
        <v>0</v>
      </c>
      <c r="U739" s="39"/>
      <c r="V739" s="39"/>
      <c r="W739" s="39"/>
      <c r="X739" s="39"/>
      <c r="Y739" s="39"/>
      <c r="Z739" s="39"/>
      <c r="AA739" s="39"/>
      <c r="AB739" s="39"/>
      <c r="AC739" s="39"/>
      <c r="AD739" s="39"/>
      <c r="AE739" s="39"/>
      <c r="AR739" s="216" t="s">
        <v>249</v>
      </c>
      <c r="AT739" s="216" t="s">
        <v>133</v>
      </c>
      <c r="AU739" s="216" t="s">
        <v>82</v>
      </c>
      <c r="AY739" s="18" t="s">
        <v>130</v>
      </c>
      <c r="BE739" s="217">
        <f>IF(N739="základní",J739,0)</f>
        <v>0</v>
      </c>
      <c r="BF739" s="217">
        <f>IF(N739="snížená",J739,0)</f>
        <v>0</v>
      </c>
      <c r="BG739" s="217">
        <f>IF(N739="zákl. přenesená",J739,0)</f>
        <v>0</v>
      </c>
      <c r="BH739" s="217">
        <f>IF(N739="sníž. přenesená",J739,0)</f>
        <v>0</v>
      </c>
      <c r="BI739" s="217">
        <f>IF(N739="nulová",J739,0)</f>
        <v>0</v>
      </c>
      <c r="BJ739" s="18" t="s">
        <v>80</v>
      </c>
      <c r="BK739" s="217">
        <f>ROUND(I739*H739,2)</f>
        <v>0</v>
      </c>
      <c r="BL739" s="18" t="s">
        <v>249</v>
      </c>
      <c r="BM739" s="216" t="s">
        <v>995</v>
      </c>
    </row>
    <row r="740" spans="1:47" s="2" customFormat="1" ht="12">
      <c r="A740" s="39"/>
      <c r="B740" s="40"/>
      <c r="C740" s="41"/>
      <c r="D740" s="218" t="s">
        <v>139</v>
      </c>
      <c r="E740" s="41"/>
      <c r="F740" s="219" t="s">
        <v>996</v>
      </c>
      <c r="G740" s="41"/>
      <c r="H740" s="41"/>
      <c r="I740" s="220"/>
      <c r="J740" s="41"/>
      <c r="K740" s="41"/>
      <c r="L740" s="45"/>
      <c r="M740" s="221"/>
      <c r="N740" s="222"/>
      <c r="O740" s="85"/>
      <c r="P740" s="85"/>
      <c r="Q740" s="85"/>
      <c r="R740" s="85"/>
      <c r="S740" s="85"/>
      <c r="T740" s="86"/>
      <c r="U740" s="39"/>
      <c r="V740" s="39"/>
      <c r="W740" s="39"/>
      <c r="X740" s="39"/>
      <c r="Y740" s="39"/>
      <c r="Z740" s="39"/>
      <c r="AA740" s="39"/>
      <c r="AB740" s="39"/>
      <c r="AC740" s="39"/>
      <c r="AD740" s="39"/>
      <c r="AE740" s="39"/>
      <c r="AT740" s="18" t="s">
        <v>139</v>
      </c>
      <c r="AU740" s="18" t="s">
        <v>82</v>
      </c>
    </row>
    <row r="741" spans="1:47" s="2" customFormat="1" ht="12">
      <c r="A741" s="39"/>
      <c r="B741" s="40"/>
      <c r="C741" s="41"/>
      <c r="D741" s="223" t="s">
        <v>141</v>
      </c>
      <c r="E741" s="41"/>
      <c r="F741" s="224" t="s">
        <v>997</v>
      </c>
      <c r="G741" s="41"/>
      <c r="H741" s="41"/>
      <c r="I741" s="220"/>
      <c r="J741" s="41"/>
      <c r="K741" s="41"/>
      <c r="L741" s="45"/>
      <c r="M741" s="221"/>
      <c r="N741" s="222"/>
      <c r="O741" s="85"/>
      <c r="P741" s="85"/>
      <c r="Q741" s="85"/>
      <c r="R741" s="85"/>
      <c r="S741" s="85"/>
      <c r="T741" s="86"/>
      <c r="U741" s="39"/>
      <c r="V741" s="39"/>
      <c r="W741" s="39"/>
      <c r="X741" s="39"/>
      <c r="Y741" s="39"/>
      <c r="Z741" s="39"/>
      <c r="AA741" s="39"/>
      <c r="AB741" s="39"/>
      <c r="AC741" s="39"/>
      <c r="AD741" s="39"/>
      <c r="AE741" s="39"/>
      <c r="AT741" s="18" t="s">
        <v>141</v>
      </c>
      <c r="AU741" s="18" t="s">
        <v>82</v>
      </c>
    </row>
    <row r="742" spans="1:65" s="2" customFormat="1" ht="22.2" customHeight="1">
      <c r="A742" s="39"/>
      <c r="B742" s="40"/>
      <c r="C742" s="205" t="s">
        <v>998</v>
      </c>
      <c r="D742" s="205" t="s">
        <v>133</v>
      </c>
      <c r="E742" s="206" t="s">
        <v>999</v>
      </c>
      <c r="F742" s="207" t="s">
        <v>1000</v>
      </c>
      <c r="G742" s="208" t="s">
        <v>233</v>
      </c>
      <c r="H742" s="209">
        <v>148.885</v>
      </c>
      <c r="I742" s="210"/>
      <c r="J742" s="211">
        <f>ROUND(I742*H742,2)</f>
        <v>0</v>
      </c>
      <c r="K742" s="207" t="s">
        <v>137</v>
      </c>
      <c r="L742" s="45"/>
      <c r="M742" s="212" t="s">
        <v>19</v>
      </c>
      <c r="N742" s="213" t="s">
        <v>43</v>
      </c>
      <c r="O742" s="85"/>
      <c r="P742" s="214">
        <f>O742*H742</f>
        <v>0</v>
      </c>
      <c r="Q742" s="214">
        <v>1E-05</v>
      </c>
      <c r="R742" s="214">
        <f>Q742*H742</f>
        <v>0.0014888500000000001</v>
      </c>
      <c r="S742" s="214">
        <v>0</v>
      </c>
      <c r="T742" s="215">
        <f>S742*H742</f>
        <v>0</v>
      </c>
      <c r="U742" s="39"/>
      <c r="V742" s="39"/>
      <c r="W742" s="39"/>
      <c r="X742" s="39"/>
      <c r="Y742" s="39"/>
      <c r="Z742" s="39"/>
      <c r="AA742" s="39"/>
      <c r="AB742" s="39"/>
      <c r="AC742" s="39"/>
      <c r="AD742" s="39"/>
      <c r="AE742" s="39"/>
      <c r="AR742" s="216" t="s">
        <v>249</v>
      </c>
      <c r="AT742" s="216" t="s">
        <v>133</v>
      </c>
      <c r="AU742" s="216" t="s">
        <v>82</v>
      </c>
      <c r="AY742" s="18" t="s">
        <v>130</v>
      </c>
      <c r="BE742" s="217">
        <f>IF(N742="základní",J742,0)</f>
        <v>0</v>
      </c>
      <c r="BF742" s="217">
        <f>IF(N742="snížená",J742,0)</f>
        <v>0</v>
      </c>
      <c r="BG742" s="217">
        <f>IF(N742="zákl. přenesená",J742,0)</f>
        <v>0</v>
      </c>
      <c r="BH742" s="217">
        <f>IF(N742="sníž. přenesená",J742,0)</f>
        <v>0</v>
      </c>
      <c r="BI742" s="217">
        <f>IF(N742="nulová",J742,0)</f>
        <v>0</v>
      </c>
      <c r="BJ742" s="18" t="s">
        <v>80</v>
      </c>
      <c r="BK742" s="217">
        <f>ROUND(I742*H742,2)</f>
        <v>0</v>
      </c>
      <c r="BL742" s="18" t="s">
        <v>249</v>
      </c>
      <c r="BM742" s="216" t="s">
        <v>1001</v>
      </c>
    </row>
    <row r="743" spans="1:47" s="2" customFormat="1" ht="12">
      <c r="A743" s="39"/>
      <c r="B743" s="40"/>
      <c r="C743" s="41"/>
      <c r="D743" s="218" t="s">
        <v>139</v>
      </c>
      <c r="E743" s="41"/>
      <c r="F743" s="219" t="s">
        <v>1002</v>
      </c>
      <c r="G743" s="41"/>
      <c r="H743" s="41"/>
      <c r="I743" s="220"/>
      <c r="J743" s="41"/>
      <c r="K743" s="41"/>
      <c r="L743" s="45"/>
      <c r="M743" s="221"/>
      <c r="N743" s="222"/>
      <c r="O743" s="85"/>
      <c r="P743" s="85"/>
      <c r="Q743" s="85"/>
      <c r="R743" s="85"/>
      <c r="S743" s="85"/>
      <c r="T743" s="86"/>
      <c r="U743" s="39"/>
      <c r="V743" s="39"/>
      <c r="W743" s="39"/>
      <c r="X743" s="39"/>
      <c r="Y743" s="39"/>
      <c r="Z743" s="39"/>
      <c r="AA743" s="39"/>
      <c r="AB743" s="39"/>
      <c r="AC743" s="39"/>
      <c r="AD743" s="39"/>
      <c r="AE743" s="39"/>
      <c r="AT743" s="18" t="s">
        <v>139</v>
      </c>
      <c r="AU743" s="18" t="s">
        <v>82</v>
      </c>
    </row>
    <row r="744" spans="1:47" s="2" customFormat="1" ht="12">
      <c r="A744" s="39"/>
      <c r="B744" s="40"/>
      <c r="C744" s="41"/>
      <c r="D744" s="223" t="s">
        <v>141</v>
      </c>
      <c r="E744" s="41"/>
      <c r="F744" s="224" t="s">
        <v>1003</v>
      </c>
      <c r="G744" s="41"/>
      <c r="H744" s="41"/>
      <c r="I744" s="220"/>
      <c r="J744" s="41"/>
      <c r="K744" s="41"/>
      <c r="L744" s="45"/>
      <c r="M744" s="221"/>
      <c r="N744" s="222"/>
      <c r="O744" s="85"/>
      <c r="P744" s="85"/>
      <c r="Q744" s="85"/>
      <c r="R744" s="85"/>
      <c r="S744" s="85"/>
      <c r="T744" s="86"/>
      <c r="U744" s="39"/>
      <c r="V744" s="39"/>
      <c r="W744" s="39"/>
      <c r="X744" s="39"/>
      <c r="Y744" s="39"/>
      <c r="Z744" s="39"/>
      <c r="AA744" s="39"/>
      <c r="AB744" s="39"/>
      <c r="AC744" s="39"/>
      <c r="AD744" s="39"/>
      <c r="AE744" s="39"/>
      <c r="AT744" s="18" t="s">
        <v>141</v>
      </c>
      <c r="AU744" s="18" t="s">
        <v>82</v>
      </c>
    </row>
    <row r="745" spans="1:51" s="14" customFormat="1" ht="12">
      <c r="A745" s="14"/>
      <c r="B745" s="235"/>
      <c r="C745" s="236"/>
      <c r="D745" s="218" t="s">
        <v>143</v>
      </c>
      <c r="E745" s="237" t="s">
        <v>19</v>
      </c>
      <c r="F745" s="238" t="s">
        <v>1004</v>
      </c>
      <c r="G745" s="236"/>
      <c r="H745" s="239">
        <v>148.885</v>
      </c>
      <c r="I745" s="240"/>
      <c r="J745" s="236"/>
      <c r="K745" s="236"/>
      <c r="L745" s="241"/>
      <c r="M745" s="242"/>
      <c r="N745" s="243"/>
      <c r="O745" s="243"/>
      <c r="P745" s="243"/>
      <c r="Q745" s="243"/>
      <c r="R745" s="243"/>
      <c r="S745" s="243"/>
      <c r="T745" s="244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  <c r="AT745" s="245" t="s">
        <v>143</v>
      </c>
      <c r="AU745" s="245" t="s">
        <v>82</v>
      </c>
      <c r="AV745" s="14" t="s">
        <v>82</v>
      </c>
      <c r="AW745" s="14" t="s">
        <v>33</v>
      </c>
      <c r="AX745" s="14" t="s">
        <v>72</v>
      </c>
      <c r="AY745" s="245" t="s">
        <v>130</v>
      </c>
    </row>
    <row r="746" spans="1:65" s="2" customFormat="1" ht="14.4" customHeight="1">
      <c r="A746" s="39"/>
      <c r="B746" s="40"/>
      <c r="C746" s="246" t="s">
        <v>1005</v>
      </c>
      <c r="D746" s="246" t="s">
        <v>165</v>
      </c>
      <c r="E746" s="247" t="s">
        <v>1006</v>
      </c>
      <c r="F746" s="248" t="s">
        <v>1007</v>
      </c>
      <c r="G746" s="249" t="s">
        <v>136</v>
      </c>
      <c r="H746" s="250">
        <v>148.885</v>
      </c>
      <c r="I746" s="251"/>
      <c r="J746" s="252">
        <f>ROUND(I746*H746,2)</f>
        <v>0</v>
      </c>
      <c r="K746" s="248" t="s">
        <v>137</v>
      </c>
      <c r="L746" s="253"/>
      <c r="M746" s="254" t="s">
        <v>19</v>
      </c>
      <c r="N746" s="255" t="s">
        <v>43</v>
      </c>
      <c r="O746" s="85"/>
      <c r="P746" s="214">
        <f>O746*H746</f>
        <v>0</v>
      </c>
      <c r="Q746" s="214">
        <v>0.0001</v>
      </c>
      <c r="R746" s="214">
        <f>Q746*H746</f>
        <v>0.014888499999999999</v>
      </c>
      <c r="S746" s="214">
        <v>0</v>
      </c>
      <c r="T746" s="215">
        <f>S746*H746</f>
        <v>0</v>
      </c>
      <c r="U746" s="39"/>
      <c r="V746" s="39"/>
      <c r="W746" s="39"/>
      <c r="X746" s="39"/>
      <c r="Y746" s="39"/>
      <c r="Z746" s="39"/>
      <c r="AA746" s="39"/>
      <c r="AB746" s="39"/>
      <c r="AC746" s="39"/>
      <c r="AD746" s="39"/>
      <c r="AE746" s="39"/>
      <c r="AR746" s="216" t="s">
        <v>333</v>
      </c>
      <c r="AT746" s="216" t="s">
        <v>165</v>
      </c>
      <c r="AU746" s="216" t="s">
        <v>82</v>
      </c>
      <c r="AY746" s="18" t="s">
        <v>130</v>
      </c>
      <c r="BE746" s="217">
        <f>IF(N746="základní",J746,0)</f>
        <v>0</v>
      </c>
      <c r="BF746" s="217">
        <f>IF(N746="snížená",J746,0)</f>
        <v>0</v>
      </c>
      <c r="BG746" s="217">
        <f>IF(N746="zákl. přenesená",J746,0)</f>
        <v>0</v>
      </c>
      <c r="BH746" s="217">
        <f>IF(N746="sníž. přenesená",J746,0)</f>
        <v>0</v>
      </c>
      <c r="BI746" s="217">
        <f>IF(N746="nulová",J746,0)</f>
        <v>0</v>
      </c>
      <c r="BJ746" s="18" t="s">
        <v>80</v>
      </c>
      <c r="BK746" s="217">
        <f>ROUND(I746*H746,2)</f>
        <v>0</v>
      </c>
      <c r="BL746" s="18" t="s">
        <v>249</v>
      </c>
      <c r="BM746" s="216" t="s">
        <v>1008</v>
      </c>
    </row>
    <row r="747" spans="1:47" s="2" customFormat="1" ht="12">
      <c r="A747" s="39"/>
      <c r="B747" s="40"/>
      <c r="C747" s="41"/>
      <c r="D747" s="218" t="s">
        <v>139</v>
      </c>
      <c r="E747" s="41"/>
      <c r="F747" s="219" t="s">
        <v>1007</v>
      </c>
      <c r="G747" s="41"/>
      <c r="H747" s="41"/>
      <c r="I747" s="220"/>
      <c r="J747" s="41"/>
      <c r="K747" s="41"/>
      <c r="L747" s="45"/>
      <c r="M747" s="221"/>
      <c r="N747" s="222"/>
      <c r="O747" s="85"/>
      <c r="P747" s="85"/>
      <c r="Q747" s="85"/>
      <c r="R747" s="85"/>
      <c r="S747" s="85"/>
      <c r="T747" s="86"/>
      <c r="U747" s="39"/>
      <c r="V747" s="39"/>
      <c r="W747" s="39"/>
      <c r="X747" s="39"/>
      <c r="Y747" s="39"/>
      <c r="Z747" s="39"/>
      <c r="AA747" s="39"/>
      <c r="AB747" s="39"/>
      <c r="AC747" s="39"/>
      <c r="AD747" s="39"/>
      <c r="AE747" s="39"/>
      <c r="AT747" s="18" t="s">
        <v>139</v>
      </c>
      <c r="AU747" s="18" t="s">
        <v>82</v>
      </c>
    </row>
    <row r="748" spans="1:65" s="2" customFormat="1" ht="22.2" customHeight="1">
      <c r="A748" s="39"/>
      <c r="B748" s="40"/>
      <c r="C748" s="205" t="s">
        <v>1009</v>
      </c>
      <c r="D748" s="205" t="s">
        <v>133</v>
      </c>
      <c r="E748" s="206" t="s">
        <v>1010</v>
      </c>
      <c r="F748" s="207" t="s">
        <v>1011</v>
      </c>
      <c r="G748" s="208" t="s">
        <v>136</v>
      </c>
      <c r="H748" s="209">
        <v>1</v>
      </c>
      <c r="I748" s="210"/>
      <c r="J748" s="211">
        <f>ROUND(I748*H748,2)</f>
        <v>0</v>
      </c>
      <c r="K748" s="207" t="s">
        <v>137</v>
      </c>
      <c r="L748" s="45"/>
      <c r="M748" s="212" t="s">
        <v>19</v>
      </c>
      <c r="N748" s="213" t="s">
        <v>43</v>
      </c>
      <c r="O748" s="85"/>
      <c r="P748" s="214">
        <f>O748*H748</f>
        <v>0</v>
      </c>
      <c r="Q748" s="214">
        <v>0</v>
      </c>
      <c r="R748" s="214">
        <f>Q748*H748</f>
        <v>0</v>
      </c>
      <c r="S748" s="214">
        <v>0</v>
      </c>
      <c r="T748" s="215">
        <f>S748*H748</f>
        <v>0</v>
      </c>
      <c r="U748" s="39"/>
      <c r="V748" s="39"/>
      <c r="W748" s="39"/>
      <c r="X748" s="39"/>
      <c r="Y748" s="39"/>
      <c r="Z748" s="39"/>
      <c r="AA748" s="39"/>
      <c r="AB748" s="39"/>
      <c r="AC748" s="39"/>
      <c r="AD748" s="39"/>
      <c r="AE748" s="39"/>
      <c r="AR748" s="216" t="s">
        <v>249</v>
      </c>
      <c r="AT748" s="216" t="s">
        <v>133</v>
      </c>
      <c r="AU748" s="216" t="s">
        <v>82</v>
      </c>
      <c r="AY748" s="18" t="s">
        <v>130</v>
      </c>
      <c r="BE748" s="217">
        <f>IF(N748="základní",J748,0)</f>
        <v>0</v>
      </c>
      <c r="BF748" s="217">
        <f>IF(N748="snížená",J748,0)</f>
        <v>0</v>
      </c>
      <c r="BG748" s="217">
        <f>IF(N748="zákl. přenesená",J748,0)</f>
        <v>0</v>
      </c>
      <c r="BH748" s="217">
        <f>IF(N748="sníž. přenesená",J748,0)</f>
        <v>0</v>
      </c>
      <c r="BI748" s="217">
        <f>IF(N748="nulová",J748,0)</f>
        <v>0</v>
      </c>
      <c r="BJ748" s="18" t="s">
        <v>80</v>
      </c>
      <c r="BK748" s="217">
        <f>ROUND(I748*H748,2)</f>
        <v>0</v>
      </c>
      <c r="BL748" s="18" t="s">
        <v>249</v>
      </c>
      <c r="BM748" s="216" t="s">
        <v>1012</v>
      </c>
    </row>
    <row r="749" spans="1:47" s="2" customFormat="1" ht="12">
      <c r="A749" s="39"/>
      <c r="B749" s="40"/>
      <c r="C749" s="41"/>
      <c r="D749" s="218" t="s">
        <v>139</v>
      </c>
      <c r="E749" s="41"/>
      <c r="F749" s="219" t="s">
        <v>1013</v>
      </c>
      <c r="G749" s="41"/>
      <c r="H749" s="41"/>
      <c r="I749" s="220"/>
      <c r="J749" s="41"/>
      <c r="K749" s="41"/>
      <c r="L749" s="45"/>
      <c r="M749" s="221"/>
      <c r="N749" s="222"/>
      <c r="O749" s="85"/>
      <c r="P749" s="85"/>
      <c r="Q749" s="85"/>
      <c r="R749" s="85"/>
      <c r="S749" s="85"/>
      <c r="T749" s="86"/>
      <c r="U749" s="39"/>
      <c r="V749" s="39"/>
      <c r="W749" s="39"/>
      <c r="X749" s="39"/>
      <c r="Y749" s="39"/>
      <c r="Z749" s="39"/>
      <c r="AA749" s="39"/>
      <c r="AB749" s="39"/>
      <c r="AC749" s="39"/>
      <c r="AD749" s="39"/>
      <c r="AE749" s="39"/>
      <c r="AT749" s="18" t="s">
        <v>139</v>
      </c>
      <c r="AU749" s="18" t="s">
        <v>82</v>
      </c>
    </row>
    <row r="750" spans="1:47" s="2" customFormat="1" ht="12">
      <c r="A750" s="39"/>
      <c r="B750" s="40"/>
      <c r="C750" s="41"/>
      <c r="D750" s="223" t="s">
        <v>141</v>
      </c>
      <c r="E750" s="41"/>
      <c r="F750" s="224" t="s">
        <v>1014</v>
      </c>
      <c r="G750" s="41"/>
      <c r="H750" s="41"/>
      <c r="I750" s="220"/>
      <c r="J750" s="41"/>
      <c r="K750" s="41"/>
      <c r="L750" s="45"/>
      <c r="M750" s="221"/>
      <c r="N750" s="222"/>
      <c r="O750" s="85"/>
      <c r="P750" s="85"/>
      <c r="Q750" s="85"/>
      <c r="R750" s="85"/>
      <c r="S750" s="85"/>
      <c r="T750" s="86"/>
      <c r="U750" s="39"/>
      <c r="V750" s="39"/>
      <c r="W750" s="39"/>
      <c r="X750" s="39"/>
      <c r="Y750" s="39"/>
      <c r="Z750" s="39"/>
      <c r="AA750" s="39"/>
      <c r="AB750" s="39"/>
      <c r="AC750" s="39"/>
      <c r="AD750" s="39"/>
      <c r="AE750" s="39"/>
      <c r="AT750" s="18" t="s">
        <v>141</v>
      </c>
      <c r="AU750" s="18" t="s">
        <v>82</v>
      </c>
    </row>
    <row r="751" spans="1:51" s="14" customFormat="1" ht="12">
      <c r="A751" s="14"/>
      <c r="B751" s="235"/>
      <c r="C751" s="236"/>
      <c r="D751" s="218" t="s">
        <v>143</v>
      </c>
      <c r="E751" s="237" t="s">
        <v>19</v>
      </c>
      <c r="F751" s="238" t="s">
        <v>1015</v>
      </c>
      <c r="G751" s="236"/>
      <c r="H751" s="239">
        <v>1</v>
      </c>
      <c r="I751" s="240"/>
      <c r="J751" s="236"/>
      <c r="K751" s="236"/>
      <c r="L751" s="241"/>
      <c r="M751" s="242"/>
      <c r="N751" s="243"/>
      <c r="O751" s="243"/>
      <c r="P751" s="243"/>
      <c r="Q751" s="243"/>
      <c r="R751" s="243"/>
      <c r="S751" s="243"/>
      <c r="T751" s="244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T751" s="245" t="s">
        <v>143</v>
      </c>
      <c r="AU751" s="245" t="s">
        <v>82</v>
      </c>
      <c r="AV751" s="14" t="s">
        <v>82</v>
      </c>
      <c r="AW751" s="14" t="s">
        <v>33</v>
      </c>
      <c r="AX751" s="14" t="s">
        <v>72</v>
      </c>
      <c r="AY751" s="245" t="s">
        <v>130</v>
      </c>
    </row>
    <row r="752" spans="1:65" s="2" customFormat="1" ht="22.2" customHeight="1">
      <c r="A752" s="39"/>
      <c r="B752" s="40"/>
      <c r="C752" s="246" t="s">
        <v>1016</v>
      </c>
      <c r="D752" s="246" t="s">
        <v>165</v>
      </c>
      <c r="E752" s="247" t="s">
        <v>1017</v>
      </c>
      <c r="F752" s="248" t="s">
        <v>1018</v>
      </c>
      <c r="G752" s="249" t="s">
        <v>136</v>
      </c>
      <c r="H752" s="250">
        <v>1</v>
      </c>
      <c r="I752" s="251"/>
      <c r="J752" s="252">
        <f>ROUND(I752*H752,2)</f>
        <v>0</v>
      </c>
      <c r="K752" s="248" t="s">
        <v>19</v>
      </c>
      <c r="L752" s="253"/>
      <c r="M752" s="254" t="s">
        <v>19</v>
      </c>
      <c r="N752" s="255" t="s">
        <v>43</v>
      </c>
      <c r="O752" s="85"/>
      <c r="P752" s="214">
        <f>O752*H752</f>
        <v>0</v>
      </c>
      <c r="Q752" s="214">
        <v>0.01</v>
      </c>
      <c r="R752" s="214">
        <f>Q752*H752</f>
        <v>0.01</v>
      </c>
      <c r="S752" s="214">
        <v>0</v>
      </c>
      <c r="T752" s="215">
        <f>S752*H752</f>
        <v>0</v>
      </c>
      <c r="U752" s="39"/>
      <c r="V752" s="39"/>
      <c r="W752" s="39"/>
      <c r="X752" s="39"/>
      <c r="Y752" s="39"/>
      <c r="Z752" s="39"/>
      <c r="AA752" s="39"/>
      <c r="AB752" s="39"/>
      <c r="AC752" s="39"/>
      <c r="AD752" s="39"/>
      <c r="AE752" s="39"/>
      <c r="AR752" s="216" t="s">
        <v>333</v>
      </c>
      <c r="AT752" s="216" t="s">
        <v>165</v>
      </c>
      <c r="AU752" s="216" t="s">
        <v>82</v>
      </c>
      <c r="AY752" s="18" t="s">
        <v>130</v>
      </c>
      <c r="BE752" s="217">
        <f>IF(N752="základní",J752,0)</f>
        <v>0</v>
      </c>
      <c r="BF752" s="217">
        <f>IF(N752="snížená",J752,0)</f>
        <v>0</v>
      </c>
      <c r="BG752" s="217">
        <f>IF(N752="zákl. přenesená",J752,0)</f>
        <v>0</v>
      </c>
      <c r="BH752" s="217">
        <f>IF(N752="sníž. přenesená",J752,0)</f>
        <v>0</v>
      </c>
      <c r="BI752" s="217">
        <f>IF(N752="nulová",J752,0)</f>
        <v>0</v>
      </c>
      <c r="BJ752" s="18" t="s">
        <v>80</v>
      </c>
      <c r="BK752" s="217">
        <f>ROUND(I752*H752,2)</f>
        <v>0</v>
      </c>
      <c r="BL752" s="18" t="s">
        <v>249</v>
      </c>
      <c r="BM752" s="216" t="s">
        <v>1019</v>
      </c>
    </row>
    <row r="753" spans="1:47" s="2" customFormat="1" ht="12">
      <c r="A753" s="39"/>
      <c r="B753" s="40"/>
      <c r="C753" s="41"/>
      <c r="D753" s="218" t="s">
        <v>139</v>
      </c>
      <c r="E753" s="41"/>
      <c r="F753" s="219" t="s">
        <v>1018</v>
      </c>
      <c r="G753" s="41"/>
      <c r="H753" s="41"/>
      <c r="I753" s="220"/>
      <c r="J753" s="41"/>
      <c r="K753" s="41"/>
      <c r="L753" s="45"/>
      <c r="M753" s="221"/>
      <c r="N753" s="222"/>
      <c r="O753" s="85"/>
      <c r="P753" s="85"/>
      <c r="Q753" s="85"/>
      <c r="R753" s="85"/>
      <c r="S753" s="85"/>
      <c r="T753" s="86"/>
      <c r="U753" s="39"/>
      <c r="V753" s="39"/>
      <c r="W753" s="39"/>
      <c r="X753" s="39"/>
      <c r="Y753" s="39"/>
      <c r="Z753" s="39"/>
      <c r="AA753" s="39"/>
      <c r="AB753" s="39"/>
      <c r="AC753" s="39"/>
      <c r="AD753" s="39"/>
      <c r="AE753" s="39"/>
      <c r="AT753" s="18" t="s">
        <v>139</v>
      </c>
      <c r="AU753" s="18" t="s">
        <v>82</v>
      </c>
    </row>
    <row r="754" spans="1:65" s="2" customFormat="1" ht="19.8" customHeight="1">
      <c r="A754" s="39"/>
      <c r="B754" s="40"/>
      <c r="C754" s="246" t="s">
        <v>1020</v>
      </c>
      <c r="D754" s="246" t="s">
        <v>165</v>
      </c>
      <c r="E754" s="247" t="s">
        <v>1021</v>
      </c>
      <c r="F754" s="248" t="s">
        <v>1022</v>
      </c>
      <c r="G754" s="249" t="s">
        <v>136</v>
      </c>
      <c r="H754" s="250">
        <v>1</v>
      </c>
      <c r="I754" s="251"/>
      <c r="J754" s="252">
        <f>ROUND(I754*H754,2)</f>
        <v>0</v>
      </c>
      <c r="K754" s="248" t="s">
        <v>19</v>
      </c>
      <c r="L754" s="253"/>
      <c r="M754" s="254" t="s">
        <v>19</v>
      </c>
      <c r="N754" s="255" t="s">
        <v>43</v>
      </c>
      <c r="O754" s="85"/>
      <c r="P754" s="214">
        <f>O754*H754</f>
        <v>0</v>
      </c>
      <c r="Q754" s="214">
        <v>0.011</v>
      </c>
      <c r="R754" s="214">
        <f>Q754*H754</f>
        <v>0.011</v>
      </c>
      <c r="S754" s="214">
        <v>0</v>
      </c>
      <c r="T754" s="215">
        <f>S754*H754</f>
        <v>0</v>
      </c>
      <c r="U754" s="39"/>
      <c r="V754" s="39"/>
      <c r="W754" s="39"/>
      <c r="X754" s="39"/>
      <c r="Y754" s="39"/>
      <c r="Z754" s="39"/>
      <c r="AA754" s="39"/>
      <c r="AB754" s="39"/>
      <c r="AC754" s="39"/>
      <c r="AD754" s="39"/>
      <c r="AE754" s="39"/>
      <c r="AR754" s="216" t="s">
        <v>333</v>
      </c>
      <c r="AT754" s="216" t="s">
        <v>165</v>
      </c>
      <c r="AU754" s="216" t="s">
        <v>82</v>
      </c>
      <c r="AY754" s="18" t="s">
        <v>130</v>
      </c>
      <c r="BE754" s="217">
        <f>IF(N754="základní",J754,0)</f>
        <v>0</v>
      </c>
      <c r="BF754" s="217">
        <f>IF(N754="snížená",J754,0)</f>
        <v>0</v>
      </c>
      <c r="BG754" s="217">
        <f>IF(N754="zákl. přenesená",J754,0)</f>
        <v>0</v>
      </c>
      <c r="BH754" s="217">
        <f>IF(N754="sníž. přenesená",J754,0)</f>
        <v>0</v>
      </c>
      <c r="BI754" s="217">
        <f>IF(N754="nulová",J754,0)</f>
        <v>0</v>
      </c>
      <c r="BJ754" s="18" t="s">
        <v>80</v>
      </c>
      <c r="BK754" s="217">
        <f>ROUND(I754*H754,2)</f>
        <v>0</v>
      </c>
      <c r="BL754" s="18" t="s">
        <v>249</v>
      </c>
      <c r="BM754" s="216" t="s">
        <v>1023</v>
      </c>
    </row>
    <row r="755" spans="1:47" s="2" customFormat="1" ht="12">
      <c r="A755" s="39"/>
      <c r="B755" s="40"/>
      <c r="C755" s="41"/>
      <c r="D755" s="218" t="s">
        <v>139</v>
      </c>
      <c r="E755" s="41"/>
      <c r="F755" s="219" t="s">
        <v>1022</v>
      </c>
      <c r="G755" s="41"/>
      <c r="H755" s="41"/>
      <c r="I755" s="220"/>
      <c r="J755" s="41"/>
      <c r="K755" s="41"/>
      <c r="L755" s="45"/>
      <c r="M755" s="221"/>
      <c r="N755" s="222"/>
      <c r="O755" s="85"/>
      <c r="P755" s="85"/>
      <c r="Q755" s="85"/>
      <c r="R755" s="85"/>
      <c r="S755" s="85"/>
      <c r="T755" s="86"/>
      <c r="U755" s="39"/>
      <c r="V755" s="39"/>
      <c r="W755" s="39"/>
      <c r="X755" s="39"/>
      <c r="Y755" s="39"/>
      <c r="Z755" s="39"/>
      <c r="AA755" s="39"/>
      <c r="AB755" s="39"/>
      <c r="AC755" s="39"/>
      <c r="AD755" s="39"/>
      <c r="AE755" s="39"/>
      <c r="AT755" s="18" t="s">
        <v>139</v>
      </c>
      <c r="AU755" s="18" t="s">
        <v>82</v>
      </c>
    </row>
    <row r="756" spans="1:65" s="2" customFormat="1" ht="30" customHeight="1">
      <c r="A756" s="39"/>
      <c r="B756" s="40"/>
      <c r="C756" s="205" t="s">
        <v>1024</v>
      </c>
      <c r="D756" s="205" t="s">
        <v>133</v>
      </c>
      <c r="E756" s="206" t="s">
        <v>1025</v>
      </c>
      <c r="F756" s="207" t="s">
        <v>1026</v>
      </c>
      <c r="G756" s="208" t="s">
        <v>150</v>
      </c>
      <c r="H756" s="209">
        <v>113.36</v>
      </c>
      <c r="I756" s="210"/>
      <c r="J756" s="211">
        <f>ROUND(I756*H756,2)</f>
        <v>0</v>
      </c>
      <c r="K756" s="207" t="s">
        <v>137</v>
      </c>
      <c r="L756" s="45"/>
      <c r="M756" s="212" t="s">
        <v>19</v>
      </c>
      <c r="N756" s="213" t="s">
        <v>43</v>
      </c>
      <c r="O756" s="85"/>
      <c r="P756" s="214">
        <f>O756*H756</f>
        <v>0</v>
      </c>
      <c r="Q756" s="214">
        <v>0</v>
      </c>
      <c r="R756" s="214">
        <f>Q756*H756</f>
        <v>0</v>
      </c>
      <c r="S756" s="214">
        <v>0</v>
      </c>
      <c r="T756" s="215">
        <f>S756*H756</f>
        <v>0</v>
      </c>
      <c r="U756" s="39"/>
      <c r="V756" s="39"/>
      <c r="W756" s="39"/>
      <c r="X756" s="39"/>
      <c r="Y756" s="39"/>
      <c r="Z756" s="39"/>
      <c r="AA756" s="39"/>
      <c r="AB756" s="39"/>
      <c r="AC756" s="39"/>
      <c r="AD756" s="39"/>
      <c r="AE756" s="39"/>
      <c r="AR756" s="216" t="s">
        <v>249</v>
      </c>
      <c r="AT756" s="216" t="s">
        <v>133</v>
      </c>
      <c r="AU756" s="216" t="s">
        <v>82</v>
      </c>
      <c r="AY756" s="18" t="s">
        <v>130</v>
      </c>
      <c r="BE756" s="217">
        <f>IF(N756="základní",J756,0)</f>
        <v>0</v>
      </c>
      <c r="BF756" s="217">
        <f>IF(N756="snížená",J756,0)</f>
        <v>0</v>
      </c>
      <c r="BG756" s="217">
        <f>IF(N756="zákl. přenesená",J756,0)</f>
        <v>0</v>
      </c>
      <c r="BH756" s="217">
        <f>IF(N756="sníž. přenesená",J756,0)</f>
        <v>0</v>
      </c>
      <c r="BI756" s="217">
        <f>IF(N756="nulová",J756,0)</f>
        <v>0</v>
      </c>
      <c r="BJ756" s="18" t="s">
        <v>80</v>
      </c>
      <c r="BK756" s="217">
        <f>ROUND(I756*H756,2)</f>
        <v>0</v>
      </c>
      <c r="BL756" s="18" t="s">
        <v>249</v>
      </c>
      <c r="BM756" s="216" t="s">
        <v>1027</v>
      </c>
    </row>
    <row r="757" spans="1:47" s="2" customFormat="1" ht="12">
      <c r="A757" s="39"/>
      <c r="B757" s="40"/>
      <c r="C757" s="41"/>
      <c r="D757" s="218" t="s">
        <v>139</v>
      </c>
      <c r="E757" s="41"/>
      <c r="F757" s="219" t="s">
        <v>1028</v>
      </c>
      <c r="G757" s="41"/>
      <c r="H757" s="41"/>
      <c r="I757" s="220"/>
      <c r="J757" s="41"/>
      <c r="K757" s="41"/>
      <c r="L757" s="45"/>
      <c r="M757" s="221"/>
      <c r="N757" s="222"/>
      <c r="O757" s="85"/>
      <c r="P757" s="85"/>
      <c r="Q757" s="85"/>
      <c r="R757" s="85"/>
      <c r="S757" s="85"/>
      <c r="T757" s="86"/>
      <c r="U757" s="39"/>
      <c r="V757" s="39"/>
      <c r="W757" s="39"/>
      <c r="X757" s="39"/>
      <c r="Y757" s="39"/>
      <c r="Z757" s="39"/>
      <c r="AA757" s="39"/>
      <c r="AB757" s="39"/>
      <c r="AC757" s="39"/>
      <c r="AD757" s="39"/>
      <c r="AE757" s="39"/>
      <c r="AT757" s="18" t="s">
        <v>139</v>
      </c>
      <c r="AU757" s="18" t="s">
        <v>82</v>
      </c>
    </row>
    <row r="758" spans="1:47" s="2" customFormat="1" ht="12">
      <c r="A758" s="39"/>
      <c r="B758" s="40"/>
      <c r="C758" s="41"/>
      <c r="D758" s="223" t="s">
        <v>141</v>
      </c>
      <c r="E758" s="41"/>
      <c r="F758" s="224" t="s">
        <v>1029</v>
      </c>
      <c r="G758" s="41"/>
      <c r="H758" s="41"/>
      <c r="I758" s="220"/>
      <c r="J758" s="41"/>
      <c r="K758" s="41"/>
      <c r="L758" s="45"/>
      <c r="M758" s="221"/>
      <c r="N758" s="222"/>
      <c r="O758" s="85"/>
      <c r="P758" s="85"/>
      <c r="Q758" s="85"/>
      <c r="R758" s="85"/>
      <c r="S758" s="85"/>
      <c r="T758" s="86"/>
      <c r="U758" s="39"/>
      <c r="V758" s="39"/>
      <c r="W758" s="39"/>
      <c r="X758" s="39"/>
      <c r="Y758" s="39"/>
      <c r="Z758" s="39"/>
      <c r="AA758" s="39"/>
      <c r="AB758" s="39"/>
      <c r="AC758" s="39"/>
      <c r="AD758" s="39"/>
      <c r="AE758" s="39"/>
      <c r="AT758" s="18" t="s">
        <v>141</v>
      </c>
      <c r="AU758" s="18" t="s">
        <v>82</v>
      </c>
    </row>
    <row r="759" spans="1:51" s="14" customFormat="1" ht="12">
      <c r="A759" s="14"/>
      <c r="B759" s="235"/>
      <c r="C759" s="236"/>
      <c r="D759" s="218" t="s">
        <v>143</v>
      </c>
      <c r="E759" s="237" t="s">
        <v>19</v>
      </c>
      <c r="F759" s="238" t="s">
        <v>1030</v>
      </c>
      <c r="G759" s="236"/>
      <c r="H759" s="239">
        <v>113.36</v>
      </c>
      <c r="I759" s="240"/>
      <c r="J759" s="236"/>
      <c r="K759" s="236"/>
      <c r="L759" s="241"/>
      <c r="M759" s="242"/>
      <c r="N759" s="243"/>
      <c r="O759" s="243"/>
      <c r="P759" s="243"/>
      <c r="Q759" s="243"/>
      <c r="R759" s="243"/>
      <c r="S759" s="243"/>
      <c r="T759" s="244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T759" s="245" t="s">
        <v>143</v>
      </c>
      <c r="AU759" s="245" t="s">
        <v>82</v>
      </c>
      <c r="AV759" s="14" t="s">
        <v>82</v>
      </c>
      <c r="AW759" s="14" t="s">
        <v>33</v>
      </c>
      <c r="AX759" s="14" t="s">
        <v>72</v>
      </c>
      <c r="AY759" s="245" t="s">
        <v>130</v>
      </c>
    </row>
    <row r="760" spans="1:65" s="2" customFormat="1" ht="22.2" customHeight="1">
      <c r="A760" s="39"/>
      <c r="B760" s="40"/>
      <c r="C760" s="246" t="s">
        <v>1031</v>
      </c>
      <c r="D760" s="246" t="s">
        <v>165</v>
      </c>
      <c r="E760" s="247" t="s">
        <v>1032</v>
      </c>
      <c r="F760" s="248" t="s">
        <v>1033</v>
      </c>
      <c r="G760" s="249" t="s">
        <v>150</v>
      </c>
      <c r="H760" s="250">
        <v>124.696</v>
      </c>
      <c r="I760" s="251"/>
      <c r="J760" s="252">
        <f>ROUND(I760*H760,2)</f>
        <v>0</v>
      </c>
      <c r="K760" s="248" t="s">
        <v>137</v>
      </c>
      <c r="L760" s="253"/>
      <c r="M760" s="254" t="s">
        <v>19</v>
      </c>
      <c r="N760" s="255" t="s">
        <v>43</v>
      </c>
      <c r="O760" s="85"/>
      <c r="P760" s="214">
        <f>O760*H760</f>
        <v>0</v>
      </c>
      <c r="Q760" s="214">
        <v>0.00016</v>
      </c>
      <c r="R760" s="214">
        <f>Q760*H760</f>
        <v>0.01995136</v>
      </c>
      <c r="S760" s="214">
        <v>0</v>
      </c>
      <c r="T760" s="215">
        <f>S760*H760</f>
        <v>0</v>
      </c>
      <c r="U760" s="39"/>
      <c r="V760" s="39"/>
      <c r="W760" s="39"/>
      <c r="X760" s="39"/>
      <c r="Y760" s="39"/>
      <c r="Z760" s="39"/>
      <c r="AA760" s="39"/>
      <c r="AB760" s="39"/>
      <c r="AC760" s="39"/>
      <c r="AD760" s="39"/>
      <c r="AE760" s="39"/>
      <c r="AR760" s="216" t="s">
        <v>333</v>
      </c>
      <c r="AT760" s="216" t="s">
        <v>165</v>
      </c>
      <c r="AU760" s="216" t="s">
        <v>82</v>
      </c>
      <c r="AY760" s="18" t="s">
        <v>130</v>
      </c>
      <c r="BE760" s="217">
        <f>IF(N760="základní",J760,0)</f>
        <v>0</v>
      </c>
      <c r="BF760" s="217">
        <f>IF(N760="snížená",J760,0)</f>
        <v>0</v>
      </c>
      <c r="BG760" s="217">
        <f>IF(N760="zákl. přenesená",J760,0)</f>
        <v>0</v>
      </c>
      <c r="BH760" s="217">
        <f>IF(N760="sníž. přenesená",J760,0)</f>
        <v>0</v>
      </c>
      <c r="BI760" s="217">
        <f>IF(N760="nulová",J760,0)</f>
        <v>0</v>
      </c>
      <c r="BJ760" s="18" t="s">
        <v>80</v>
      </c>
      <c r="BK760" s="217">
        <f>ROUND(I760*H760,2)</f>
        <v>0</v>
      </c>
      <c r="BL760" s="18" t="s">
        <v>249</v>
      </c>
      <c r="BM760" s="216" t="s">
        <v>1034</v>
      </c>
    </row>
    <row r="761" spans="1:47" s="2" customFormat="1" ht="12">
      <c r="A761" s="39"/>
      <c r="B761" s="40"/>
      <c r="C761" s="41"/>
      <c r="D761" s="218" t="s">
        <v>139</v>
      </c>
      <c r="E761" s="41"/>
      <c r="F761" s="219" t="s">
        <v>1033</v>
      </c>
      <c r="G761" s="41"/>
      <c r="H761" s="41"/>
      <c r="I761" s="220"/>
      <c r="J761" s="41"/>
      <c r="K761" s="41"/>
      <c r="L761" s="45"/>
      <c r="M761" s="221"/>
      <c r="N761" s="222"/>
      <c r="O761" s="85"/>
      <c r="P761" s="85"/>
      <c r="Q761" s="85"/>
      <c r="R761" s="85"/>
      <c r="S761" s="85"/>
      <c r="T761" s="86"/>
      <c r="U761" s="39"/>
      <c r="V761" s="39"/>
      <c r="W761" s="39"/>
      <c r="X761" s="39"/>
      <c r="Y761" s="39"/>
      <c r="Z761" s="39"/>
      <c r="AA761" s="39"/>
      <c r="AB761" s="39"/>
      <c r="AC761" s="39"/>
      <c r="AD761" s="39"/>
      <c r="AE761" s="39"/>
      <c r="AT761" s="18" t="s">
        <v>139</v>
      </c>
      <c r="AU761" s="18" t="s">
        <v>82</v>
      </c>
    </row>
    <row r="762" spans="1:51" s="14" customFormat="1" ht="12">
      <c r="A762" s="14"/>
      <c r="B762" s="235"/>
      <c r="C762" s="236"/>
      <c r="D762" s="218" t="s">
        <v>143</v>
      </c>
      <c r="E762" s="236"/>
      <c r="F762" s="238" t="s">
        <v>1035</v>
      </c>
      <c r="G762" s="236"/>
      <c r="H762" s="239">
        <v>124.696</v>
      </c>
      <c r="I762" s="240"/>
      <c r="J762" s="236"/>
      <c r="K762" s="236"/>
      <c r="L762" s="241"/>
      <c r="M762" s="242"/>
      <c r="N762" s="243"/>
      <c r="O762" s="243"/>
      <c r="P762" s="243"/>
      <c r="Q762" s="243"/>
      <c r="R762" s="243"/>
      <c r="S762" s="243"/>
      <c r="T762" s="244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T762" s="245" t="s">
        <v>143</v>
      </c>
      <c r="AU762" s="245" t="s">
        <v>82</v>
      </c>
      <c r="AV762" s="14" t="s">
        <v>82</v>
      </c>
      <c r="AW762" s="14" t="s">
        <v>4</v>
      </c>
      <c r="AX762" s="14" t="s">
        <v>80</v>
      </c>
      <c r="AY762" s="245" t="s">
        <v>130</v>
      </c>
    </row>
    <row r="763" spans="1:65" s="2" customFormat="1" ht="22.2" customHeight="1">
      <c r="A763" s="39"/>
      <c r="B763" s="40"/>
      <c r="C763" s="205" t="s">
        <v>1036</v>
      </c>
      <c r="D763" s="205" t="s">
        <v>133</v>
      </c>
      <c r="E763" s="206" t="s">
        <v>1037</v>
      </c>
      <c r="F763" s="207" t="s">
        <v>1038</v>
      </c>
      <c r="G763" s="208" t="s">
        <v>252</v>
      </c>
      <c r="H763" s="209">
        <v>0.228</v>
      </c>
      <c r="I763" s="210"/>
      <c r="J763" s="211">
        <f>ROUND(I763*H763,2)</f>
        <v>0</v>
      </c>
      <c r="K763" s="207" t="s">
        <v>137</v>
      </c>
      <c r="L763" s="45"/>
      <c r="M763" s="212" t="s">
        <v>19</v>
      </c>
      <c r="N763" s="213" t="s">
        <v>43</v>
      </c>
      <c r="O763" s="85"/>
      <c r="P763" s="214">
        <f>O763*H763</f>
        <v>0</v>
      </c>
      <c r="Q763" s="214">
        <v>0</v>
      </c>
      <c r="R763" s="214">
        <f>Q763*H763</f>
        <v>0</v>
      </c>
      <c r="S763" s="214">
        <v>0</v>
      </c>
      <c r="T763" s="215">
        <f>S763*H763</f>
        <v>0</v>
      </c>
      <c r="U763" s="39"/>
      <c r="V763" s="39"/>
      <c r="W763" s="39"/>
      <c r="X763" s="39"/>
      <c r="Y763" s="39"/>
      <c r="Z763" s="39"/>
      <c r="AA763" s="39"/>
      <c r="AB763" s="39"/>
      <c r="AC763" s="39"/>
      <c r="AD763" s="39"/>
      <c r="AE763" s="39"/>
      <c r="AR763" s="216" t="s">
        <v>249</v>
      </c>
      <c r="AT763" s="216" t="s">
        <v>133</v>
      </c>
      <c r="AU763" s="216" t="s">
        <v>82</v>
      </c>
      <c r="AY763" s="18" t="s">
        <v>130</v>
      </c>
      <c r="BE763" s="217">
        <f>IF(N763="základní",J763,0)</f>
        <v>0</v>
      </c>
      <c r="BF763" s="217">
        <f>IF(N763="snížená",J763,0)</f>
        <v>0</v>
      </c>
      <c r="BG763" s="217">
        <f>IF(N763="zákl. přenesená",J763,0)</f>
        <v>0</v>
      </c>
      <c r="BH763" s="217">
        <f>IF(N763="sníž. přenesená",J763,0)</f>
        <v>0</v>
      </c>
      <c r="BI763" s="217">
        <f>IF(N763="nulová",J763,0)</f>
        <v>0</v>
      </c>
      <c r="BJ763" s="18" t="s">
        <v>80</v>
      </c>
      <c r="BK763" s="217">
        <f>ROUND(I763*H763,2)</f>
        <v>0</v>
      </c>
      <c r="BL763" s="18" t="s">
        <v>249</v>
      </c>
      <c r="BM763" s="216" t="s">
        <v>1039</v>
      </c>
    </row>
    <row r="764" spans="1:47" s="2" customFormat="1" ht="12">
      <c r="A764" s="39"/>
      <c r="B764" s="40"/>
      <c r="C764" s="41"/>
      <c r="D764" s="218" t="s">
        <v>139</v>
      </c>
      <c r="E764" s="41"/>
      <c r="F764" s="219" t="s">
        <v>1040</v>
      </c>
      <c r="G764" s="41"/>
      <c r="H764" s="41"/>
      <c r="I764" s="220"/>
      <c r="J764" s="41"/>
      <c r="K764" s="41"/>
      <c r="L764" s="45"/>
      <c r="M764" s="221"/>
      <c r="N764" s="222"/>
      <c r="O764" s="85"/>
      <c r="P764" s="85"/>
      <c r="Q764" s="85"/>
      <c r="R764" s="85"/>
      <c r="S764" s="85"/>
      <c r="T764" s="86"/>
      <c r="U764" s="39"/>
      <c r="V764" s="39"/>
      <c r="W764" s="39"/>
      <c r="X764" s="39"/>
      <c r="Y764" s="39"/>
      <c r="Z764" s="39"/>
      <c r="AA764" s="39"/>
      <c r="AB764" s="39"/>
      <c r="AC764" s="39"/>
      <c r="AD764" s="39"/>
      <c r="AE764" s="39"/>
      <c r="AT764" s="18" t="s">
        <v>139</v>
      </c>
      <c r="AU764" s="18" t="s">
        <v>82</v>
      </c>
    </row>
    <row r="765" spans="1:47" s="2" customFormat="1" ht="12">
      <c r="A765" s="39"/>
      <c r="B765" s="40"/>
      <c r="C765" s="41"/>
      <c r="D765" s="223" t="s">
        <v>141</v>
      </c>
      <c r="E765" s="41"/>
      <c r="F765" s="224" t="s">
        <v>1041</v>
      </c>
      <c r="G765" s="41"/>
      <c r="H765" s="41"/>
      <c r="I765" s="220"/>
      <c r="J765" s="41"/>
      <c r="K765" s="41"/>
      <c r="L765" s="45"/>
      <c r="M765" s="221"/>
      <c r="N765" s="222"/>
      <c r="O765" s="85"/>
      <c r="P765" s="85"/>
      <c r="Q765" s="85"/>
      <c r="R765" s="85"/>
      <c r="S765" s="85"/>
      <c r="T765" s="86"/>
      <c r="U765" s="39"/>
      <c r="V765" s="39"/>
      <c r="W765" s="39"/>
      <c r="X765" s="39"/>
      <c r="Y765" s="39"/>
      <c r="Z765" s="39"/>
      <c r="AA765" s="39"/>
      <c r="AB765" s="39"/>
      <c r="AC765" s="39"/>
      <c r="AD765" s="39"/>
      <c r="AE765" s="39"/>
      <c r="AT765" s="18" t="s">
        <v>141</v>
      </c>
      <c r="AU765" s="18" t="s">
        <v>82</v>
      </c>
    </row>
    <row r="766" spans="1:63" s="12" customFormat="1" ht="22.8" customHeight="1">
      <c r="A766" s="12"/>
      <c r="B766" s="189"/>
      <c r="C766" s="190"/>
      <c r="D766" s="191" t="s">
        <v>71</v>
      </c>
      <c r="E766" s="203" t="s">
        <v>1042</v>
      </c>
      <c r="F766" s="203" t="s">
        <v>1043</v>
      </c>
      <c r="G766" s="190"/>
      <c r="H766" s="190"/>
      <c r="I766" s="193"/>
      <c r="J766" s="204">
        <f>BK766</f>
        <v>0</v>
      </c>
      <c r="K766" s="190"/>
      <c r="L766" s="195"/>
      <c r="M766" s="196"/>
      <c r="N766" s="197"/>
      <c r="O766" s="197"/>
      <c r="P766" s="198">
        <f>SUM(P767:P775)</f>
        <v>0</v>
      </c>
      <c r="Q766" s="197"/>
      <c r="R766" s="198">
        <f>SUM(R767:R775)</f>
        <v>0.014039999999999999</v>
      </c>
      <c r="S766" s="197"/>
      <c r="T766" s="199">
        <f>SUM(T767:T775)</f>
        <v>0</v>
      </c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R766" s="200" t="s">
        <v>82</v>
      </c>
      <c r="AT766" s="201" t="s">
        <v>71</v>
      </c>
      <c r="AU766" s="201" t="s">
        <v>80</v>
      </c>
      <c r="AY766" s="200" t="s">
        <v>130</v>
      </c>
      <c r="BK766" s="202">
        <f>SUM(BK767:BK775)</f>
        <v>0</v>
      </c>
    </row>
    <row r="767" spans="1:65" s="2" customFormat="1" ht="19.8" customHeight="1">
      <c r="A767" s="39"/>
      <c r="B767" s="40"/>
      <c r="C767" s="205" t="s">
        <v>1044</v>
      </c>
      <c r="D767" s="205" t="s">
        <v>133</v>
      </c>
      <c r="E767" s="206" t="s">
        <v>1045</v>
      </c>
      <c r="F767" s="207" t="s">
        <v>1046</v>
      </c>
      <c r="G767" s="208" t="s">
        <v>136</v>
      </c>
      <c r="H767" s="209">
        <v>48</v>
      </c>
      <c r="I767" s="210"/>
      <c r="J767" s="211">
        <f>ROUND(I767*H767,2)</f>
        <v>0</v>
      </c>
      <c r="K767" s="207" t="s">
        <v>137</v>
      </c>
      <c r="L767" s="45"/>
      <c r="M767" s="212" t="s">
        <v>19</v>
      </c>
      <c r="N767" s="213" t="s">
        <v>43</v>
      </c>
      <c r="O767" s="85"/>
      <c r="P767" s="214">
        <f>O767*H767</f>
        <v>0</v>
      </c>
      <c r="Q767" s="214">
        <v>0.00027</v>
      </c>
      <c r="R767" s="214">
        <f>Q767*H767</f>
        <v>0.01296</v>
      </c>
      <c r="S767" s="214">
        <v>0</v>
      </c>
      <c r="T767" s="215">
        <f>S767*H767</f>
        <v>0</v>
      </c>
      <c r="U767" s="39"/>
      <c r="V767" s="39"/>
      <c r="W767" s="39"/>
      <c r="X767" s="39"/>
      <c r="Y767" s="39"/>
      <c r="Z767" s="39"/>
      <c r="AA767" s="39"/>
      <c r="AB767" s="39"/>
      <c r="AC767" s="39"/>
      <c r="AD767" s="39"/>
      <c r="AE767" s="39"/>
      <c r="AR767" s="216" t="s">
        <v>249</v>
      </c>
      <c r="AT767" s="216" t="s">
        <v>133</v>
      </c>
      <c r="AU767" s="216" t="s">
        <v>82</v>
      </c>
      <c r="AY767" s="18" t="s">
        <v>130</v>
      </c>
      <c r="BE767" s="217">
        <f>IF(N767="základní",J767,0)</f>
        <v>0</v>
      </c>
      <c r="BF767" s="217">
        <f>IF(N767="snížená",J767,0)</f>
        <v>0</v>
      </c>
      <c r="BG767" s="217">
        <f>IF(N767="zákl. přenesená",J767,0)</f>
        <v>0</v>
      </c>
      <c r="BH767" s="217">
        <f>IF(N767="sníž. přenesená",J767,0)</f>
        <v>0</v>
      </c>
      <c r="BI767" s="217">
        <f>IF(N767="nulová",J767,0)</f>
        <v>0</v>
      </c>
      <c r="BJ767" s="18" t="s">
        <v>80</v>
      </c>
      <c r="BK767" s="217">
        <f>ROUND(I767*H767,2)</f>
        <v>0</v>
      </c>
      <c r="BL767" s="18" t="s">
        <v>249</v>
      </c>
      <c r="BM767" s="216" t="s">
        <v>1047</v>
      </c>
    </row>
    <row r="768" spans="1:47" s="2" customFormat="1" ht="12">
      <c r="A768" s="39"/>
      <c r="B768" s="40"/>
      <c r="C768" s="41"/>
      <c r="D768" s="218" t="s">
        <v>139</v>
      </c>
      <c r="E768" s="41"/>
      <c r="F768" s="219" t="s">
        <v>1048</v>
      </c>
      <c r="G768" s="41"/>
      <c r="H768" s="41"/>
      <c r="I768" s="220"/>
      <c r="J768" s="41"/>
      <c r="K768" s="41"/>
      <c r="L768" s="45"/>
      <c r="M768" s="221"/>
      <c r="N768" s="222"/>
      <c r="O768" s="85"/>
      <c r="P768" s="85"/>
      <c r="Q768" s="85"/>
      <c r="R768" s="85"/>
      <c r="S768" s="85"/>
      <c r="T768" s="86"/>
      <c r="U768" s="39"/>
      <c r="V768" s="39"/>
      <c r="W768" s="39"/>
      <c r="X768" s="39"/>
      <c r="Y768" s="39"/>
      <c r="Z768" s="39"/>
      <c r="AA768" s="39"/>
      <c r="AB768" s="39"/>
      <c r="AC768" s="39"/>
      <c r="AD768" s="39"/>
      <c r="AE768" s="39"/>
      <c r="AT768" s="18" t="s">
        <v>139</v>
      </c>
      <c r="AU768" s="18" t="s">
        <v>82</v>
      </c>
    </row>
    <row r="769" spans="1:47" s="2" customFormat="1" ht="12">
      <c r="A769" s="39"/>
      <c r="B769" s="40"/>
      <c r="C769" s="41"/>
      <c r="D769" s="223" t="s">
        <v>141</v>
      </c>
      <c r="E769" s="41"/>
      <c r="F769" s="224" t="s">
        <v>1049</v>
      </c>
      <c r="G769" s="41"/>
      <c r="H769" s="41"/>
      <c r="I769" s="220"/>
      <c r="J769" s="41"/>
      <c r="K769" s="41"/>
      <c r="L769" s="45"/>
      <c r="M769" s="221"/>
      <c r="N769" s="222"/>
      <c r="O769" s="85"/>
      <c r="P769" s="85"/>
      <c r="Q769" s="85"/>
      <c r="R769" s="85"/>
      <c r="S769" s="85"/>
      <c r="T769" s="86"/>
      <c r="U769" s="39"/>
      <c r="V769" s="39"/>
      <c r="W769" s="39"/>
      <c r="X769" s="39"/>
      <c r="Y769" s="39"/>
      <c r="Z769" s="39"/>
      <c r="AA769" s="39"/>
      <c r="AB769" s="39"/>
      <c r="AC769" s="39"/>
      <c r="AD769" s="39"/>
      <c r="AE769" s="39"/>
      <c r="AT769" s="18" t="s">
        <v>141</v>
      </c>
      <c r="AU769" s="18" t="s">
        <v>82</v>
      </c>
    </row>
    <row r="770" spans="1:65" s="2" customFormat="1" ht="19.8" customHeight="1">
      <c r="A770" s="39"/>
      <c r="B770" s="40"/>
      <c r="C770" s="205" t="s">
        <v>1050</v>
      </c>
      <c r="D770" s="205" t="s">
        <v>133</v>
      </c>
      <c r="E770" s="206" t="s">
        <v>1045</v>
      </c>
      <c r="F770" s="207" t="s">
        <v>1046</v>
      </c>
      <c r="G770" s="208" t="s">
        <v>136</v>
      </c>
      <c r="H770" s="209">
        <v>4</v>
      </c>
      <c r="I770" s="210"/>
      <c r="J770" s="211">
        <f>ROUND(I770*H770,2)</f>
        <v>0</v>
      </c>
      <c r="K770" s="207" t="s">
        <v>137</v>
      </c>
      <c r="L770" s="45"/>
      <c r="M770" s="212" t="s">
        <v>19</v>
      </c>
      <c r="N770" s="213" t="s">
        <v>43</v>
      </c>
      <c r="O770" s="85"/>
      <c r="P770" s="214">
        <f>O770*H770</f>
        <v>0</v>
      </c>
      <c r="Q770" s="214">
        <v>0.00027</v>
      </c>
      <c r="R770" s="214">
        <f>Q770*H770</f>
        <v>0.00108</v>
      </c>
      <c r="S770" s="214">
        <v>0</v>
      </c>
      <c r="T770" s="215">
        <f>S770*H770</f>
        <v>0</v>
      </c>
      <c r="U770" s="39"/>
      <c r="V770" s="39"/>
      <c r="W770" s="39"/>
      <c r="X770" s="39"/>
      <c r="Y770" s="39"/>
      <c r="Z770" s="39"/>
      <c r="AA770" s="39"/>
      <c r="AB770" s="39"/>
      <c r="AC770" s="39"/>
      <c r="AD770" s="39"/>
      <c r="AE770" s="39"/>
      <c r="AR770" s="216" t="s">
        <v>249</v>
      </c>
      <c r="AT770" s="216" t="s">
        <v>133</v>
      </c>
      <c r="AU770" s="216" t="s">
        <v>82</v>
      </c>
      <c r="AY770" s="18" t="s">
        <v>130</v>
      </c>
      <c r="BE770" s="217">
        <f>IF(N770="základní",J770,0)</f>
        <v>0</v>
      </c>
      <c r="BF770" s="217">
        <f>IF(N770="snížená",J770,0)</f>
        <v>0</v>
      </c>
      <c r="BG770" s="217">
        <f>IF(N770="zákl. přenesená",J770,0)</f>
        <v>0</v>
      </c>
      <c r="BH770" s="217">
        <f>IF(N770="sníž. přenesená",J770,0)</f>
        <v>0</v>
      </c>
      <c r="BI770" s="217">
        <f>IF(N770="nulová",J770,0)</f>
        <v>0</v>
      </c>
      <c r="BJ770" s="18" t="s">
        <v>80</v>
      </c>
      <c r="BK770" s="217">
        <f>ROUND(I770*H770,2)</f>
        <v>0</v>
      </c>
      <c r="BL770" s="18" t="s">
        <v>249</v>
      </c>
      <c r="BM770" s="216" t="s">
        <v>1051</v>
      </c>
    </row>
    <row r="771" spans="1:47" s="2" customFormat="1" ht="12">
      <c r="A771" s="39"/>
      <c r="B771" s="40"/>
      <c r="C771" s="41"/>
      <c r="D771" s="218" t="s">
        <v>139</v>
      </c>
      <c r="E771" s="41"/>
      <c r="F771" s="219" t="s">
        <v>1048</v>
      </c>
      <c r="G771" s="41"/>
      <c r="H771" s="41"/>
      <c r="I771" s="220"/>
      <c r="J771" s="41"/>
      <c r="K771" s="41"/>
      <c r="L771" s="45"/>
      <c r="M771" s="221"/>
      <c r="N771" s="222"/>
      <c r="O771" s="85"/>
      <c r="P771" s="85"/>
      <c r="Q771" s="85"/>
      <c r="R771" s="85"/>
      <c r="S771" s="85"/>
      <c r="T771" s="86"/>
      <c r="U771" s="39"/>
      <c r="V771" s="39"/>
      <c r="W771" s="39"/>
      <c r="X771" s="39"/>
      <c r="Y771" s="39"/>
      <c r="Z771" s="39"/>
      <c r="AA771" s="39"/>
      <c r="AB771" s="39"/>
      <c r="AC771" s="39"/>
      <c r="AD771" s="39"/>
      <c r="AE771" s="39"/>
      <c r="AT771" s="18" t="s">
        <v>139</v>
      </c>
      <c r="AU771" s="18" t="s">
        <v>82</v>
      </c>
    </row>
    <row r="772" spans="1:47" s="2" customFormat="1" ht="12">
      <c r="A772" s="39"/>
      <c r="B772" s="40"/>
      <c r="C772" s="41"/>
      <c r="D772" s="223" t="s">
        <v>141</v>
      </c>
      <c r="E772" s="41"/>
      <c r="F772" s="224" t="s">
        <v>1049</v>
      </c>
      <c r="G772" s="41"/>
      <c r="H772" s="41"/>
      <c r="I772" s="220"/>
      <c r="J772" s="41"/>
      <c r="K772" s="41"/>
      <c r="L772" s="45"/>
      <c r="M772" s="221"/>
      <c r="N772" s="222"/>
      <c r="O772" s="85"/>
      <c r="P772" s="85"/>
      <c r="Q772" s="85"/>
      <c r="R772" s="85"/>
      <c r="S772" s="85"/>
      <c r="T772" s="86"/>
      <c r="U772" s="39"/>
      <c r="V772" s="39"/>
      <c r="W772" s="39"/>
      <c r="X772" s="39"/>
      <c r="Y772" s="39"/>
      <c r="Z772" s="39"/>
      <c r="AA772" s="39"/>
      <c r="AB772" s="39"/>
      <c r="AC772" s="39"/>
      <c r="AD772" s="39"/>
      <c r="AE772" s="39"/>
      <c r="AT772" s="18" t="s">
        <v>141</v>
      </c>
      <c r="AU772" s="18" t="s">
        <v>82</v>
      </c>
    </row>
    <row r="773" spans="1:65" s="2" customFormat="1" ht="22.2" customHeight="1">
      <c r="A773" s="39"/>
      <c r="B773" s="40"/>
      <c r="C773" s="205" t="s">
        <v>1052</v>
      </c>
      <c r="D773" s="205" t="s">
        <v>133</v>
      </c>
      <c r="E773" s="206" t="s">
        <v>1053</v>
      </c>
      <c r="F773" s="207" t="s">
        <v>1054</v>
      </c>
      <c r="G773" s="208" t="s">
        <v>252</v>
      </c>
      <c r="H773" s="209">
        <v>0.014</v>
      </c>
      <c r="I773" s="210"/>
      <c r="J773" s="211">
        <f>ROUND(I773*H773,2)</f>
        <v>0</v>
      </c>
      <c r="K773" s="207" t="s">
        <v>137</v>
      </c>
      <c r="L773" s="45"/>
      <c r="M773" s="212" t="s">
        <v>19</v>
      </c>
      <c r="N773" s="213" t="s">
        <v>43</v>
      </c>
      <c r="O773" s="85"/>
      <c r="P773" s="214">
        <f>O773*H773</f>
        <v>0</v>
      </c>
      <c r="Q773" s="214">
        <v>0</v>
      </c>
      <c r="R773" s="214">
        <f>Q773*H773</f>
        <v>0</v>
      </c>
      <c r="S773" s="214">
        <v>0</v>
      </c>
      <c r="T773" s="215">
        <f>S773*H773</f>
        <v>0</v>
      </c>
      <c r="U773" s="39"/>
      <c r="V773" s="39"/>
      <c r="W773" s="39"/>
      <c r="X773" s="39"/>
      <c r="Y773" s="39"/>
      <c r="Z773" s="39"/>
      <c r="AA773" s="39"/>
      <c r="AB773" s="39"/>
      <c r="AC773" s="39"/>
      <c r="AD773" s="39"/>
      <c r="AE773" s="39"/>
      <c r="AR773" s="216" t="s">
        <v>249</v>
      </c>
      <c r="AT773" s="216" t="s">
        <v>133</v>
      </c>
      <c r="AU773" s="216" t="s">
        <v>82</v>
      </c>
      <c r="AY773" s="18" t="s">
        <v>130</v>
      </c>
      <c r="BE773" s="217">
        <f>IF(N773="základní",J773,0)</f>
        <v>0</v>
      </c>
      <c r="BF773" s="217">
        <f>IF(N773="snížená",J773,0)</f>
        <v>0</v>
      </c>
      <c r="BG773" s="217">
        <f>IF(N773="zákl. přenesená",J773,0)</f>
        <v>0</v>
      </c>
      <c r="BH773" s="217">
        <f>IF(N773="sníž. přenesená",J773,0)</f>
        <v>0</v>
      </c>
      <c r="BI773" s="217">
        <f>IF(N773="nulová",J773,0)</f>
        <v>0</v>
      </c>
      <c r="BJ773" s="18" t="s">
        <v>80</v>
      </c>
      <c r="BK773" s="217">
        <f>ROUND(I773*H773,2)</f>
        <v>0</v>
      </c>
      <c r="BL773" s="18" t="s">
        <v>249</v>
      </c>
      <c r="BM773" s="216" t="s">
        <v>1055</v>
      </c>
    </row>
    <row r="774" spans="1:47" s="2" customFormat="1" ht="12">
      <c r="A774" s="39"/>
      <c r="B774" s="40"/>
      <c r="C774" s="41"/>
      <c r="D774" s="218" t="s">
        <v>139</v>
      </c>
      <c r="E774" s="41"/>
      <c r="F774" s="219" t="s">
        <v>1056</v>
      </c>
      <c r="G774" s="41"/>
      <c r="H774" s="41"/>
      <c r="I774" s="220"/>
      <c r="J774" s="41"/>
      <c r="K774" s="41"/>
      <c r="L774" s="45"/>
      <c r="M774" s="221"/>
      <c r="N774" s="222"/>
      <c r="O774" s="85"/>
      <c r="P774" s="85"/>
      <c r="Q774" s="85"/>
      <c r="R774" s="85"/>
      <c r="S774" s="85"/>
      <c r="T774" s="86"/>
      <c r="U774" s="39"/>
      <c r="V774" s="39"/>
      <c r="W774" s="39"/>
      <c r="X774" s="39"/>
      <c r="Y774" s="39"/>
      <c r="Z774" s="39"/>
      <c r="AA774" s="39"/>
      <c r="AB774" s="39"/>
      <c r="AC774" s="39"/>
      <c r="AD774" s="39"/>
      <c r="AE774" s="39"/>
      <c r="AT774" s="18" t="s">
        <v>139</v>
      </c>
      <c r="AU774" s="18" t="s">
        <v>82</v>
      </c>
    </row>
    <row r="775" spans="1:47" s="2" customFormat="1" ht="12">
      <c r="A775" s="39"/>
      <c r="B775" s="40"/>
      <c r="C775" s="41"/>
      <c r="D775" s="223" t="s">
        <v>141</v>
      </c>
      <c r="E775" s="41"/>
      <c r="F775" s="224" t="s">
        <v>1057</v>
      </c>
      <c r="G775" s="41"/>
      <c r="H775" s="41"/>
      <c r="I775" s="220"/>
      <c r="J775" s="41"/>
      <c r="K775" s="41"/>
      <c r="L775" s="45"/>
      <c r="M775" s="221"/>
      <c r="N775" s="222"/>
      <c r="O775" s="85"/>
      <c r="P775" s="85"/>
      <c r="Q775" s="85"/>
      <c r="R775" s="85"/>
      <c r="S775" s="85"/>
      <c r="T775" s="86"/>
      <c r="U775" s="39"/>
      <c r="V775" s="39"/>
      <c r="W775" s="39"/>
      <c r="X775" s="39"/>
      <c r="Y775" s="39"/>
      <c r="Z775" s="39"/>
      <c r="AA775" s="39"/>
      <c r="AB775" s="39"/>
      <c r="AC775" s="39"/>
      <c r="AD775" s="39"/>
      <c r="AE775" s="39"/>
      <c r="AT775" s="18" t="s">
        <v>141</v>
      </c>
      <c r="AU775" s="18" t="s">
        <v>82</v>
      </c>
    </row>
    <row r="776" spans="1:63" s="12" customFormat="1" ht="22.8" customHeight="1">
      <c r="A776" s="12"/>
      <c r="B776" s="189"/>
      <c r="C776" s="190"/>
      <c r="D776" s="191" t="s">
        <v>71</v>
      </c>
      <c r="E776" s="203" t="s">
        <v>1058</v>
      </c>
      <c r="F776" s="203" t="s">
        <v>1059</v>
      </c>
      <c r="G776" s="190"/>
      <c r="H776" s="190"/>
      <c r="I776" s="193"/>
      <c r="J776" s="204">
        <f>BK776</f>
        <v>0</v>
      </c>
      <c r="K776" s="190"/>
      <c r="L776" s="195"/>
      <c r="M776" s="196"/>
      <c r="N776" s="197"/>
      <c r="O776" s="197"/>
      <c r="P776" s="198">
        <f>SUM(P777:P806)</f>
        <v>0</v>
      </c>
      <c r="Q776" s="197"/>
      <c r="R776" s="198">
        <f>SUM(R777:R806)</f>
        <v>0.30057219</v>
      </c>
      <c r="S776" s="197"/>
      <c r="T776" s="199">
        <f>SUM(T777:T806)</f>
        <v>0</v>
      </c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  <c r="AE776" s="12"/>
      <c r="AR776" s="200" t="s">
        <v>82</v>
      </c>
      <c r="AT776" s="201" t="s">
        <v>71</v>
      </c>
      <c r="AU776" s="201" t="s">
        <v>80</v>
      </c>
      <c r="AY776" s="200" t="s">
        <v>130</v>
      </c>
      <c r="BK776" s="202">
        <f>SUM(BK777:BK806)</f>
        <v>0</v>
      </c>
    </row>
    <row r="777" spans="1:65" s="2" customFormat="1" ht="22.2" customHeight="1">
      <c r="A777" s="39"/>
      <c r="B777" s="40"/>
      <c r="C777" s="205" t="s">
        <v>1060</v>
      </c>
      <c r="D777" s="205" t="s">
        <v>133</v>
      </c>
      <c r="E777" s="206" t="s">
        <v>1061</v>
      </c>
      <c r="F777" s="207" t="s">
        <v>1062</v>
      </c>
      <c r="G777" s="208" t="s">
        <v>136</v>
      </c>
      <c r="H777" s="209">
        <v>40</v>
      </c>
      <c r="I777" s="210"/>
      <c r="J777" s="211">
        <f>ROUND(I777*H777,2)</f>
        <v>0</v>
      </c>
      <c r="K777" s="207" t="s">
        <v>137</v>
      </c>
      <c r="L777" s="45"/>
      <c r="M777" s="212" t="s">
        <v>19</v>
      </c>
      <c r="N777" s="213" t="s">
        <v>43</v>
      </c>
      <c r="O777" s="85"/>
      <c r="P777" s="214">
        <f>O777*H777</f>
        <v>0</v>
      </c>
      <c r="Q777" s="214">
        <v>0</v>
      </c>
      <c r="R777" s="214">
        <f>Q777*H777</f>
        <v>0</v>
      </c>
      <c r="S777" s="214">
        <v>0</v>
      </c>
      <c r="T777" s="215">
        <f>S777*H777</f>
        <v>0</v>
      </c>
      <c r="U777" s="39"/>
      <c r="V777" s="39"/>
      <c r="W777" s="39"/>
      <c r="X777" s="39"/>
      <c r="Y777" s="39"/>
      <c r="Z777" s="39"/>
      <c r="AA777" s="39"/>
      <c r="AB777" s="39"/>
      <c r="AC777" s="39"/>
      <c r="AD777" s="39"/>
      <c r="AE777" s="39"/>
      <c r="AR777" s="216" t="s">
        <v>249</v>
      </c>
      <c r="AT777" s="216" t="s">
        <v>133</v>
      </c>
      <c r="AU777" s="216" t="s">
        <v>82</v>
      </c>
      <c r="AY777" s="18" t="s">
        <v>130</v>
      </c>
      <c r="BE777" s="217">
        <f>IF(N777="základní",J777,0)</f>
        <v>0</v>
      </c>
      <c r="BF777" s="217">
        <f>IF(N777="snížená",J777,0)</f>
        <v>0</v>
      </c>
      <c r="BG777" s="217">
        <f>IF(N777="zákl. přenesená",J777,0)</f>
        <v>0</v>
      </c>
      <c r="BH777" s="217">
        <f>IF(N777="sníž. přenesená",J777,0)</f>
        <v>0</v>
      </c>
      <c r="BI777" s="217">
        <f>IF(N777="nulová",J777,0)</f>
        <v>0</v>
      </c>
      <c r="BJ777" s="18" t="s">
        <v>80</v>
      </c>
      <c r="BK777" s="217">
        <f>ROUND(I777*H777,2)</f>
        <v>0</v>
      </c>
      <c r="BL777" s="18" t="s">
        <v>249</v>
      </c>
      <c r="BM777" s="216" t="s">
        <v>1063</v>
      </c>
    </row>
    <row r="778" spans="1:47" s="2" customFormat="1" ht="12">
      <c r="A778" s="39"/>
      <c r="B778" s="40"/>
      <c r="C778" s="41"/>
      <c r="D778" s="218" t="s">
        <v>139</v>
      </c>
      <c r="E778" s="41"/>
      <c r="F778" s="219" t="s">
        <v>1064</v>
      </c>
      <c r="G778" s="41"/>
      <c r="H778" s="41"/>
      <c r="I778" s="220"/>
      <c r="J778" s="41"/>
      <c r="K778" s="41"/>
      <c r="L778" s="45"/>
      <c r="M778" s="221"/>
      <c r="N778" s="222"/>
      <c r="O778" s="85"/>
      <c r="P778" s="85"/>
      <c r="Q778" s="85"/>
      <c r="R778" s="85"/>
      <c r="S778" s="85"/>
      <c r="T778" s="86"/>
      <c r="U778" s="39"/>
      <c r="V778" s="39"/>
      <c r="W778" s="39"/>
      <c r="X778" s="39"/>
      <c r="Y778" s="39"/>
      <c r="Z778" s="39"/>
      <c r="AA778" s="39"/>
      <c r="AB778" s="39"/>
      <c r="AC778" s="39"/>
      <c r="AD778" s="39"/>
      <c r="AE778" s="39"/>
      <c r="AT778" s="18" t="s">
        <v>139</v>
      </c>
      <c r="AU778" s="18" t="s">
        <v>82</v>
      </c>
    </row>
    <row r="779" spans="1:47" s="2" customFormat="1" ht="12">
      <c r="A779" s="39"/>
      <c r="B779" s="40"/>
      <c r="C779" s="41"/>
      <c r="D779" s="223" t="s">
        <v>141</v>
      </c>
      <c r="E779" s="41"/>
      <c r="F779" s="224" t="s">
        <v>1065</v>
      </c>
      <c r="G779" s="41"/>
      <c r="H779" s="41"/>
      <c r="I779" s="220"/>
      <c r="J779" s="41"/>
      <c r="K779" s="41"/>
      <c r="L779" s="45"/>
      <c r="M779" s="221"/>
      <c r="N779" s="222"/>
      <c r="O779" s="85"/>
      <c r="P779" s="85"/>
      <c r="Q779" s="85"/>
      <c r="R779" s="85"/>
      <c r="S779" s="85"/>
      <c r="T779" s="86"/>
      <c r="U779" s="39"/>
      <c r="V779" s="39"/>
      <c r="W779" s="39"/>
      <c r="X779" s="39"/>
      <c r="Y779" s="39"/>
      <c r="Z779" s="39"/>
      <c r="AA779" s="39"/>
      <c r="AB779" s="39"/>
      <c r="AC779" s="39"/>
      <c r="AD779" s="39"/>
      <c r="AE779" s="39"/>
      <c r="AT779" s="18" t="s">
        <v>141</v>
      </c>
      <c r="AU779" s="18" t="s">
        <v>82</v>
      </c>
    </row>
    <row r="780" spans="1:51" s="14" customFormat="1" ht="12">
      <c r="A780" s="14"/>
      <c r="B780" s="235"/>
      <c r="C780" s="236"/>
      <c r="D780" s="218" t="s">
        <v>143</v>
      </c>
      <c r="E780" s="237" t="s">
        <v>19</v>
      </c>
      <c r="F780" s="238" t="s">
        <v>1066</v>
      </c>
      <c r="G780" s="236"/>
      <c r="H780" s="239">
        <v>40</v>
      </c>
      <c r="I780" s="240"/>
      <c r="J780" s="236"/>
      <c r="K780" s="236"/>
      <c r="L780" s="241"/>
      <c r="M780" s="242"/>
      <c r="N780" s="243"/>
      <c r="O780" s="243"/>
      <c r="P780" s="243"/>
      <c r="Q780" s="243"/>
      <c r="R780" s="243"/>
      <c r="S780" s="243"/>
      <c r="T780" s="244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T780" s="245" t="s">
        <v>143</v>
      </c>
      <c r="AU780" s="245" t="s">
        <v>82</v>
      </c>
      <c r="AV780" s="14" t="s">
        <v>82</v>
      </c>
      <c r="AW780" s="14" t="s">
        <v>33</v>
      </c>
      <c r="AX780" s="14" t="s">
        <v>72</v>
      </c>
      <c r="AY780" s="245" t="s">
        <v>130</v>
      </c>
    </row>
    <row r="781" spans="1:65" s="2" customFormat="1" ht="30" customHeight="1">
      <c r="A781" s="39"/>
      <c r="B781" s="40"/>
      <c r="C781" s="246" t="s">
        <v>1067</v>
      </c>
      <c r="D781" s="246" t="s">
        <v>165</v>
      </c>
      <c r="E781" s="247" t="s">
        <v>1068</v>
      </c>
      <c r="F781" s="248" t="s">
        <v>1069</v>
      </c>
      <c r="G781" s="249" t="s">
        <v>136</v>
      </c>
      <c r="H781" s="250">
        <v>40</v>
      </c>
      <c r="I781" s="251"/>
      <c r="J781" s="252">
        <f>ROUND(I781*H781,2)</f>
        <v>0</v>
      </c>
      <c r="K781" s="248" t="s">
        <v>19</v>
      </c>
      <c r="L781" s="253"/>
      <c r="M781" s="254" t="s">
        <v>19</v>
      </c>
      <c r="N781" s="255" t="s">
        <v>43</v>
      </c>
      <c r="O781" s="85"/>
      <c r="P781" s="214">
        <f>O781*H781</f>
        <v>0</v>
      </c>
      <c r="Q781" s="214">
        <v>0.00297</v>
      </c>
      <c r="R781" s="214">
        <f>Q781*H781</f>
        <v>0.1188</v>
      </c>
      <c r="S781" s="214">
        <v>0</v>
      </c>
      <c r="T781" s="215">
        <f>S781*H781</f>
        <v>0</v>
      </c>
      <c r="U781" s="39"/>
      <c r="V781" s="39"/>
      <c r="W781" s="39"/>
      <c r="X781" s="39"/>
      <c r="Y781" s="39"/>
      <c r="Z781" s="39"/>
      <c r="AA781" s="39"/>
      <c r="AB781" s="39"/>
      <c r="AC781" s="39"/>
      <c r="AD781" s="39"/>
      <c r="AE781" s="39"/>
      <c r="AR781" s="216" t="s">
        <v>333</v>
      </c>
      <c r="AT781" s="216" t="s">
        <v>165</v>
      </c>
      <c r="AU781" s="216" t="s">
        <v>82</v>
      </c>
      <c r="AY781" s="18" t="s">
        <v>130</v>
      </c>
      <c r="BE781" s="217">
        <f>IF(N781="základní",J781,0)</f>
        <v>0</v>
      </c>
      <c r="BF781" s="217">
        <f>IF(N781="snížená",J781,0)</f>
        <v>0</v>
      </c>
      <c r="BG781" s="217">
        <f>IF(N781="zákl. přenesená",J781,0)</f>
        <v>0</v>
      </c>
      <c r="BH781" s="217">
        <f>IF(N781="sníž. přenesená",J781,0)</f>
        <v>0</v>
      </c>
      <c r="BI781" s="217">
        <f>IF(N781="nulová",J781,0)</f>
        <v>0</v>
      </c>
      <c r="BJ781" s="18" t="s">
        <v>80</v>
      </c>
      <c r="BK781" s="217">
        <f>ROUND(I781*H781,2)</f>
        <v>0</v>
      </c>
      <c r="BL781" s="18" t="s">
        <v>249</v>
      </c>
      <c r="BM781" s="216" t="s">
        <v>1070</v>
      </c>
    </row>
    <row r="782" spans="1:47" s="2" customFormat="1" ht="12">
      <c r="A782" s="39"/>
      <c r="B782" s="40"/>
      <c r="C782" s="41"/>
      <c r="D782" s="218" t="s">
        <v>139</v>
      </c>
      <c r="E782" s="41"/>
      <c r="F782" s="219" t="s">
        <v>1069</v>
      </c>
      <c r="G782" s="41"/>
      <c r="H782" s="41"/>
      <c r="I782" s="220"/>
      <c r="J782" s="41"/>
      <c r="K782" s="41"/>
      <c r="L782" s="45"/>
      <c r="M782" s="221"/>
      <c r="N782" s="222"/>
      <c r="O782" s="85"/>
      <c r="P782" s="85"/>
      <c r="Q782" s="85"/>
      <c r="R782" s="85"/>
      <c r="S782" s="85"/>
      <c r="T782" s="86"/>
      <c r="U782" s="39"/>
      <c r="V782" s="39"/>
      <c r="W782" s="39"/>
      <c r="X782" s="39"/>
      <c r="Y782" s="39"/>
      <c r="Z782" s="39"/>
      <c r="AA782" s="39"/>
      <c r="AB782" s="39"/>
      <c r="AC782" s="39"/>
      <c r="AD782" s="39"/>
      <c r="AE782" s="39"/>
      <c r="AT782" s="18" t="s">
        <v>139</v>
      </c>
      <c r="AU782" s="18" t="s">
        <v>82</v>
      </c>
    </row>
    <row r="783" spans="1:65" s="2" customFormat="1" ht="19.8" customHeight="1">
      <c r="A783" s="39"/>
      <c r="B783" s="40"/>
      <c r="C783" s="205" t="s">
        <v>1071</v>
      </c>
      <c r="D783" s="205" t="s">
        <v>133</v>
      </c>
      <c r="E783" s="206" t="s">
        <v>1072</v>
      </c>
      <c r="F783" s="207" t="s">
        <v>1073</v>
      </c>
      <c r="G783" s="208" t="s">
        <v>476</v>
      </c>
      <c r="H783" s="209">
        <v>162.067</v>
      </c>
      <c r="I783" s="210"/>
      <c r="J783" s="211">
        <f>ROUND(I783*H783,2)</f>
        <v>0</v>
      </c>
      <c r="K783" s="207" t="s">
        <v>137</v>
      </c>
      <c r="L783" s="45"/>
      <c r="M783" s="212" t="s">
        <v>19</v>
      </c>
      <c r="N783" s="213" t="s">
        <v>43</v>
      </c>
      <c r="O783" s="85"/>
      <c r="P783" s="214">
        <f>O783*H783</f>
        <v>0</v>
      </c>
      <c r="Q783" s="214">
        <v>7E-05</v>
      </c>
      <c r="R783" s="214">
        <f>Q783*H783</f>
        <v>0.01134469</v>
      </c>
      <c r="S783" s="214">
        <v>0</v>
      </c>
      <c r="T783" s="215">
        <f>S783*H783</f>
        <v>0</v>
      </c>
      <c r="U783" s="39"/>
      <c r="V783" s="39"/>
      <c r="W783" s="39"/>
      <c r="X783" s="39"/>
      <c r="Y783" s="39"/>
      <c r="Z783" s="39"/>
      <c r="AA783" s="39"/>
      <c r="AB783" s="39"/>
      <c r="AC783" s="39"/>
      <c r="AD783" s="39"/>
      <c r="AE783" s="39"/>
      <c r="AR783" s="216" t="s">
        <v>249</v>
      </c>
      <c r="AT783" s="216" t="s">
        <v>133</v>
      </c>
      <c r="AU783" s="216" t="s">
        <v>82</v>
      </c>
      <c r="AY783" s="18" t="s">
        <v>130</v>
      </c>
      <c r="BE783" s="217">
        <f>IF(N783="základní",J783,0)</f>
        <v>0</v>
      </c>
      <c r="BF783" s="217">
        <f>IF(N783="snížená",J783,0)</f>
        <v>0</v>
      </c>
      <c r="BG783" s="217">
        <f>IF(N783="zákl. přenesená",J783,0)</f>
        <v>0</v>
      </c>
      <c r="BH783" s="217">
        <f>IF(N783="sníž. přenesená",J783,0)</f>
        <v>0</v>
      </c>
      <c r="BI783" s="217">
        <f>IF(N783="nulová",J783,0)</f>
        <v>0</v>
      </c>
      <c r="BJ783" s="18" t="s">
        <v>80</v>
      </c>
      <c r="BK783" s="217">
        <f>ROUND(I783*H783,2)</f>
        <v>0</v>
      </c>
      <c r="BL783" s="18" t="s">
        <v>249</v>
      </c>
      <c r="BM783" s="216" t="s">
        <v>1074</v>
      </c>
    </row>
    <row r="784" spans="1:47" s="2" customFormat="1" ht="12">
      <c r="A784" s="39"/>
      <c r="B784" s="40"/>
      <c r="C784" s="41"/>
      <c r="D784" s="218" t="s">
        <v>139</v>
      </c>
      <c r="E784" s="41"/>
      <c r="F784" s="219" t="s">
        <v>1075</v>
      </c>
      <c r="G784" s="41"/>
      <c r="H784" s="41"/>
      <c r="I784" s="220"/>
      <c r="J784" s="41"/>
      <c r="K784" s="41"/>
      <c r="L784" s="45"/>
      <c r="M784" s="221"/>
      <c r="N784" s="222"/>
      <c r="O784" s="85"/>
      <c r="P784" s="85"/>
      <c r="Q784" s="85"/>
      <c r="R784" s="85"/>
      <c r="S784" s="85"/>
      <c r="T784" s="86"/>
      <c r="U784" s="39"/>
      <c r="V784" s="39"/>
      <c r="W784" s="39"/>
      <c r="X784" s="39"/>
      <c r="Y784" s="39"/>
      <c r="Z784" s="39"/>
      <c r="AA784" s="39"/>
      <c r="AB784" s="39"/>
      <c r="AC784" s="39"/>
      <c r="AD784" s="39"/>
      <c r="AE784" s="39"/>
      <c r="AT784" s="18" t="s">
        <v>139</v>
      </c>
      <c r="AU784" s="18" t="s">
        <v>82</v>
      </c>
    </row>
    <row r="785" spans="1:47" s="2" customFormat="1" ht="12">
      <c r="A785" s="39"/>
      <c r="B785" s="40"/>
      <c r="C785" s="41"/>
      <c r="D785" s="223" t="s">
        <v>141</v>
      </c>
      <c r="E785" s="41"/>
      <c r="F785" s="224" t="s">
        <v>1076</v>
      </c>
      <c r="G785" s="41"/>
      <c r="H785" s="41"/>
      <c r="I785" s="220"/>
      <c r="J785" s="41"/>
      <c r="K785" s="41"/>
      <c r="L785" s="45"/>
      <c r="M785" s="221"/>
      <c r="N785" s="222"/>
      <c r="O785" s="85"/>
      <c r="P785" s="85"/>
      <c r="Q785" s="85"/>
      <c r="R785" s="85"/>
      <c r="S785" s="85"/>
      <c r="T785" s="86"/>
      <c r="U785" s="39"/>
      <c r="V785" s="39"/>
      <c r="W785" s="39"/>
      <c r="X785" s="39"/>
      <c r="Y785" s="39"/>
      <c r="Z785" s="39"/>
      <c r="AA785" s="39"/>
      <c r="AB785" s="39"/>
      <c r="AC785" s="39"/>
      <c r="AD785" s="39"/>
      <c r="AE785" s="39"/>
      <c r="AT785" s="18" t="s">
        <v>141</v>
      </c>
      <c r="AU785" s="18" t="s">
        <v>82</v>
      </c>
    </row>
    <row r="786" spans="1:51" s="14" customFormat="1" ht="12">
      <c r="A786" s="14"/>
      <c r="B786" s="235"/>
      <c r="C786" s="236"/>
      <c r="D786" s="218" t="s">
        <v>143</v>
      </c>
      <c r="E786" s="237" t="s">
        <v>19</v>
      </c>
      <c r="F786" s="238" t="s">
        <v>1077</v>
      </c>
      <c r="G786" s="236"/>
      <c r="H786" s="239">
        <v>146.8</v>
      </c>
      <c r="I786" s="240"/>
      <c r="J786" s="236"/>
      <c r="K786" s="236"/>
      <c r="L786" s="241"/>
      <c r="M786" s="242"/>
      <c r="N786" s="243"/>
      <c r="O786" s="243"/>
      <c r="P786" s="243"/>
      <c r="Q786" s="243"/>
      <c r="R786" s="243"/>
      <c r="S786" s="243"/>
      <c r="T786" s="244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  <c r="AT786" s="245" t="s">
        <v>143</v>
      </c>
      <c r="AU786" s="245" t="s">
        <v>82</v>
      </c>
      <c r="AV786" s="14" t="s">
        <v>82</v>
      </c>
      <c r="AW786" s="14" t="s">
        <v>33</v>
      </c>
      <c r="AX786" s="14" t="s">
        <v>72</v>
      </c>
      <c r="AY786" s="245" t="s">
        <v>130</v>
      </c>
    </row>
    <row r="787" spans="1:51" s="14" customFormat="1" ht="12">
      <c r="A787" s="14"/>
      <c r="B787" s="235"/>
      <c r="C787" s="236"/>
      <c r="D787" s="218" t="s">
        <v>143</v>
      </c>
      <c r="E787" s="237" t="s">
        <v>19</v>
      </c>
      <c r="F787" s="238" t="s">
        <v>1078</v>
      </c>
      <c r="G787" s="236"/>
      <c r="H787" s="239">
        <v>15.267</v>
      </c>
      <c r="I787" s="240"/>
      <c r="J787" s="236"/>
      <c r="K787" s="236"/>
      <c r="L787" s="241"/>
      <c r="M787" s="242"/>
      <c r="N787" s="243"/>
      <c r="O787" s="243"/>
      <c r="P787" s="243"/>
      <c r="Q787" s="243"/>
      <c r="R787" s="243"/>
      <c r="S787" s="243"/>
      <c r="T787" s="244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T787" s="245" t="s">
        <v>143</v>
      </c>
      <c r="AU787" s="245" t="s">
        <v>82</v>
      </c>
      <c r="AV787" s="14" t="s">
        <v>82</v>
      </c>
      <c r="AW787" s="14" t="s">
        <v>33</v>
      </c>
      <c r="AX787" s="14" t="s">
        <v>72</v>
      </c>
      <c r="AY787" s="245" t="s">
        <v>130</v>
      </c>
    </row>
    <row r="788" spans="1:65" s="2" customFormat="1" ht="22.2" customHeight="1">
      <c r="A788" s="39"/>
      <c r="B788" s="40"/>
      <c r="C788" s="205" t="s">
        <v>1079</v>
      </c>
      <c r="D788" s="205" t="s">
        <v>133</v>
      </c>
      <c r="E788" s="206" t="s">
        <v>1080</v>
      </c>
      <c r="F788" s="207" t="s">
        <v>1081</v>
      </c>
      <c r="G788" s="208" t="s">
        <v>476</v>
      </c>
      <c r="H788" s="209">
        <v>40</v>
      </c>
      <c r="I788" s="210"/>
      <c r="J788" s="211">
        <f>ROUND(I788*H788,2)</f>
        <v>0</v>
      </c>
      <c r="K788" s="207" t="s">
        <v>137</v>
      </c>
      <c r="L788" s="45"/>
      <c r="M788" s="212" t="s">
        <v>19</v>
      </c>
      <c r="N788" s="213" t="s">
        <v>43</v>
      </c>
      <c r="O788" s="85"/>
      <c r="P788" s="214">
        <f>O788*H788</f>
        <v>0</v>
      </c>
      <c r="Q788" s="214">
        <v>5E-05</v>
      </c>
      <c r="R788" s="214">
        <f>Q788*H788</f>
        <v>0.002</v>
      </c>
      <c r="S788" s="214">
        <v>0</v>
      </c>
      <c r="T788" s="215">
        <f>S788*H788</f>
        <v>0</v>
      </c>
      <c r="U788" s="39"/>
      <c r="V788" s="39"/>
      <c r="W788" s="39"/>
      <c r="X788" s="39"/>
      <c r="Y788" s="39"/>
      <c r="Z788" s="39"/>
      <c r="AA788" s="39"/>
      <c r="AB788" s="39"/>
      <c r="AC788" s="39"/>
      <c r="AD788" s="39"/>
      <c r="AE788" s="39"/>
      <c r="AR788" s="216" t="s">
        <v>249</v>
      </c>
      <c r="AT788" s="216" t="s">
        <v>133</v>
      </c>
      <c r="AU788" s="216" t="s">
        <v>82</v>
      </c>
      <c r="AY788" s="18" t="s">
        <v>130</v>
      </c>
      <c r="BE788" s="217">
        <f>IF(N788="základní",J788,0)</f>
        <v>0</v>
      </c>
      <c r="BF788" s="217">
        <f>IF(N788="snížená",J788,0)</f>
        <v>0</v>
      </c>
      <c r="BG788" s="217">
        <f>IF(N788="zákl. přenesená",J788,0)</f>
        <v>0</v>
      </c>
      <c r="BH788" s="217">
        <f>IF(N788="sníž. přenesená",J788,0)</f>
        <v>0</v>
      </c>
      <c r="BI788" s="217">
        <f>IF(N788="nulová",J788,0)</f>
        <v>0</v>
      </c>
      <c r="BJ788" s="18" t="s">
        <v>80</v>
      </c>
      <c r="BK788" s="217">
        <f>ROUND(I788*H788,2)</f>
        <v>0</v>
      </c>
      <c r="BL788" s="18" t="s">
        <v>249</v>
      </c>
      <c r="BM788" s="216" t="s">
        <v>1082</v>
      </c>
    </row>
    <row r="789" spans="1:47" s="2" customFormat="1" ht="12">
      <c r="A789" s="39"/>
      <c r="B789" s="40"/>
      <c r="C789" s="41"/>
      <c r="D789" s="218" t="s">
        <v>139</v>
      </c>
      <c r="E789" s="41"/>
      <c r="F789" s="219" t="s">
        <v>1083</v>
      </c>
      <c r="G789" s="41"/>
      <c r="H789" s="41"/>
      <c r="I789" s="220"/>
      <c r="J789" s="41"/>
      <c r="K789" s="41"/>
      <c r="L789" s="45"/>
      <c r="M789" s="221"/>
      <c r="N789" s="222"/>
      <c r="O789" s="85"/>
      <c r="P789" s="85"/>
      <c r="Q789" s="85"/>
      <c r="R789" s="85"/>
      <c r="S789" s="85"/>
      <c r="T789" s="86"/>
      <c r="U789" s="39"/>
      <c r="V789" s="39"/>
      <c r="W789" s="39"/>
      <c r="X789" s="39"/>
      <c r="Y789" s="39"/>
      <c r="Z789" s="39"/>
      <c r="AA789" s="39"/>
      <c r="AB789" s="39"/>
      <c r="AC789" s="39"/>
      <c r="AD789" s="39"/>
      <c r="AE789" s="39"/>
      <c r="AT789" s="18" t="s">
        <v>139</v>
      </c>
      <c r="AU789" s="18" t="s">
        <v>82</v>
      </c>
    </row>
    <row r="790" spans="1:47" s="2" customFormat="1" ht="12">
      <c r="A790" s="39"/>
      <c r="B790" s="40"/>
      <c r="C790" s="41"/>
      <c r="D790" s="223" t="s">
        <v>141</v>
      </c>
      <c r="E790" s="41"/>
      <c r="F790" s="224" t="s">
        <v>1084</v>
      </c>
      <c r="G790" s="41"/>
      <c r="H790" s="41"/>
      <c r="I790" s="220"/>
      <c r="J790" s="41"/>
      <c r="K790" s="41"/>
      <c r="L790" s="45"/>
      <c r="M790" s="221"/>
      <c r="N790" s="222"/>
      <c r="O790" s="85"/>
      <c r="P790" s="85"/>
      <c r="Q790" s="85"/>
      <c r="R790" s="85"/>
      <c r="S790" s="85"/>
      <c r="T790" s="86"/>
      <c r="U790" s="39"/>
      <c r="V790" s="39"/>
      <c r="W790" s="39"/>
      <c r="X790" s="39"/>
      <c r="Y790" s="39"/>
      <c r="Z790" s="39"/>
      <c r="AA790" s="39"/>
      <c r="AB790" s="39"/>
      <c r="AC790" s="39"/>
      <c r="AD790" s="39"/>
      <c r="AE790" s="39"/>
      <c r="AT790" s="18" t="s">
        <v>141</v>
      </c>
      <c r="AU790" s="18" t="s">
        <v>82</v>
      </c>
    </row>
    <row r="791" spans="1:51" s="14" customFormat="1" ht="12">
      <c r="A791" s="14"/>
      <c r="B791" s="235"/>
      <c r="C791" s="236"/>
      <c r="D791" s="218" t="s">
        <v>143</v>
      </c>
      <c r="E791" s="237" t="s">
        <v>19</v>
      </c>
      <c r="F791" s="238" t="s">
        <v>1085</v>
      </c>
      <c r="G791" s="236"/>
      <c r="H791" s="239">
        <v>40</v>
      </c>
      <c r="I791" s="240"/>
      <c r="J791" s="236"/>
      <c r="K791" s="236"/>
      <c r="L791" s="241"/>
      <c r="M791" s="242"/>
      <c r="N791" s="243"/>
      <c r="O791" s="243"/>
      <c r="P791" s="243"/>
      <c r="Q791" s="243"/>
      <c r="R791" s="243"/>
      <c r="S791" s="243"/>
      <c r="T791" s="244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T791" s="245" t="s">
        <v>143</v>
      </c>
      <c r="AU791" s="245" t="s">
        <v>82</v>
      </c>
      <c r="AV791" s="14" t="s">
        <v>82</v>
      </c>
      <c r="AW791" s="14" t="s">
        <v>33</v>
      </c>
      <c r="AX791" s="14" t="s">
        <v>72</v>
      </c>
      <c r="AY791" s="245" t="s">
        <v>130</v>
      </c>
    </row>
    <row r="792" spans="1:65" s="2" customFormat="1" ht="22.2" customHeight="1">
      <c r="A792" s="39"/>
      <c r="B792" s="40"/>
      <c r="C792" s="205" t="s">
        <v>1086</v>
      </c>
      <c r="D792" s="205" t="s">
        <v>133</v>
      </c>
      <c r="E792" s="206" t="s">
        <v>1087</v>
      </c>
      <c r="F792" s="207" t="s">
        <v>1088</v>
      </c>
      <c r="G792" s="208" t="s">
        <v>476</v>
      </c>
      <c r="H792" s="209">
        <v>3368.55</v>
      </c>
      <c r="I792" s="210"/>
      <c r="J792" s="211">
        <f>ROUND(I792*H792,2)</f>
        <v>0</v>
      </c>
      <c r="K792" s="207" t="s">
        <v>137</v>
      </c>
      <c r="L792" s="45"/>
      <c r="M792" s="212" t="s">
        <v>19</v>
      </c>
      <c r="N792" s="213" t="s">
        <v>43</v>
      </c>
      <c r="O792" s="85"/>
      <c r="P792" s="214">
        <f>O792*H792</f>
        <v>0</v>
      </c>
      <c r="Q792" s="214">
        <v>5E-05</v>
      </c>
      <c r="R792" s="214">
        <f>Q792*H792</f>
        <v>0.1684275</v>
      </c>
      <c r="S792" s="214">
        <v>0</v>
      </c>
      <c r="T792" s="215">
        <f>S792*H792</f>
        <v>0</v>
      </c>
      <c r="U792" s="39"/>
      <c r="V792" s="39"/>
      <c r="W792" s="39"/>
      <c r="X792" s="39"/>
      <c r="Y792" s="39"/>
      <c r="Z792" s="39"/>
      <c r="AA792" s="39"/>
      <c r="AB792" s="39"/>
      <c r="AC792" s="39"/>
      <c r="AD792" s="39"/>
      <c r="AE792" s="39"/>
      <c r="AR792" s="216" t="s">
        <v>249</v>
      </c>
      <c r="AT792" s="216" t="s">
        <v>133</v>
      </c>
      <c r="AU792" s="216" t="s">
        <v>82</v>
      </c>
      <c r="AY792" s="18" t="s">
        <v>130</v>
      </c>
      <c r="BE792" s="217">
        <f>IF(N792="základní",J792,0)</f>
        <v>0</v>
      </c>
      <c r="BF792" s="217">
        <f>IF(N792="snížená",J792,0)</f>
        <v>0</v>
      </c>
      <c r="BG792" s="217">
        <f>IF(N792="zákl. přenesená",J792,0)</f>
        <v>0</v>
      </c>
      <c r="BH792" s="217">
        <f>IF(N792="sníž. přenesená",J792,0)</f>
        <v>0</v>
      </c>
      <c r="BI792" s="217">
        <f>IF(N792="nulová",J792,0)</f>
        <v>0</v>
      </c>
      <c r="BJ792" s="18" t="s">
        <v>80</v>
      </c>
      <c r="BK792" s="217">
        <f>ROUND(I792*H792,2)</f>
        <v>0</v>
      </c>
      <c r="BL792" s="18" t="s">
        <v>249</v>
      </c>
      <c r="BM792" s="216" t="s">
        <v>1089</v>
      </c>
    </row>
    <row r="793" spans="1:47" s="2" customFormat="1" ht="12">
      <c r="A793" s="39"/>
      <c r="B793" s="40"/>
      <c r="C793" s="41"/>
      <c r="D793" s="218" t="s">
        <v>139</v>
      </c>
      <c r="E793" s="41"/>
      <c r="F793" s="219" t="s">
        <v>1090</v>
      </c>
      <c r="G793" s="41"/>
      <c r="H793" s="41"/>
      <c r="I793" s="220"/>
      <c r="J793" s="41"/>
      <c r="K793" s="41"/>
      <c r="L793" s="45"/>
      <c r="M793" s="221"/>
      <c r="N793" s="222"/>
      <c r="O793" s="85"/>
      <c r="P793" s="85"/>
      <c r="Q793" s="85"/>
      <c r="R793" s="85"/>
      <c r="S793" s="85"/>
      <c r="T793" s="86"/>
      <c r="U793" s="39"/>
      <c r="V793" s="39"/>
      <c r="W793" s="39"/>
      <c r="X793" s="39"/>
      <c r="Y793" s="39"/>
      <c r="Z793" s="39"/>
      <c r="AA793" s="39"/>
      <c r="AB793" s="39"/>
      <c r="AC793" s="39"/>
      <c r="AD793" s="39"/>
      <c r="AE793" s="39"/>
      <c r="AT793" s="18" t="s">
        <v>139</v>
      </c>
      <c r="AU793" s="18" t="s">
        <v>82</v>
      </c>
    </row>
    <row r="794" spans="1:47" s="2" customFormat="1" ht="12">
      <c r="A794" s="39"/>
      <c r="B794" s="40"/>
      <c r="C794" s="41"/>
      <c r="D794" s="223" t="s">
        <v>141</v>
      </c>
      <c r="E794" s="41"/>
      <c r="F794" s="224" t="s">
        <v>1091</v>
      </c>
      <c r="G794" s="41"/>
      <c r="H794" s="41"/>
      <c r="I794" s="220"/>
      <c r="J794" s="41"/>
      <c r="K794" s="41"/>
      <c r="L794" s="45"/>
      <c r="M794" s="221"/>
      <c r="N794" s="222"/>
      <c r="O794" s="85"/>
      <c r="P794" s="85"/>
      <c r="Q794" s="85"/>
      <c r="R794" s="85"/>
      <c r="S794" s="85"/>
      <c r="T794" s="86"/>
      <c r="U794" s="39"/>
      <c r="V794" s="39"/>
      <c r="W794" s="39"/>
      <c r="X794" s="39"/>
      <c r="Y794" s="39"/>
      <c r="Z794" s="39"/>
      <c r="AA794" s="39"/>
      <c r="AB794" s="39"/>
      <c r="AC794" s="39"/>
      <c r="AD794" s="39"/>
      <c r="AE794" s="39"/>
      <c r="AT794" s="18" t="s">
        <v>141</v>
      </c>
      <c r="AU794" s="18" t="s">
        <v>82</v>
      </c>
    </row>
    <row r="795" spans="1:51" s="14" customFormat="1" ht="12">
      <c r="A795" s="14"/>
      <c r="B795" s="235"/>
      <c r="C795" s="236"/>
      <c r="D795" s="218" t="s">
        <v>143</v>
      </c>
      <c r="E795" s="237" t="s">
        <v>19</v>
      </c>
      <c r="F795" s="238" t="s">
        <v>1092</v>
      </c>
      <c r="G795" s="236"/>
      <c r="H795" s="239">
        <v>3088.55</v>
      </c>
      <c r="I795" s="240"/>
      <c r="J795" s="236"/>
      <c r="K795" s="236"/>
      <c r="L795" s="241"/>
      <c r="M795" s="242"/>
      <c r="N795" s="243"/>
      <c r="O795" s="243"/>
      <c r="P795" s="243"/>
      <c r="Q795" s="243"/>
      <c r="R795" s="243"/>
      <c r="S795" s="243"/>
      <c r="T795" s="244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T795" s="245" t="s">
        <v>143</v>
      </c>
      <c r="AU795" s="245" t="s">
        <v>82</v>
      </c>
      <c r="AV795" s="14" t="s">
        <v>82</v>
      </c>
      <c r="AW795" s="14" t="s">
        <v>33</v>
      </c>
      <c r="AX795" s="14" t="s">
        <v>72</v>
      </c>
      <c r="AY795" s="245" t="s">
        <v>130</v>
      </c>
    </row>
    <row r="796" spans="1:51" s="14" customFormat="1" ht="12">
      <c r="A796" s="14"/>
      <c r="B796" s="235"/>
      <c r="C796" s="236"/>
      <c r="D796" s="218" t="s">
        <v>143</v>
      </c>
      <c r="E796" s="237" t="s">
        <v>19</v>
      </c>
      <c r="F796" s="238" t="s">
        <v>1093</v>
      </c>
      <c r="G796" s="236"/>
      <c r="H796" s="239">
        <v>280</v>
      </c>
      <c r="I796" s="240"/>
      <c r="J796" s="236"/>
      <c r="K796" s="236"/>
      <c r="L796" s="241"/>
      <c r="M796" s="242"/>
      <c r="N796" s="243"/>
      <c r="O796" s="243"/>
      <c r="P796" s="243"/>
      <c r="Q796" s="243"/>
      <c r="R796" s="243"/>
      <c r="S796" s="243"/>
      <c r="T796" s="244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  <c r="AT796" s="245" t="s">
        <v>143</v>
      </c>
      <c r="AU796" s="245" t="s">
        <v>82</v>
      </c>
      <c r="AV796" s="14" t="s">
        <v>82</v>
      </c>
      <c r="AW796" s="14" t="s">
        <v>33</v>
      </c>
      <c r="AX796" s="14" t="s">
        <v>72</v>
      </c>
      <c r="AY796" s="245" t="s">
        <v>130</v>
      </c>
    </row>
    <row r="797" spans="1:65" s="2" customFormat="1" ht="14.4" customHeight="1">
      <c r="A797" s="39"/>
      <c r="B797" s="40"/>
      <c r="C797" s="246" t="s">
        <v>1094</v>
      </c>
      <c r="D797" s="246" t="s">
        <v>165</v>
      </c>
      <c r="E797" s="247" t="s">
        <v>1095</v>
      </c>
      <c r="F797" s="248" t="s">
        <v>1096</v>
      </c>
      <c r="G797" s="249" t="s">
        <v>476</v>
      </c>
      <c r="H797" s="250">
        <v>3570.617</v>
      </c>
      <c r="I797" s="251"/>
      <c r="J797" s="252">
        <f>ROUND(I797*H797,2)</f>
        <v>0</v>
      </c>
      <c r="K797" s="248" t="s">
        <v>19</v>
      </c>
      <c r="L797" s="253"/>
      <c r="M797" s="254" t="s">
        <v>19</v>
      </c>
      <c r="N797" s="255" t="s">
        <v>43</v>
      </c>
      <c r="O797" s="85"/>
      <c r="P797" s="214">
        <f>O797*H797</f>
        <v>0</v>
      </c>
      <c r="Q797" s="214">
        <v>0</v>
      </c>
      <c r="R797" s="214">
        <f>Q797*H797</f>
        <v>0</v>
      </c>
      <c r="S797" s="214">
        <v>0</v>
      </c>
      <c r="T797" s="215">
        <f>S797*H797</f>
        <v>0</v>
      </c>
      <c r="U797" s="39"/>
      <c r="V797" s="39"/>
      <c r="W797" s="39"/>
      <c r="X797" s="39"/>
      <c r="Y797" s="39"/>
      <c r="Z797" s="39"/>
      <c r="AA797" s="39"/>
      <c r="AB797" s="39"/>
      <c r="AC797" s="39"/>
      <c r="AD797" s="39"/>
      <c r="AE797" s="39"/>
      <c r="AR797" s="216" t="s">
        <v>333</v>
      </c>
      <c r="AT797" s="216" t="s">
        <v>165</v>
      </c>
      <c r="AU797" s="216" t="s">
        <v>82</v>
      </c>
      <c r="AY797" s="18" t="s">
        <v>130</v>
      </c>
      <c r="BE797" s="217">
        <f>IF(N797="základní",J797,0)</f>
        <v>0</v>
      </c>
      <c r="BF797" s="217">
        <f>IF(N797="snížená",J797,0)</f>
        <v>0</v>
      </c>
      <c r="BG797" s="217">
        <f>IF(N797="zákl. přenesená",J797,0)</f>
        <v>0</v>
      </c>
      <c r="BH797" s="217">
        <f>IF(N797="sníž. přenesená",J797,0)</f>
        <v>0</v>
      </c>
      <c r="BI797" s="217">
        <f>IF(N797="nulová",J797,0)</f>
        <v>0</v>
      </c>
      <c r="BJ797" s="18" t="s">
        <v>80</v>
      </c>
      <c r="BK797" s="217">
        <f>ROUND(I797*H797,2)</f>
        <v>0</v>
      </c>
      <c r="BL797" s="18" t="s">
        <v>249</v>
      </c>
      <c r="BM797" s="216" t="s">
        <v>1097</v>
      </c>
    </row>
    <row r="798" spans="1:47" s="2" customFormat="1" ht="12">
      <c r="A798" s="39"/>
      <c r="B798" s="40"/>
      <c r="C798" s="41"/>
      <c r="D798" s="218" t="s">
        <v>139</v>
      </c>
      <c r="E798" s="41"/>
      <c r="F798" s="219" t="s">
        <v>1096</v>
      </c>
      <c r="G798" s="41"/>
      <c r="H798" s="41"/>
      <c r="I798" s="220"/>
      <c r="J798" s="41"/>
      <c r="K798" s="41"/>
      <c r="L798" s="45"/>
      <c r="M798" s="221"/>
      <c r="N798" s="222"/>
      <c r="O798" s="85"/>
      <c r="P798" s="85"/>
      <c r="Q798" s="85"/>
      <c r="R798" s="85"/>
      <c r="S798" s="85"/>
      <c r="T798" s="86"/>
      <c r="U798" s="39"/>
      <c r="V798" s="39"/>
      <c r="W798" s="39"/>
      <c r="X798" s="39"/>
      <c r="Y798" s="39"/>
      <c r="Z798" s="39"/>
      <c r="AA798" s="39"/>
      <c r="AB798" s="39"/>
      <c r="AC798" s="39"/>
      <c r="AD798" s="39"/>
      <c r="AE798" s="39"/>
      <c r="AT798" s="18" t="s">
        <v>139</v>
      </c>
      <c r="AU798" s="18" t="s">
        <v>82</v>
      </c>
    </row>
    <row r="799" spans="1:51" s="14" customFormat="1" ht="12">
      <c r="A799" s="14"/>
      <c r="B799" s="235"/>
      <c r="C799" s="236"/>
      <c r="D799" s="218" t="s">
        <v>143</v>
      </c>
      <c r="E799" s="237" t="s">
        <v>19</v>
      </c>
      <c r="F799" s="238" t="s">
        <v>1077</v>
      </c>
      <c r="G799" s="236"/>
      <c r="H799" s="239">
        <v>146.8</v>
      </c>
      <c r="I799" s="240"/>
      <c r="J799" s="236"/>
      <c r="K799" s="236"/>
      <c r="L799" s="241"/>
      <c r="M799" s="242"/>
      <c r="N799" s="243"/>
      <c r="O799" s="243"/>
      <c r="P799" s="243"/>
      <c r="Q799" s="243"/>
      <c r="R799" s="243"/>
      <c r="S799" s="243"/>
      <c r="T799" s="244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  <c r="AE799" s="14"/>
      <c r="AT799" s="245" t="s">
        <v>143</v>
      </c>
      <c r="AU799" s="245" t="s">
        <v>82</v>
      </c>
      <c r="AV799" s="14" t="s">
        <v>82</v>
      </c>
      <c r="AW799" s="14" t="s">
        <v>33</v>
      </c>
      <c r="AX799" s="14" t="s">
        <v>72</v>
      </c>
      <c r="AY799" s="245" t="s">
        <v>130</v>
      </c>
    </row>
    <row r="800" spans="1:51" s="14" customFormat="1" ht="12">
      <c r="A800" s="14"/>
      <c r="B800" s="235"/>
      <c r="C800" s="236"/>
      <c r="D800" s="218" t="s">
        <v>143</v>
      </c>
      <c r="E800" s="237" t="s">
        <v>19</v>
      </c>
      <c r="F800" s="238" t="s">
        <v>1078</v>
      </c>
      <c r="G800" s="236"/>
      <c r="H800" s="239">
        <v>15.267</v>
      </c>
      <c r="I800" s="240"/>
      <c r="J800" s="236"/>
      <c r="K800" s="236"/>
      <c r="L800" s="241"/>
      <c r="M800" s="242"/>
      <c r="N800" s="243"/>
      <c r="O800" s="243"/>
      <c r="P800" s="243"/>
      <c r="Q800" s="243"/>
      <c r="R800" s="243"/>
      <c r="S800" s="243"/>
      <c r="T800" s="244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T800" s="245" t="s">
        <v>143</v>
      </c>
      <c r="AU800" s="245" t="s">
        <v>82</v>
      </c>
      <c r="AV800" s="14" t="s">
        <v>82</v>
      </c>
      <c r="AW800" s="14" t="s">
        <v>33</v>
      </c>
      <c r="AX800" s="14" t="s">
        <v>72</v>
      </c>
      <c r="AY800" s="245" t="s">
        <v>130</v>
      </c>
    </row>
    <row r="801" spans="1:51" s="14" customFormat="1" ht="12">
      <c r="A801" s="14"/>
      <c r="B801" s="235"/>
      <c r="C801" s="236"/>
      <c r="D801" s="218" t="s">
        <v>143</v>
      </c>
      <c r="E801" s="237" t="s">
        <v>19</v>
      </c>
      <c r="F801" s="238" t="s">
        <v>1085</v>
      </c>
      <c r="G801" s="236"/>
      <c r="H801" s="239">
        <v>40</v>
      </c>
      <c r="I801" s="240"/>
      <c r="J801" s="236"/>
      <c r="K801" s="236"/>
      <c r="L801" s="241"/>
      <c r="M801" s="242"/>
      <c r="N801" s="243"/>
      <c r="O801" s="243"/>
      <c r="P801" s="243"/>
      <c r="Q801" s="243"/>
      <c r="R801" s="243"/>
      <c r="S801" s="243"/>
      <c r="T801" s="244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  <c r="AT801" s="245" t="s">
        <v>143</v>
      </c>
      <c r="AU801" s="245" t="s">
        <v>82</v>
      </c>
      <c r="AV801" s="14" t="s">
        <v>82</v>
      </c>
      <c r="AW801" s="14" t="s">
        <v>33</v>
      </c>
      <c r="AX801" s="14" t="s">
        <v>72</v>
      </c>
      <c r="AY801" s="245" t="s">
        <v>130</v>
      </c>
    </row>
    <row r="802" spans="1:51" s="14" customFormat="1" ht="12">
      <c r="A802" s="14"/>
      <c r="B802" s="235"/>
      <c r="C802" s="236"/>
      <c r="D802" s="218" t="s">
        <v>143</v>
      </c>
      <c r="E802" s="237" t="s">
        <v>19</v>
      </c>
      <c r="F802" s="238" t="s">
        <v>1092</v>
      </c>
      <c r="G802" s="236"/>
      <c r="H802" s="239">
        <v>3088.55</v>
      </c>
      <c r="I802" s="240"/>
      <c r="J802" s="236"/>
      <c r="K802" s="236"/>
      <c r="L802" s="241"/>
      <c r="M802" s="242"/>
      <c r="N802" s="243"/>
      <c r="O802" s="243"/>
      <c r="P802" s="243"/>
      <c r="Q802" s="243"/>
      <c r="R802" s="243"/>
      <c r="S802" s="243"/>
      <c r="T802" s="244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T802" s="245" t="s">
        <v>143</v>
      </c>
      <c r="AU802" s="245" t="s">
        <v>82</v>
      </c>
      <c r="AV802" s="14" t="s">
        <v>82</v>
      </c>
      <c r="AW802" s="14" t="s">
        <v>33</v>
      </c>
      <c r="AX802" s="14" t="s">
        <v>72</v>
      </c>
      <c r="AY802" s="245" t="s">
        <v>130</v>
      </c>
    </row>
    <row r="803" spans="1:51" s="14" customFormat="1" ht="12">
      <c r="A803" s="14"/>
      <c r="B803" s="235"/>
      <c r="C803" s="236"/>
      <c r="D803" s="218" t="s">
        <v>143</v>
      </c>
      <c r="E803" s="237" t="s">
        <v>19</v>
      </c>
      <c r="F803" s="238" t="s">
        <v>1093</v>
      </c>
      <c r="G803" s="236"/>
      <c r="H803" s="239">
        <v>280</v>
      </c>
      <c r="I803" s="240"/>
      <c r="J803" s="236"/>
      <c r="K803" s="236"/>
      <c r="L803" s="241"/>
      <c r="M803" s="242"/>
      <c r="N803" s="243"/>
      <c r="O803" s="243"/>
      <c r="P803" s="243"/>
      <c r="Q803" s="243"/>
      <c r="R803" s="243"/>
      <c r="S803" s="243"/>
      <c r="T803" s="244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T803" s="245" t="s">
        <v>143</v>
      </c>
      <c r="AU803" s="245" t="s">
        <v>82</v>
      </c>
      <c r="AV803" s="14" t="s">
        <v>82</v>
      </c>
      <c r="AW803" s="14" t="s">
        <v>33</v>
      </c>
      <c r="AX803" s="14" t="s">
        <v>72</v>
      </c>
      <c r="AY803" s="245" t="s">
        <v>130</v>
      </c>
    </row>
    <row r="804" spans="1:65" s="2" customFormat="1" ht="22.2" customHeight="1">
      <c r="A804" s="39"/>
      <c r="B804" s="40"/>
      <c r="C804" s="205" t="s">
        <v>1098</v>
      </c>
      <c r="D804" s="205" t="s">
        <v>133</v>
      </c>
      <c r="E804" s="206" t="s">
        <v>1099</v>
      </c>
      <c r="F804" s="207" t="s">
        <v>1100</v>
      </c>
      <c r="G804" s="208" t="s">
        <v>252</v>
      </c>
      <c r="H804" s="209">
        <v>0.301</v>
      </c>
      <c r="I804" s="210"/>
      <c r="J804" s="211">
        <f>ROUND(I804*H804,2)</f>
        <v>0</v>
      </c>
      <c r="K804" s="207" t="s">
        <v>137</v>
      </c>
      <c r="L804" s="45"/>
      <c r="M804" s="212" t="s">
        <v>19</v>
      </c>
      <c r="N804" s="213" t="s">
        <v>43</v>
      </c>
      <c r="O804" s="85"/>
      <c r="P804" s="214">
        <f>O804*H804</f>
        <v>0</v>
      </c>
      <c r="Q804" s="214">
        <v>0</v>
      </c>
      <c r="R804" s="214">
        <f>Q804*H804</f>
        <v>0</v>
      </c>
      <c r="S804" s="214">
        <v>0</v>
      </c>
      <c r="T804" s="215">
        <f>S804*H804</f>
        <v>0</v>
      </c>
      <c r="U804" s="39"/>
      <c r="V804" s="39"/>
      <c r="W804" s="39"/>
      <c r="X804" s="39"/>
      <c r="Y804" s="39"/>
      <c r="Z804" s="39"/>
      <c r="AA804" s="39"/>
      <c r="AB804" s="39"/>
      <c r="AC804" s="39"/>
      <c r="AD804" s="39"/>
      <c r="AE804" s="39"/>
      <c r="AR804" s="216" t="s">
        <v>249</v>
      </c>
      <c r="AT804" s="216" t="s">
        <v>133</v>
      </c>
      <c r="AU804" s="216" t="s">
        <v>82</v>
      </c>
      <c r="AY804" s="18" t="s">
        <v>130</v>
      </c>
      <c r="BE804" s="217">
        <f>IF(N804="základní",J804,0)</f>
        <v>0</v>
      </c>
      <c r="BF804" s="217">
        <f>IF(N804="snížená",J804,0)</f>
        <v>0</v>
      </c>
      <c r="BG804" s="217">
        <f>IF(N804="zákl. přenesená",J804,0)</f>
        <v>0</v>
      </c>
      <c r="BH804" s="217">
        <f>IF(N804="sníž. přenesená",J804,0)</f>
        <v>0</v>
      </c>
      <c r="BI804" s="217">
        <f>IF(N804="nulová",J804,0)</f>
        <v>0</v>
      </c>
      <c r="BJ804" s="18" t="s">
        <v>80</v>
      </c>
      <c r="BK804" s="217">
        <f>ROUND(I804*H804,2)</f>
        <v>0</v>
      </c>
      <c r="BL804" s="18" t="s">
        <v>249</v>
      </c>
      <c r="BM804" s="216" t="s">
        <v>1101</v>
      </c>
    </row>
    <row r="805" spans="1:47" s="2" customFormat="1" ht="12">
      <c r="A805" s="39"/>
      <c r="B805" s="40"/>
      <c r="C805" s="41"/>
      <c r="D805" s="218" t="s">
        <v>139</v>
      </c>
      <c r="E805" s="41"/>
      <c r="F805" s="219" t="s">
        <v>1102</v>
      </c>
      <c r="G805" s="41"/>
      <c r="H805" s="41"/>
      <c r="I805" s="220"/>
      <c r="J805" s="41"/>
      <c r="K805" s="41"/>
      <c r="L805" s="45"/>
      <c r="M805" s="221"/>
      <c r="N805" s="222"/>
      <c r="O805" s="85"/>
      <c r="P805" s="85"/>
      <c r="Q805" s="85"/>
      <c r="R805" s="85"/>
      <c r="S805" s="85"/>
      <c r="T805" s="86"/>
      <c r="U805" s="39"/>
      <c r="V805" s="39"/>
      <c r="W805" s="39"/>
      <c r="X805" s="39"/>
      <c r="Y805" s="39"/>
      <c r="Z805" s="39"/>
      <c r="AA805" s="39"/>
      <c r="AB805" s="39"/>
      <c r="AC805" s="39"/>
      <c r="AD805" s="39"/>
      <c r="AE805" s="39"/>
      <c r="AT805" s="18" t="s">
        <v>139</v>
      </c>
      <c r="AU805" s="18" t="s">
        <v>82</v>
      </c>
    </row>
    <row r="806" spans="1:47" s="2" customFormat="1" ht="12">
      <c r="A806" s="39"/>
      <c r="B806" s="40"/>
      <c r="C806" s="41"/>
      <c r="D806" s="223" t="s">
        <v>141</v>
      </c>
      <c r="E806" s="41"/>
      <c r="F806" s="224" t="s">
        <v>1103</v>
      </c>
      <c r="G806" s="41"/>
      <c r="H806" s="41"/>
      <c r="I806" s="220"/>
      <c r="J806" s="41"/>
      <c r="K806" s="41"/>
      <c r="L806" s="45"/>
      <c r="M806" s="221"/>
      <c r="N806" s="222"/>
      <c r="O806" s="85"/>
      <c r="P806" s="85"/>
      <c r="Q806" s="85"/>
      <c r="R806" s="85"/>
      <c r="S806" s="85"/>
      <c r="T806" s="86"/>
      <c r="U806" s="39"/>
      <c r="V806" s="39"/>
      <c r="W806" s="39"/>
      <c r="X806" s="39"/>
      <c r="Y806" s="39"/>
      <c r="Z806" s="39"/>
      <c r="AA806" s="39"/>
      <c r="AB806" s="39"/>
      <c r="AC806" s="39"/>
      <c r="AD806" s="39"/>
      <c r="AE806" s="39"/>
      <c r="AT806" s="18" t="s">
        <v>141</v>
      </c>
      <c r="AU806" s="18" t="s">
        <v>82</v>
      </c>
    </row>
    <row r="807" spans="1:63" s="12" customFormat="1" ht="22.8" customHeight="1">
      <c r="A807" s="12"/>
      <c r="B807" s="189"/>
      <c r="C807" s="190"/>
      <c r="D807" s="191" t="s">
        <v>71</v>
      </c>
      <c r="E807" s="203" t="s">
        <v>1104</v>
      </c>
      <c r="F807" s="203" t="s">
        <v>1105</v>
      </c>
      <c r="G807" s="190"/>
      <c r="H807" s="190"/>
      <c r="I807" s="193"/>
      <c r="J807" s="204">
        <f>BK807</f>
        <v>0</v>
      </c>
      <c r="K807" s="190"/>
      <c r="L807" s="195"/>
      <c r="M807" s="196"/>
      <c r="N807" s="197"/>
      <c r="O807" s="197"/>
      <c r="P807" s="198">
        <f>SUM(P808:P825)</f>
        <v>0</v>
      </c>
      <c r="Q807" s="197"/>
      <c r="R807" s="198">
        <f>SUM(R808:R825)</f>
        <v>0.24437333</v>
      </c>
      <c r="S807" s="197"/>
      <c r="T807" s="199">
        <f>SUM(T808:T825)</f>
        <v>0</v>
      </c>
      <c r="U807" s="12"/>
      <c r="V807" s="12"/>
      <c r="W807" s="12"/>
      <c r="X807" s="12"/>
      <c r="Y807" s="12"/>
      <c r="Z807" s="12"/>
      <c r="AA807" s="12"/>
      <c r="AB807" s="12"/>
      <c r="AC807" s="12"/>
      <c r="AD807" s="12"/>
      <c r="AE807" s="12"/>
      <c r="AR807" s="200" t="s">
        <v>82</v>
      </c>
      <c r="AT807" s="201" t="s">
        <v>71</v>
      </c>
      <c r="AU807" s="201" t="s">
        <v>80</v>
      </c>
      <c r="AY807" s="200" t="s">
        <v>130</v>
      </c>
      <c r="BK807" s="202">
        <f>SUM(BK808:BK825)</f>
        <v>0</v>
      </c>
    </row>
    <row r="808" spans="1:65" s="2" customFormat="1" ht="19.8" customHeight="1">
      <c r="A808" s="39"/>
      <c r="B808" s="40"/>
      <c r="C808" s="205" t="s">
        <v>1106</v>
      </c>
      <c r="D808" s="205" t="s">
        <v>133</v>
      </c>
      <c r="E808" s="206" t="s">
        <v>1107</v>
      </c>
      <c r="F808" s="207" t="s">
        <v>1108</v>
      </c>
      <c r="G808" s="208" t="s">
        <v>150</v>
      </c>
      <c r="H808" s="209">
        <v>400.783</v>
      </c>
      <c r="I808" s="210"/>
      <c r="J808" s="211">
        <f>ROUND(I808*H808,2)</f>
        <v>0</v>
      </c>
      <c r="K808" s="207" t="s">
        <v>137</v>
      </c>
      <c r="L808" s="45"/>
      <c r="M808" s="212" t="s">
        <v>19</v>
      </c>
      <c r="N808" s="213" t="s">
        <v>43</v>
      </c>
      <c r="O808" s="85"/>
      <c r="P808" s="214">
        <f>O808*H808</f>
        <v>0</v>
      </c>
      <c r="Q808" s="214">
        <v>0</v>
      </c>
      <c r="R808" s="214">
        <f>Q808*H808</f>
        <v>0</v>
      </c>
      <c r="S808" s="214">
        <v>0</v>
      </c>
      <c r="T808" s="215">
        <f>S808*H808</f>
        <v>0</v>
      </c>
      <c r="U808" s="39"/>
      <c r="V808" s="39"/>
      <c r="W808" s="39"/>
      <c r="X808" s="39"/>
      <c r="Y808" s="39"/>
      <c r="Z808" s="39"/>
      <c r="AA808" s="39"/>
      <c r="AB808" s="39"/>
      <c r="AC808" s="39"/>
      <c r="AD808" s="39"/>
      <c r="AE808" s="39"/>
      <c r="AR808" s="216" t="s">
        <v>249</v>
      </c>
      <c r="AT808" s="216" t="s">
        <v>133</v>
      </c>
      <c r="AU808" s="216" t="s">
        <v>82</v>
      </c>
      <c r="AY808" s="18" t="s">
        <v>130</v>
      </c>
      <c r="BE808" s="217">
        <f>IF(N808="základní",J808,0)</f>
        <v>0</v>
      </c>
      <c r="BF808" s="217">
        <f>IF(N808="snížená",J808,0)</f>
        <v>0</v>
      </c>
      <c r="BG808" s="217">
        <f>IF(N808="zákl. přenesená",J808,0)</f>
        <v>0</v>
      </c>
      <c r="BH808" s="217">
        <f>IF(N808="sníž. přenesená",J808,0)</f>
        <v>0</v>
      </c>
      <c r="BI808" s="217">
        <f>IF(N808="nulová",J808,0)</f>
        <v>0</v>
      </c>
      <c r="BJ808" s="18" t="s">
        <v>80</v>
      </c>
      <c r="BK808" s="217">
        <f>ROUND(I808*H808,2)</f>
        <v>0</v>
      </c>
      <c r="BL808" s="18" t="s">
        <v>249</v>
      </c>
      <c r="BM808" s="216" t="s">
        <v>1109</v>
      </c>
    </row>
    <row r="809" spans="1:47" s="2" customFormat="1" ht="12">
      <c r="A809" s="39"/>
      <c r="B809" s="40"/>
      <c r="C809" s="41"/>
      <c r="D809" s="218" t="s">
        <v>139</v>
      </c>
      <c r="E809" s="41"/>
      <c r="F809" s="219" t="s">
        <v>1110</v>
      </c>
      <c r="G809" s="41"/>
      <c r="H809" s="41"/>
      <c r="I809" s="220"/>
      <c r="J809" s="41"/>
      <c r="K809" s="41"/>
      <c r="L809" s="45"/>
      <c r="M809" s="221"/>
      <c r="N809" s="222"/>
      <c r="O809" s="85"/>
      <c r="P809" s="85"/>
      <c r="Q809" s="85"/>
      <c r="R809" s="85"/>
      <c r="S809" s="85"/>
      <c r="T809" s="86"/>
      <c r="U809" s="39"/>
      <c r="V809" s="39"/>
      <c r="W809" s="39"/>
      <c r="X809" s="39"/>
      <c r="Y809" s="39"/>
      <c r="Z809" s="39"/>
      <c r="AA809" s="39"/>
      <c r="AB809" s="39"/>
      <c r="AC809" s="39"/>
      <c r="AD809" s="39"/>
      <c r="AE809" s="39"/>
      <c r="AT809" s="18" t="s">
        <v>139</v>
      </c>
      <c r="AU809" s="18" t="s">
        <v>82</v>
      </c>
    </row>
    <row r="810" spans="1:47" s="2" customFormat="1" ht="12">
      <c r="A810" s="39"/>
      <c r="B810" s="40"/>
      <c r="C810" s="41"/>
      <c r="D810" s="223" t="s">
        <v>141</v>
      </c>
      <c r="E810" s="41"/>
      <c r="F810" s="224" t="s">
        <v>1111</v>
      </c>
      <c r="G810" s="41"/>
      <c r="H810" s="41"/>
      <c r="I810" s="220"/>
      <c r="J810" s="41"/>
      <c r="K810" s="41"/>
      <c r="L810" s="45"/>
      <c r="M810" s="221"/>
      <c r="N810" s="222"/>
      <c r="O810" s="85"/>
      <c r="P810" s="85"/>
      <c r="Q810" s="85"/>
      <c r="R810" s="85"/>
      <c r="S810" s="85"/>
      <c r="T810" s="86"/>
      <c r="U810" s="39"/>
      <c r="V810" s="39"/>
      <c r="W810" s="39"/>
      <c r="X810" s="39"/>
      <c r="Y810" s="39"/>
      <c r="Z810" s="39"/>
      <c r="AA810" s="39"/>
      <c r="AB810" s="39"/>
      <c r="AC810" s="39"/>
      <c r="AD810" s="39"/>
      <c r="AE810" s="39"/>
      <c r="AT810" s="18" t="s">
        <v>141</v>
      </c>
      <c r="AU810" s="18" t="s">
        <v>82</v>
      </c>
    </row>
    <row r="811" spans="1:51" s="14" customFormat="1" ht="12">
      <c r="A811" s="14"/>
      <c r="B811" s="235"/>
      <c r="C811" s="236"/>
      <c r="D811" s="218" t="s">
        <v>143</v>
      </c>
      <c r="E811" s="237" t="s">
        <v>19</v>
      </c>
      <c r="F811" s="238" t="s">
        <v>1112</v>
      </c>
      <c r="G811" s="236"/>
      <c r="H811" s="239">
        <v>400.783</v>
      </c>
      <c r="I811" s="240"/>
      <c r="J811" s="236"/>
      <c r="K811" s="236"/>
      <c r="L811" s="241"/>
      <c r="M811" s="242"/>
      <c r="N811" s="243"/>
      <c r="O811" s="243"/>
      <c r="P811" s="243"/>
      <c r="Q811" s="243"/>
      <c r="R811" s="243"/>
      <c r="S811" s="243"/>
      <c r="T811" s="244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T811" s="245" t="s">
        <v>143</v>
      </c>
      <c r="AU811" s="245" t="s">
        <v>82</v>
      </c>
      <c r="AV811" s="14" t="s">
        <v>82</v>
      </c>
      <c r="AW811" s="14" t="s">
        <v>33</v>
      </c>
      <c r="AX811" s="14" t="s">
        <v>72</v>
      </c>
      <c r="AY811" s="245" t="s">
        <v>130</v>
      </c>
    </row>
    <row r="812" spans="1:65" s="2" customFormat="1" ht="22.2" customHeight="1">
      <c r="A812" s="39"/>
      <c r="B812" s="40"/>
      <c r="C812" s="205" t="s">
        <v>1113</v>
      </c>
      <c r="D812" s="205" t="s">
        <v>133</v>
      </c>
      <c r="E812" s="206" t="s">
        <v>1114</v>
      </c>
      <c r="F812" s="207" t="s">
        <v>1115</v>
      </c>
      <c r="G812" s="208" t="s">
        <v>150</v>
      </c>
      <c r="H812" s="209">
        <v>400.783</v>
      </c>
      <c r="I812" s="210"/>
      <c r="J812" s="211">
        <f>ROUND(I812*H812,2)</f>
        <v>0</v>
      </c>
      <c r="K812" s="207" t="s">
        <v>137</v>
      </c>
      <c r="L812" s="45"/>
      <c r="M812" s="212" t="s">
        <v>19</v>
      </c>
      <c r="N812" s="213" t="s">
        <v>43</v>
      </c>
      <c r="O812" s="85"/>
      <c r="P812" s="214">
        <f>O812*H812</f>
        <v>0</v>
      </c>
      <c r="Q812" s="214">
        <v>0.00045</v>
      </c>
      <c r="R812" s="214">
        <f>Q812*H812</f>
        <v>0.18035235</v>
      </c>
      <c r="S812" s="214">
        <v>0</v>
      </c>
      <c r="T812" s="215">
        <f>S812*H812</f>
        <v>0</v>
      </c>
      <c r="U812" s="39"/>
      <c r="V812" s="39"/>
      <c r="W812" s="39"/>
      <c r="X812" s="39"/>
      <c r="Y812" s="39"/>
      <c r="Z812" s="39"/>
      <c r="AA812" s="39"/>
      <c r="AB812" s="39"/>
      <c r="AC812" s="39"/>
      <c r="AD812" s="39"/>
      <c r="AE812" s="39"/>
      <c r="AR812" s="216" t="s">
        <v>249</v>
      </c>
      <c r="AT812" s="216" t="s">
        <v>133</v>
      </c>
      <c r="AU812" s="216" t="s">
        <v>82</v>
      </c>
      <c r="AY812" s="18" t="s">
        <v>130</v>
      </c>
      <c r="BE812" s="217">
        <f>IF(N812="základní",J812,0)</f>
        <v>0</v>
      </c>
      <c r="BF812" s="217">
        <f>IF(N812="snížená",J812,0)</f>
        <v>0</v>
      </c>
      <c r="BG812" s="217">
        <f>IF(N812="zákl. přenesená",J812,0)</f>
        <v>0</v>
      </c>
      <c r="BH812" s="217">
        <f>IF(N812="sníž. přenesená",J812,0)</f>
        <v>0</v>
      </c>
      <c r="BI812" s="217">
        <f>IF(N812="nulová",J812,0)</f>
        <v>0</v>
      </c>
      <c r="BJ812" s="18" t="s">
        <v>80</v>
      </c>
      <c r="BK812" s="217">
        <f>ROUND(I812*H812,2)</f>
        <v>0</v>
      </c>
      <c r="BL812" s="18" t="s">
        <v>249</v>
      </c>
      <c r="BM812" s="216" t="s">
        <v>1116</v>
      </c>
    </row>
    <row r="813" spans="1:47" s="2" customFormat="1" ht="12">
      <c r="A813" s="39"/>
      <c r="B813" s="40"/>
      <c r="C813" s="41"/>
      <c r="D813" s="218" t="s">
        <v>139</v>
      </c>
      <c r="E813" s="41"/>
      <c r="F813" s="219" t="s">
        <v>1117</v>
      </c>
      <c r="G813" s="41"/>
      <c r="H813" s="41"/>
      <c r="I813" s="220"/>
      <c r="J813" s="41"/>
      <c r="K813" s="41"/>
      <c r="L813" s="45"/>
      <c r="M813" s="221"/>
      <c r="N813" s="222"/>
      <c r="O813" s="85"/>
      <c r="P813" s="85"/>
      <c r="Q813" s="85"/>
      <c r="R813" s="85"/>
      <c r="S813" s="85"/>
      <c r="T813" s="86"/>
      <c r="U813" s="39"/>
      <c r="V813" s="39"/>
      <c r="W813" s="39"/>
      <c r="X813" s="39"/>
      <c r="Y813" s="39"/>
      <c r="Z813" s="39"/>
      <c r="AA813" s="39"/>
      <c r="AB813" s="39"/>
      <c r="AC813" s="39"/>
      <c r="AD813" s="39"/>
      <c r="AE813" s="39"/>
      <c r="AT813" s="18" t="s">
        <v>139</v>
      </c>
      <c r="AU813" s="18" t="s">
        <v>82</v>
      </c>
    </row>
    <row r="814" spans="1:47" s="2" customFormat="1" ht="12">
      <c r="A814" s="39"/>
      <c r="B814" s="40"/>
      <c r="C814" s="41"/>
      <c r="D814" s="223" t="s">
        <v>141</v>
      </c>
      <c r="E814" s="41"/>
      <c r="F814" s="224" t="s">
        <v>1118</v>
      </c>
      <c r="G814" s="41"/>
      <c r="H814" s="41"/>
      <c r="I814" s="220"/>
      <c r="J814" s="41"/>
      <c r="K814" s="41"/>
      <c r="L814" s="45"/>
      <c r="M814" s="221"/>
      <c r="N814" s="222"/>
      <c r="O814" s="85"/>
      <c r="P814" s="85"/>
      <c r="Q814" s="85"/>
      <c r="R814" s="85"/>
      <c r="S814" s="85"/>
      <c r="T814" s="86"/>
      <c r="U814" s="39"/>
      <c r="V814" s="39"/>
      <c r="W814" s="39"/>
      <c r="X814" s="39"/>
      <c r="Y814" s="39"/>
      <c r="Z814" s="39"/>
      <c r="AA814" s="39"/>
      <c r="AB814" s="39"/>
      <c r="AC814" s="39"/>
      <c r="AD814" s="39"/>
      <c r="AE814" s="39"/>
      <c r="AT814" s="18" t="s">
        <v>141</v>
      </c>
      <c r="AU814" s="18" t="s">
        <v>82</v>
      </c>
    </row>
    <row r="815" spans="1:51" s="14" customFormat="1" ht="12">
      <c r="A815" s="14"/>
      <c r="B815" s="235"/>
      <c r="C815" s="236"/>
      <c r="D815" s="218" t="s">
        <v>143</v>
      </c>
      <c r="E815" s="237" t="s">
        <v>19</v>
      </c>
      <c r="F815" s="238" t="s">
        <v>1112</v>
      </c>
      <c r="G815" s="236"/>
      <c r="H815" s="239">
        <v>400.783</v>
      </c>
      <c r="I815" s="240"/>
      <c r="J815" s="236"/>
      <c r="K815" s="236"/>
      <c r="L815" s="241"/>
      <c r="M815" s="242"/>
      <c r="N815" s="243"/>
      <c r="O815" s="243"/>
      <c r="P815" s="243"/>
      <c r="Q815" s="243"/>
      <c r="R815" s="243"/>
      <c r="S815" s="243"/>
      <c r="T815" s="244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  <c r="AT815" s="245" t="s">
        <v>143</v>
      </c>
      <c r="AU815" s="245" t="s">
        <v>82</v>
      </c>
      <c r="AV815" s="14" t="s">
        <v>82</v>
      </c>
      <c r="AW815" s="14" t="s">
        <v>33</v>
      </c>
      <c r="AX815" s="14" t="s">
        <v>72</v>
      </c>
      <c r="AY815" s="245" t="s">
        <v>130</v>
      </c>
    </row>
    <row r="816" spans="1:65" s="2" customFormat="1" ht="14.4" customHeight="1">
      <c r="A816" s="39"/>
      <c r="B816" s="40"/>
      <c r="C816" s="205" t="s">
        <v>1119</v>
      </c>
      <c r="D816" s="205" t="s">
        <v>133</v>
      </c>
      <c r="E816" s="206" t="s">
        <v>1120</v>
      </c>
      <c r="F816" s="207" t="s">
        <v>1121</v>
      </c>
      <c r="G816" s="208" t="s">
        <v>150</v>
      </c>
      <c r="H816" s="209">
        <v>74.443</v>
      </c>
      <c r="I816" s="210"/>
      <c r="J816" s="211">
        <f>ROUND(I816*H816,2)</f>
        <v>0</v>
      </c>
      <c r="K816" s="207" t="s">
        <v>137</v>
      </c>
      <c r="L816" s="45"/>
      <c r="M816" s="212" t="s">
        <v>19</v>
      </c>
      <c r="N816" s="213" t="s">
        <v>43</v>
      </c>
      <c r="O816" s="85"/>
      <c r="P816" s="214">
        <f>O816*H816</f>
        <v>0</v>
      </c>
      <c r="Q816" s="214">
        <v>0</v>
      </c>
      <c r="R816" s="214">
        <f>Q816*H816</f>
        <v>0</v>
      </c>
      <c r="S816" s="214">
        <v>0</v>
      </c>
      <c r="T816" s="215">
        <f>S816*H816</f>
        <v>0</v>
      </c>
      <c r="U816" s="39"/>
      <c r="V816" s="39"/>
      <c r="W816" s="39"/>
      <c r="X816" s="39"/>
      <c r="Y816" s="39"/>
      <c r="Z816" s="39"/>
      <c r="AA816" s="39"/>
      <c r="AB816" s="39"/>
      <c r="AC816" s="39"/>
      <c r="AD816" s="39"/>
      <c r="AE816" s="39"/>
      <c r="AR816" s="216" t="s">
        <v>249</v>
      </c>
      <c r="AT816" s="216" t="s">
        <v>133</v>
      </c>
      <c r="AU816" s="216" t="s">
        <v>82</v>
      </c>
      <c r="AY816" s="18" t="s">
        <v>130</v>
      </c>
      <c r="BE816" s="217">
        <f>IF(N816="základní",J816,0)</f>
        <v>0</v>
      </c>
      <c r="BF816" s="217">
        <f>IF(N816="snížená",J816,0)</f>
        <v>0</v>
      </c>
      <c r="BG816" s="217">
        <f>IF(N816="zákl. přenesená",J816,0)</f>
        <v>0</v>
      </c>
      <c r="BH816" s="217">
        <f>IF(N816="sníž. přenesená",J816,0)</f>
        <v>0</v>
      </c>
      <c r="BI816" s="217">
        <f>IF(N816="nulová",J816,0)</f>
        <v>0</v>
      </c>
      <c r="BJ816" s="18" t="s">
        <v>80</v>
      </c>
      <c r="BK816" s="217">
        <f>ROUND(I816*H816,2)</f>
        <v>0</v>
      </c>
      <c r="BL816" s="18" t="s">
        <v>249</v>
      </c>
      <c r="BM816" s="216" t="s">
        <v>1122</v>
      </c>
    </row>
    <row r="817" spans="1:47" s="2" customFormat="1" ht="12">
      <c r="A817" s="39"/>
      <c r="B817" s="40"/>
      <c r="C817" s="41"/>
      <c r="D817" s="218" t="s">
        <v>139</v>
      </c>
      <c r="E817" s="41"/>
      <c r="F817" s="219" t="s">
        <v>1123</v>
      </c>
      <c r="G817" s="41"/>
      <c r="H817" s="41"/>
      <c r="I817" s="220"/>
      <c r="J817" s="41"/>
      <c r="K817" s="41"/>
      <c r="L817" s="45"/>
      <c r="M817" s="221"/>
      <c r="N817" s="222"/>
      <c r="O817" s="85"/>
      <c r="P817" s="85"/>
      <c r="Q817" s="85"/>
      <c r="R817" s="85"/>
      <c r="S817" s="85"/>
      <c r="T817" s="86"/>
      <c r="U817" s="39"/>
      <c r="V817" s="39"/>
      <c r="W817" s="39"/>
      <c r="X817" s="39"/>
      <c r="Y817" s="39"/>
      <c r="Z817" s="39"/>
      <c r="AA817" s="39"/>
      <c r="AB817" s="39"/>
      <c r="AC817" s="39"/>
      <c r="AD817" s="39"/>
      <c r="AE817" s="39"/>
      <c r="AT817" s="18" t="s">
        <v>139</v>
      </c>
      <c r="AU817" s="18" t="s">
        <v>82</v>
      </c>
    </row>
    <row r="818" spans="1:47" s="2" customFormat="1" ht="12">
      <c r="A818" s="39"/>
      <c r="B818" s="40"/>
      <c r="C818" s="41"/>
      <c r="D818" s="223" t="s">
        <v>141</v>
      </c>
      <c r="E818" s="41"/>
      <c r="F818" s="224" t="s">
        <v>1124</v>
      </c>
      <c r="G818" s="41"/>
      <c r="H818" s="41"/>
      <c r="I818" s="220"/>
      <c r="J818" s="41"/>
      <c r="K818" s="41"/>
      <c r="L818" s="45"/>
      <c r="M818" s="221"/>
      <c r="N818" s="222"/>
      <c r="O818" s="85"/>
      <c r="P818" s="85"/>
      <c r="Q818" s="85"/>
      <c r="R818" s="85"/>
      <c r="S818" s="85"/>
      <c r="T818" s="86"/>
      <c r="U818" s="39"/>
      <c r="V818" s="39"/>
      <c r="W818" s="39"/>
      <c r="X818" s="39"/>
      <c r="Y818" s="39"/>
      <c r="Z818" s="39"/>
      <c r="AA818" s="39"/>
      <c r="AB818" s="39"/>
      <c r="AC818" s="39"/>
      <c r="AD818" s="39"/>
      <c r="AE818" s="39"/>
      <c r="AT818" s="18" t="s">
        <v>141</v>
      </c>
      <c r="AU818" s="18" t="s">
        <v>82</v>
      </c>
    </row>
    <row r="819" spans="1:51" s="14" customFormat="1" ht="12">
      <c r="A819" s="14"/>
      <c r="B819" s="235"/>
      <c r="C819" s="236"/>
      <c r="D819" s="218" t="s">
        <v>143</v>
      </c>
      <c r="E819" s="237" t="s">
        <v>19</v>
      </c>
      <c r="F819" s="238" t="s">
        <v>1125</v>
      </c>
      <c r="G819" s="236"/>
      <c r="H819" s="239">
        <v>74.443</v>
      </c>
      <c r="I819" s="240"/>
      <c r="J819" s="236"/>
      <c r="K819" s="236"/>
      <c r="L819" s="241"/>
      <c r="M819" s="242"/>
      <c r="N819" s="243"/>
      <c r="O819" s="243"/>
      <c r="P819" s="243"/>
      <c r="Q819" s="243"/>
      <c r="R819" s="243"/>
      <c r="S819" s="243"/>
      <c r="T819" s="244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T819" s="245" t="s">
        <v>143</v>
      </c>
      <c r="AU819" s="245" t="s">
        <v>82</v>
      </c>
      <c r="AV819" s="14" t="s">
        <v>82</v>
      </c>
      <c r="AW819" s="14" t="s">
        <v>33</v>
      </c>
      <c r="AX819" s="14" t="s">
        <v>72</v>
      </c>
      <c r="AY819" s="245" t="s">
        <v>130</v>
      </c>
    </row>
    <row r="820" spans="1:65" s="2" customFormat="1" ht="22.2" customHeight="1">
      <c r="A820" s="39"/>
      <c r="B820" s="40"/>
      <c r="C820" s="205" t="s">
        <v>1126</v>
      </c>
      <c r="D820" s="205" t="s">
        <v>133</v>
      </c>
      <c r="E820" s="206" t="s">
        <v>1127</v>
      </c>
      <c r="F820" s="207" t="s">
        <v>1128</v>
      </c>
      <c r="G820" s="208" t="s">
        <v>150</v>
      </c>
      <c r="H820" s="209">
        <v>74.443</v>
      </c>
      <c r="I820" s="210"/>
      <c r="J820" s="211">
        <f>ROUND(I820*H820,2)</f>
        <v>0</v>
      </c>
      <c r="K820" s="207" t="s">
        <v>137</v>
      </c>
      <c r="L820" s="45"/>
      <c r="M820" s="212" t="s">
        <v>19</v>
      </c>
      <c r="N820" s="213" t="s">
        <v>43</v>
      </c>
      <c r="O820" s="85"/>
      <c r="P820" s="214">
        <f>O820*H820</f>
        <v>0</v>
      </c>
      <c r="Q820" s="214">
        <v>0.00014</v>
      </c>
      <c r="R820" s="214">
        <f>Q820*H820</f>
        <v>0.010422019999999999</v>
      </c>
      <c r="S820" s="214">
        <v>0</v>
      </c>
      <c r="T820" s="215">
        <f>S820*H820</f>
        <v>0</v>
      </c>
      <c r="U820" s="39"/>
      <c r="V820" s="39"/>
      <c r="W820" s="39"/>
      <c r="X820" s="39"/>
      <c r="Y820" s="39"/>
      <c r="Z820" s="39"/>
      <c r="AA820" s="39"/>
      <c r="AB820" s="39"/>
      <c r="AC820" s="39"/>
      <c r="AD820" s="39"/>
      <c r="AE820" s="39"/>
      <c r="AR820" s="216" t="s">
        <v>249</v>
      </c>
      <c r="AT820" s="216" t="s">
        <v>133</v>
      </c>
      <c r="AU820" s="216" t="s">
        <v>82</v>
      </c>
      <c r="AY820" s="18" t="s">
        <v>130</v>
      </c>
      <c r="BE820" s="217">
        <f>IF(N820="základní",J820,0)</f>
        <v>0</v>
      </c>
      <c r="BF820" s="217">
        <f>IF(N820="snížená",J820,0)</f>
        <v>0</v>
      </c>
      <c r="BG820" s="217">
        <f>IF(N820="zákl. přenesená",J820,0)</f>
        <v>0</v>
      </c>
      <c r="BH820" s="217">
        <f>IF(N820="sníž. přenesená",J820,0)</f>
        <v>0</v>
      </c>
      <c r="BI820" s="217">
        <f>IF(N820="nulová",J820,0)</f>
        <v>0</v>
      </c>
      <c r="BJ820" s="18" t="s">
        <v>80</v>
      </c>
      <c r="BK820" s="217">
        <f>ROUND(I820*H820,2)</f>
        <v>0</v>
      </c>
      <c r="BL820" s="18" t="s">
        <v>249</v>
      </c>
      <c r="BM820" s="216" t="s">
        <v>1129</v>
      </c>
    </row>
    <row r="821" spans="1:47" s="2" customFormat="1" ht="12">
      <c r="A821" s="39"/>
      <c r="B821" s="40"/>
      <c r="C821" s="41"/>
      <c r="D821" s="218" t="s">
        <v>139</v>
      </c>
      <c r="E821" s="41"/>
      <c r="F821" s="219" t="s">
        <v>1130</v>
      </c>
      <c r="G821" s="41"/>
      <c r="H821" s="41"/>
      <c r="I821" s="220"/>
      <c r="J821" s="41"/>
      <c r="K821" s="41"/>
      <c r="L821" s="45"/>
      <c r="M821" s="221"/>
      <c r="N821" s="222"/>
      <c r="O821" s="85"/>
      <c r="P821" s="85"/>
      <c r="Q821" s="85"/>
      <c r="R821" s="85"/>
      <c r="S821" s="85"/>
      <c r="T821" s="86"/>
      <c r="U821" s="39"/>
      <c r="V821" s="39"/>
      <c r="W821" s="39"/>
      <c r="X821" s="39"/>
      <c r="Y821" s="39"/>
      <c r="Z821" s="39"/>
      <c r="AA821" s="39"/>
      <c r="AB821" s="39"/>
      <c r="AC821" s="39"/>
      <c r="AD821" s="39"/>
      <c r="AE821" s="39"/>
      <c r="AT821" s="18" t="s">
        <v>139</v>
      </c>
      <c r="AU821" s="18" t="s">
        <v>82</v>
      </c>
    </row>
    <row r="822" spans="1:47" s="2" customFormat="1" ht="12">
      <c r="A822" s="39"/>
      <c r="B822" s="40"/>
      <c r="C822" s="41"/>
      <c r="D822" s="223" t="s">
        <v>141</v>
      </c>
      <c r="E822" s="41"/>
      <c r="F822" s="224" t="s">
        <v>1131</v>
      </c>
      <c r="G822" s="41"/>
      <c r="H822" s="41"/>
      <c r="I822" s="220"/>
      <c r="J822" s="41"/>
      <c r="K822" s="41"/>
      <c r="L822" s="45"/>
      <c r="M822" s="221"/>
      <c r="N822" s="222"/>
      <c r="O822" s="85"/>
      <c r="P822" s="85"/>
      <c r="Q822" s="85"/>
      <c r="R822" s="85"/>
      <c r="S822" s="85"/>
      <c r="T822" s="86"/>
      <c r="U822" s="39"/>
      <c r="V822" s="39"/>
      <c r="W822" s="39"/>
      <c r="X822" s="39"/>
      <c r="Y822" s="39"/>
      <c r="Z822" s="39"/>
      <c r="AA822" s="39"/>
      <c r="AB822" s="39"/>
      <c r="AC822" s="39"/>
      <c r="AD822" s="39"/>
      <c r="AE822" s="39"/>
      <c r="AT822" s="18" t="s">
        <v>141</v>
      </c>
      <c r="AU822" s="18" t="s">
        <v>82</v>
      </c>
    </row>
    <row r="823" spans="1:65" s="2" customFormat="1" ht="22.2" customHeight="1">
      <c r="A823" s="39"/>
      <c r="B823" s="40"/>
      <c r="C823" s="205" t="s">
        <v>1132</v>
      </c>
      <c r="D823" s="205" t="s">
        <v>133</v>
      </c>
      <c r="E823" s="206" t="s">
        <v>1133</v>
      </c>
      <c r="F823" s="207" t="s">
        <v>1134</v>
      </c>
      <c r="G823" s="208" t="s">
        <v>150</v>
      </c>
      <c r="H823" s="209">
        <v>74.443</v>
      </c>
      <c r="I823" s="210"/>
      <c r="J823" s="211">
        <f>ROUND(I823*H823,2)</f>
        <v>0</v>
      </c>
      <c r="K823" s="207" t="s">
        <v>137</v>
      </c>
      <c r="L823" s="45"/>
      <c r="M823" s="212" t="s">
        <v>19</v>
      </c>
      <c r="N823" s="213" t="s">
        <v>43</v>
      </c>
      <c r="O823" s="85"/>
      <c r="P823" s="214">
        <f>O823*H823</f>
        <v>0</v>
      </c>
      <c r="Q823" s="214">
        <v>0.00072</v>
      </c>
      <c r="R823" s="214">
        <f>Q823*H823</f>
        <v>0.05359896</v>
      </c>
      <c r="S823" s="214">
        <v>0</v>
      </c>
      <c r="T823" s="215">
        <f>S823*H823</f>
        <v>0</v>
      </c>
      <c r="U823" s="39"/>
      <c r="V823" s="39"/>
      <c r="W823" s="39"/>
      <c r="X823" s="39"/>
      <c r="Y823" s="39"/>
      <c r="Z823" s="39"/>
      <c r="AA823" s="39"/>
      <c r="AB823" s="39"/>
      <c r="AC823" s="39"/>
      <c r="AD823" s="39"/>
      <c r="AE823" s="39"/>
      <c r="AR823" s="216" t="s">
        <v>249</v>
      </c>
      <c r="AT823" s="216" t="s">
        <v>133</v>
      </c>
      <c r="AU823" s="216" t="s">
        <v>82</v>
      </c>
      <c r="AY823" s="18" t="s">
        <v>130</v>
      </c>
      <c r="BE823" s="217">
        <f>IF(N823="základní",J823,0)</f>
        <v>0</v>
      </c>
      <c r="BF823" s="217">
        <f>IF(N823="snížená",J823,0)</f>
        <v>0</v>
      </c>
      <c r="BG823" s="217">
        <f>IF(N823="zákl. přenesená",J823,0)</f>
        <v>0</v>
      </c>
      <c r="BH823" s="217">
        <f>IF(N823="sníž. přenesená",J823,0)</f>
        <v>0</v>
      </c>
      <c r="BI823" s="217">
        <f>IF(N823="nulová",J823,0)</f>
        <v>0</v>
      </c>
      <c r="BJ823" s="18" t="s">
        <v>80</v>
      </c>
      <c r="BK823" s="217">
        <f>ROUND(I823*H823,2)</f>
        <v>0</v>
      </c>
      <c r="BL823" s="18" t="s">
        <v>249</v>
      </c>
      <c r="BM823" s="216" t="s">
        <v>1135</v>
      </c>
    </row>
    <row r="824" spans="1:47" s="2" customFormat="1" ht="12">
      <c r="A824" s="39"/>
      <c r="B824" s="40"/>
      <c r="C824" s="41"/>
      <c r="D824" s="218" t="s">
        <v>139</v>
      </c>
      <c r="E824" s="41"/>
      <c r="F824" s="219" t="s">
        <v>1136</v>
      </c>
      <c r="G824" s="41"/>
      <c r="H824" s="41"/>
      <c r="I824" s="220"/>
      <c r="J824" s="41"/>
      <c r="K824" s="41"/>
      <c r="L824" s="45"/>
      <c r="M824" s="221"/>
      <c r="N824" s="222"/>
      <c r="O824" s="85"/>
      <c r="P824" s="85"/>
      <c r="Q824" s="85"/>
      <c r="R824" s="85"/>
      <c r="S824" s="85"/>
      <c r="T824" s="86"/>
      <c r="U824" s="39"/>
      <c r="V824" s="39"/>
      <c r="W824" s="39"/>
      <c r="X824" s="39"/>
      <c r="Y824" s="39"/>
      <c r="Z824" s="39"/>
      <c r="AA824" s="39"/>
      <c r="AB824" s="39"/>
      <c r="AC824" s="39"/>
      <c r="AD824" s="39"/>
      <c r="AE824" s="39"/>
      <c r="AT824" s="18" t="s">
        <v>139</v>
      </c>
      <c r="AU824" s="18" t="s">
        <v>82</v>
      </c>
    </row>
    <row r="825" spans="1:47" s="2" customFormat="1" ht="12">
      <c r="A825" s="39"/>
      <c r="B825" s="40"/>
      <c r="C825" s="41"/>
      <c r="D825" s="223" t="s">
        <v>141</v>
      </c>
      <c r="E825" s="41"/>
      <c r="F825" s="224" t="s">
        <v>1137</v>
      </c>
      <c r="G825" s="41"/>
      <c r="H825" s="41"/>
      <c r="I825" s="220"/>
      <c r="J825" s="41"/>
      <c r="K825" s="41"/>
      <c r="L825" s="45"/>
      <c r="M825" s="257"/>
      <c r="N825" s="258"/>
      <c r="O825" s="259"/>
      <c r="P825" s="259"/>
      <c r="Q825" s="259"/>
      <c r="R825" s="259"/>
      <c r="S825" s="259"/>
      <c r="T825" s="260"/>
      <c r="U825" s="39"/>
      <c r="V825" s="39"/>
      <c r="W825" s="39"/>
      <c r="X825" s="39"/>
      <c r="Y825" s="39"/>
      <c r="Z825" s="39"/>
      <c r="AA825" s="39"/>
      <c r="AB825" s="39"/>
      <c r="AC825" s="39"/>
      <c r="AD825" s="39"/>
      <c r="AE825" s="39"/>
      <c r="AT825" s="18" t="s">
        <v>141</v>
      </c>
      <c r="AU825" s="18" t="s">
        <v>82</v>
      </c>
    </row>
    <row r="826" spans="1:31" s="2" customFormat="1" ht="6.95" customHeight="1">
      <c r="A826" s="39"/>
      <c r="B826" s="60"/>
      <c r="C826" s="61"/>
      <c r="D826" s="61"/>
      <c r="E826" s="61"/>
      <c r="F826" s="61"/>
      <c r="G826" s="61"/>
      <c r="H826" s="61"/>
      <c r="I826" s="61"/>
      <c r="J826" s="61"/>
      <c r="K826" s="61"/>
      <c r="L826" s="45"/>
      <c r="M826" s="39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  <c r="Z826" s="39"/>
      <c r="AA826" s="39"/>
      <c r="AB826" s="39"/>
      <c r="AC826" s="39"/>
      <c r="AD826" s="39"/>
      <c r="AE826" s="39"/>
    </row>
  </sheetData>
  <sheetProtection password="CC35" sheet="1" objects="1" scenarios="1" formatColumns="0" formatRows="0" autoFilter="0"/>
  <autoFilter ref="C97:K825"/>
  <mergeCells count="9">
    <mergeCell ref="E7:H7"/>
    <mergeCell ref="E9:H9"/>
    <mergeCell ref="E18:H18"/>
    <mergeCell ref="E27:H27"/>
    <mergeCell ref="E48:H48"/>
    <mergeCell ref="E50:H50"/>
    <mergeCell ref="E88:H88"/>
    <mergeCell ref="E90:H90"/>
    <mergeCell ref="L2:V2"/>
  </mergeCells>
  <hyperlinks>
    <hyperlink ref="F103" r:id="rId1" display="https://podminky.urs.cz/item/CS_URS_2024_01/413231231"/>
    <hyperlink ref="F109" r:id="rId2" display="https://podminky.urs.cz/item/CS_URS_2024_01/621135001"/>
    <hyperlink ref="F113" r:id="rId3" display="https://podminky.urs.cz/item/CS_URS_2024_01/633991111"/>
    <hyperlink ref="F126" r:id="rId4" display="https://podminky.urs.cz/item/CS_URS_2024_01/941111121"/>
    <hyperlink ref="F136" r:id="rId5" display="https://podminky.urs.cz/item/CS_URS_2024_01/941111221"/>
    <hyperlink ref="F142" r:id="rId6" display="https://podminky.urs.cz/item/CS_URS_2024_01/941111221"/>
    <hyperlink ref="F146" r:id="rId7" display="https://podminky.urs.cz/item/CS_URS_2024_01/941111821"/>
    <hyperlink ref="F151" r:id="rId8" display="https://podminky.urs.cz/item/CS_URS_2024_01/993111111"/>
    <hyperlink ref="F163" r:id="rId9" display="https://podminky.urs.cz/item/CS_URS_2024_01/975073121"/>
    <hyperlink ref="F168" r:id="rId10" display="https://podminky.urs.cz/item/CS_URS_2024_01/973031325"/>
    <hyperlink ref="F174" r:id="rId11" display="https://podminky.urs.cz/item/CS_URS_2024_01/997006012"/>
    <hyperlink ref="F177" r:id="rId12" display="https://podminky.urs.cz/item/CS_URS_2024_01/997013156"/>
    <hyperlink ref="F180" r:id="rId13" display="https://podminky.urs.cz/item/CS_URS_2024_01/997013501"/>
    <hyperlink ref="F183" r:id="rId14" display="https://podminky.urs.cz/item/CS_URS_2024_01/997013509"/>
    <hyperlink ref="F188" r:id="rId15" display="https://podminky.urs.cz/item/CS_URS_2024_01/997013631"/>
    <hyperlink ref="F194" r:id="rId16" display="https://podminky.urs.cz/item/CS_URS_2024_01/997013821"/>
    <hyperlink ref="F201" r:id="rId17" display="https://podminky.urs.cz/item/CS_URS_2024_01/997006004"/>
    <hyperlink ref="F211" r:id="rId18" display="https://podminky.urs.cz/item/CS_URS_2024_01/998011010"/>
    <hyperlink ref="F216" r:id="rId19" display="https://podminky.urs.cz/item/CS_URS_2024_01/711131111"/>
    <hyperlink ref="F223" r:id="rId20" display="https://podminky.urs.cz/item/CS_URS_2024_01/998711103"/>
    <hyperlink ref="F227" r:id="rId21" display="https://podminky.urs.cz/item/CS_URS_2024_01/712631111"/>
    <hyperlink ref="F236" r:id="rId22" display="https://podminky.urs.cz/item/CS_URS_2024_01/998712103"/>
    <hyperlink ref="F240" r:id="rId23" display="https://podminky.urs.cz/item/CS_URS_2024_01/751398056"/>
    <hyperlink ref="F246" r:id="rId24" display="https://podminky.urs.cz/item/CS_URS_2024_01/998751102"/>
    <hyperlink ref="F250" r:id="rId25" display="https://podminky.urs.cz/item/CS_URS_2024_01/762083121"/>
    <hyperlink ref="F274" r:id="rId26" display="https://podminky.urs.cz/item/CS_URS_2024_01/762085112"/>
    <hyperlink ref="F291" r:id="rId27" display="https://podminky.urs.cz/item/CS_URS_2024_01/762085113"/>
    <hyperlink ref="F302" r:id="rId28" display="https://podminky.urs.cz/item/CS_URS_2024_01/762085121"/>
    <hyperlink ref="F308" r:id="rId29" display="https://podminky.urs.cz/item/CS_URS_2024_01/762085123"/>
    <hyperlink ref="F315" r:id="rId30" display="https://podminky.urs.cz/item/CS_URS_2024_01/762331813"/>
    <hyperlink ref="F319" r:id="rId31" display="https://podminky.urs.cz/item/CS_URS_2024_01/762331921"/>
    <hyperlink ref="F323" r:id="rId32" display="https://podminky.urs.cz/item/CS_URS_2024_01/762331931"/>
    <hyperlink ref="F327" r:id="rId33" display="https://podminky.urs.cz/item/CS_URS_2024_01/762331941"/>
    <hyperlink ref="F333" r:id="rId34" display="https://podminky.urs.cz/item/CS_URS_2024_01/762332921"/>
    <hyperlink ref="F338" r:id="rId35" display="https://podminky.urs.cz/item/CS_URS_2024_01/762332922"/>
    <hyperlink ref="F342" r:id="rId36" display="https://podminky.urs.cz/item/CS_URS_2024_01/762332923"/>
    <hyperlink ref="F346" r:id="rId37" display="https://podminky.urs.cz/item/CS_URS_2024_01/762332924"/>
    <hyperlink ref="F352" r:id="rId38" display="https://podminky.urs.cz/item/CS_URS_2024_01/762332131"/>
    <hyperlink ref="F368" r:id="rId39" display="https://podminky.urs.cz/item/CS_URS_2024_01/762341027"/>
    <hyperlink ref="F373" r:id="rId40" display="https://podminky.urs.cz/item/CS_URS_2024_01/762341811"/>
    <hyperlink ref="F380" r:id="rId41" display="https://podminky.urs.cz/item/CS_URS_2024_01/762341210"/>
    <hyperlink ref="F398" r:id="rId42" display="https://podminky.urs.cz/item/CS_URS_2024_01/762342511"/>
    <hyperlink ref="F408" r:id="rId43" display="https://podminky.urs.cz/item/CS_URS_2024_01/762395000"/>
    <hyperlink ref="F424" r:id="rId44" display="https://podminky.urs.cz/item/CS_URS_2024_01/762341931"/>
    <hyperlink ref="F428" r:id="rId45" display="https://podminky.urs.cz/item/CS_URS_2024_01/762341932"/>
    <hyperlink ref="F432" r:id="rId46" display="https://podminky.urs.cz/item/CS_URS_2024_01/762341933"/>
    <hyperlink ref="F436" r:id="rId47" display="https://podminky.urs.cz/item/CS_URS_2024_01/762343911"/>
    <hyperlink ref="F440" r:id="rId48" display="https://podminky.urs.cz/item/CS_URS_2024_01/762343912"/>
    <hyperlink ref="F444" r:id="rId49" display="https://podminky.urs.cz/item/CS_URS_2024_01/762343913"/>
    <hyperlink ref="F448" r:id="rId50" display="https://podminky.urs.cz/item/CS_URS_2024_01/762431026"/>
    <hyperlink ref="F453" r:id="rId51" display="https://podminky.urs.cz/item/CS_URS_2024_01/998762103"/>
    <hyperlink ref="F457" r:id="rId52" display="https://podminky.urs.cz/item/CS_URS_2024_01/764001801"/>
    <hyperlink ref="F461" r:id="rId53" display="https://podminky.urs.cz/item/CS_URS_2024_01/764001821"/>
    <hyperlink ref="F465" r:id="rId54" display="https://podminky.urs.cz/item/CS_URS_2024_01/764001851"/>
    <hyperlink ref="F469" r:id="rId55" display="https://podminky.urs.cz/item/CS_URS_2024_01/764001871"/>
    <hyperlink ref="F474" r:id="rId56" display="https://podminky.urs.cz/item/CS_URS_2024_01/764001891"/>
    <hyperlink ref="F478" r:id="rId57" display="https://podminky.urs.cz/item/CS_URS_2024_01/764002812"/>
    <hyperlink ref="F482" r:id="rId58" display="https://podminky.urs.cz/item/CS_URS_2024_01/764002821"/>
    <hyperlink ref="F485" r:id="rId59" display="https://podminky.urs.cz/item/CS_URS_2024_01/764002835"/>
    <hyperlink ref="F488" r:id="rId60" display="https://podminky.urs.cz/item/CS_URS_2024_01/764002841"/>
    <hyperlink ref="F492" r:id="rId61" display="https://podminky.urs.cz/item/CS_URS_2024_01/764002871"/>
    <hyperlink ref="F496" r:id="rId62" display="https://podminky.urs.cz/item/CS_URS_2024_01/764002881"/>
    <hyperlink ref="F500" r:id="rId63" display="https://podminky.urs.cz/item/CS_URS_2024_01/764003801"/>
    <hyperlink ref="F505" r:id="rId64" display="https://podminky.urs.cz/item/CS_URS_2024_01/764004821"/>
    <hyperlink ref="F509" r:id="rId65" display="https://podminky.urs.cz/item/CS_URS_2024_01/764004861"/>
    <hyperlink ref="F517" r:id="rId66" display="https://podminky.urs.cz/item/CS_URS_2024_01/764011615"/>
    <hyperlink ref="F522" r:id="rId67" display="https://podminky.urs.cz/item/CS_URS_2024_01/764111645"/>
    <hyperlink ref="F557" r:id="rId68" display="https://podminky.urs.cz/item/CS_URS_2024_01/764002414"/>
    <hyperlink ref="F591" r:id="rId69" display="https://podminky.urs.cz/item/CS_URS_2024_01/764203152"/>
    <hyperlink ref="F601" r:id="rId70" display="https://podminky.urs.cz/item/CS_URS_2024_01/764211675"/>
    <hyperlink ref="F607" r:id="rId71" display="https://podminky.urs.cz/item/CS_URS_2024_01/764212607"/>
    <hyperlink ref="F612" r:id="rId72" display="https://podminky.urs.cz/item/CS_URS_2024_01/764212612"/>
    <hyperlink ref="F617" r:id="rId73" display="https://podminky.urs.cz/item/CS_URS_2024_01/764212667"/>
    <hyperlink ref="F622" r:id="rId74" display="https://podminky.urs.cz/item/CS_URS_2024_01/764213652"/>
    <hyperlink ref="F626" r:id="rId75" display="https://podminky.urs.cz/item/CS_URS_2024_01/764213657"/>
    <hyperlink ref="F630" r:id="rId76" display="https://podminky.urs.cz/item/CS_URS_2024_01/764214608"/>
    <hyperlink ref="F635" r:id="rId77" display="https://podminky.urs.cz/item/CS_URS_2024_01/764311605"/>
    <hyperlink ref="F640" r:id="rId78" display="https://podminky.urs.cz/item/CS_URS_2024_01/764314612"/>
    <hyperlink ref="F653" r:id="rId79" display="https://podminky.urs.cz/item/CS_URS_2024_01/764315632"/>
    <hyperlink ref="F658" r:id="rId80" display="https://podminky.urs.cz/item/CS_URS_2024_01/764315633"/>
    <hyperlink ref="F663" r:id="rId81" display="https://podminky.urs.cz/item/CS_URS_2024_01/764315635"/>
    <hyperlink ref="F668" r:id="rId82" display="https://podminky.urs.cz/item/CS_URS_2024_01/764203156"/>
    <hyperlink ref="F691" r:id="rId83" display="https://podminky.urs.cz/item/CS_URS_2024_01/764513429"/>
    <hyperlink ref="F703" r:id="rId84" display="https://podminky.urs.cz/item/CS_URS_2024_01/998764103"/>
    <hyperlink ref="F707" r:id="rId85" display="https://podminky.urs.cz/item/CS_URS_2024_01/765161801"/>
    <hyperlink ref="F711" r:id="rId86" display="https://podminky.urs.cz/item/CS_URS_2024_01/765161821"/>
    <hyperlink ref="F714" r:id="rId87" display="https://podminky.urs.cz/item/CS_URS_2024_01/765131803"/>
    <hyperlink ref="F741" r:id="rId88" display="https://podminky.urs.cz/item/CS_URS_2024_01/765131843"/>
    <hyperlink ref="F744" r:id="rId89" display="https://podminky.urs.cz/item/CS_URS_2024_01/765111203"/>
    <hyperlink ref="F750" r:id="rId90" display="https://podminky.urs.cz/item/CS_URS_2024_01/765135023"/>
    <hyperlink ref="F758" r:id="rId91" display="https://podminky.urs.cz/item/CS_URS_2024_01/765191023"/>
    <hyperlink ref="F765" r:id="rId92" display="https://podminky.urs.cz/item/CS_URS_2024_01/998765103"/>
    <hyperlink ref="F769" r:id="rId93" display="https://podminky.urs.cz/item/CS_URS_2024_01/766671005"/>
    <hyperlink ref="F772" r:id="rId94" display="https://podminky.urs.cz/item/CS_URS_2024_01/766671005"/>
    <hyperlink ref="F775" r:id="rId95" display="https://podminky.urs.cz/item/CS_URS_2024_01/998766103"/>
    <hyperlink ref="F779" r:id="rId96" display="https://podminky.urs.cz/item/CS_URS_2024_01/767881132"/>
    <hyperlink ref="F785" r:id="rId97" display="https://podminky.urs.cz/item/CS_URS_2024_01/767995111"/>
    <hyperlink ref="F790" r:id="rId98" display="https://podminky.urs.cz/item/CS_URS_2024_01/767995114"/>
    <hyperlink ref="F794" r:id="rId99" display="https://podminky.urs.cz/item/CS_URS_2024_01/767995116"/>
    <hyperlink ref="F806" r:id="rId100" display="https://podminky.urs.cz/item/CS_URS_2024_01/998767103"/>
    <hyperlink ref="F810" r:id="rId101" display="https://podminky.urs.cz/item/CS_URS_2024_01/783201403"/>
    <hyperlink ref="F814" r:id="rId102" display="https://podminky.urs.cz/item/CS_URS_2024_01/783214121"/>
    <hyperlink ref="F818" r:id="rId103" display="https://podminky.urs.cz/item/CS_URS_2024_01/783801403"/>
    <hyperlink ref="F822" r:id="rId104" display="https://podminky.urs.cz/item/CS_URS_2024_01/783823135"/>
    <hyperlink ref="F825" r:id="rId105" display="https://podminky.urs.cz/item/CS_URS_2024_01/783827425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0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3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54.42187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85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82</v>
      </c>
    </row>
    <row r="4" spans="2:46" s="1" customFormat="1" ht="24.95" customHeight="1">
      <c r="B4" s="21"/>
      <c r="D4" s="131" t="s">
        <v>89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27" customHeight="1">
      <c r="B7" s="21"/>
      <c r="E7" s="134" t="str">
        <f>'Rekapitulace stavby'!K6</f>
        <v>ZŠ a ZUŠ Šmeralova - Karlovy Vary, rekonstrukce krovu a střešního pláště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90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5.6" customHeight="1">
      <c r="A9" s="39"/>
      <c r="B9" s="45"/>
      <c r="C9" s="39"/>
      <c r="D9" s="39"/>
      <c r="E9" s="136" t="s">
        <v>1138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4. 12. 2023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19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27</v>
      </c>
      <c r="F15" s="39"/>
      <c r="G15" s="39"/>
      <c r="H15" s="39"/>
      <c r="I15" s="133" t="s">
        <v>28</v>
      </c>
      <c r="J15" s="137" t="s">
        <v>19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">
        <v>19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32</v>
      </c>
      <c r="F21" s="39"/>
      <c r="G21" s="39"/>
      <c r="H21" s="39"/>
      <c r="I21" s="133" t="s">
        <v>28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34</v>
      </c>
      <c r="E23" s="39"/>
      <c r="F23" s="39"/>
      <c r="G23" s="39"/>
      <c r="H23" s="39"/>
      <c r="I23" s="133" t="s">
        <v>26</v>
      </c>
      <c r="J23" s="137" t="s">
        <v>1139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1140</v>
      </c>
      <c r="F24" s="39"/>
      <c r="G24" s="39"/>
      <c r="H24" s="39"/>
      <c r="I24" s="133" t="s">
        <v>28</v>
      </c>
      <c r="J24" s="137" t="s">
        <v>19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36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72" customHeight="1">
      <c r="A27" s="139"/>
      <c r="B27" s="140"/>
      <c r="C27" s="139"/>
      <c r="D27" s="139"/>
      <c r="E27" s="141" t="s">
        <v>37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38</v>
      </c>
      <c r="E30" s="39"/>
      <c r="F30" s="39"/>
      <c r="G30" s="39"/>
      <c r="H30" s="39"/>
      <c r="I30" s="39"/>
      <c r="J30" s="145">
        <f>ROUND(J83,2)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40</v>
      </c>
      <c r="G32" s="39"/>
      <c r="H32" s="39"/>
      <c r="I32" s="146" t="s">
        <v>39</v>
      </c>
      <c r="J32" s="146" t="s">
        <v>41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42</v>
      </c>
      <c r="E33" s="133" t="s">
        <v>43</v>
      </c>
      <c r="F33" s="148">
        <f>ROUND((SUM(BE83:BE232)),2)</f>
        <v>0</v>
      </c>
      <c r="G33" s="39"/>
      <c r="H33" s="39"/>
      <c r="I33" s="149">
        <v>0.21</v>
      </c>
      <c r="J33" s="148">
        <f>ROUND(((SUM(BE83:BE232))*I33),2)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44</v>
      </c>
      <c r="F34" s="148">
        <f>ROUND((SUM(BF83:BF232)),2)</f>
        <v>0</v>
      </c>
      <c r="G34" s="39"/>
      <c r="H34" s="39"/>
      <c r="I34" s="149">
        <v>0.12</v>
      </c>
      <c r="J34" s="148">
        <f>ROUND(((SUM(BF83:BF232))*I34),2)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45</v>
      </c>
      <c r="F35" s="148">
        <f>ROUND((SUM(BG83:BG232)),2)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46</v>
      </c>
      <c r="F36" s="148">
        <f>ROUND((SUM(BH83:BH232)),2)</f>
        <v>0</v>
      </c>
      <c r="G36" s="39"/>
      <c r="H36" s="39"/>
      <c r="I36" s="149">
        <v>0.12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47</v>
      </c>
      <c r="F37" s="148">
        <f>ROUND((SUM(BI83:BI232)),2)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48</v>
      </c>
      <c r="E39" s="152"/>
      <c r="F39" s="152"/>
      <c r="G39" s="153" t="s">
        <v>49</v>
      </c>
      <c r="H39" s="154" t="s">
        <v>50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92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27" customHeight="1">
      <c r="A48" s="39"/>
      <c r="B48" s="40"/>
      <c r="C48" s="41"/>
      <c r="D48" s="41"/>
      <c r="E48" s="161" t="str">
        <f>E7</f>
        <v>ZŠ a ZUŠ Šmeralova - Karlovy Vary, rekonstrukce krovu a střešního pláště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90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5.6" customHeight="1">
      <c r="A50" s="39"/>
      <c r="B50" s="40"/>
      <c r="C50" s="41"/>
      <c r="D50" s="41"/>
      <c r="E50" s="70" t="str">
        <f>E9</f>
        <v>D.1.4.01 - Hromosvod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Karlovy Vary </v>
      </c>
      <c r="G52" s="41"/>
      <c r="H52" s="41"/>
      <c r="I52" s="33" t="s">
        <v>23</v>
      </c>
      <c r="J52" s="73" t="str">
        <f>IF(J12="","",J12)</f>
        <v>4. 12. 2023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6.4" customHeight="1">
      <c r="A54" s="39"/>
      <c r="B54" s="40"/>
      <c r="C54" s="33" t="s">
        <v>25</v>
      </c>
      <c r="D54" s="41"/>
      <c r="E54" s="41"/>
      <c r="F54" s="28" t="str">
        <f>E15</f>
        <v xml:space="preserve">ZŠ a ZUŠ Šmeralova 15 Karlovy Vary </v>
      </c>
      <c r="G54" s="41"/>
      <c r="H54" s="41"/>
      <c r="I54" s="33" t="s">
        <v>31</v>
      </c>
      <c r="J54" s="37" t="str">
        <f>E21</f>
        <v>Projektový kancelář NH s.r.o.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6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>Klimešová Miroslava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93</v>
      </c>
      <c r="D57" s="163"/>
      <c r="E57" s="163"/>
      <c r="F57" s="163"/>
      <c r="G57" s="163"/>
      <c r="H57" s="163"/>
      <c r="I57" s="163"/>
      <c r="J57" s="164" t="s">
        <v>94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70</v>
      </c>
      <c r="D59" s="41"/>
      <c r="E59" s="41"/>
      <c r="F59" s="41"/>
      <c r="G59" s="41"/>
      <c r="H59" s="41"/>
      <c r="I59" s="41"/>
      <c r="J59" s="103">
        <f>J83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95</v>
      </c>
    </row>
    <row r="60" spans="1:31" s="9" customFormat="1" ht="24.95" customHeight="1">
      <c r="A60" s="9"/>
      <c r="B60" s="166"/>
      <c r="C60" s="167"/>
      <c r="D60" s="168" t="s">
        <v>105</v>
      </c>
      <c r="E60" s="169"/>
      <c r="F60" s="169"/>
      <c r="G60" s="169"/>
      <c r="H60" s="169"/>
      <c r="I60" s="169"/>
      <c r="J60" s="170">
        <f>J84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1141</v>
      </c>
      <c r="E61" s="175"/>
      <c r="F61" s="175"/>
      <c r="G61" s="175"/>
      <c r="H61" s="175"/>
      <c r="I61" s="175"/>
      <c r="J61" s="176">
        <f>J85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6"/>
      <c r="C62" s="167"/>
      <c r="D62" s="168" t="s">
        <v>1142</v>
      </c>
      <c r="E62" s="169"/>
      <c r="F62" s="169"/>
      <c r="G62" s="169"/>
      <c r="H62" s="169"/>
      <c r="I62" s="169"/>
      <c r="J62" s="170">
        <f>J172</f>
        <v>0</v>
      </c>
      <c r="K62" s="167"/>
      <c r="L62" s="171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2"/>
      <c r="C63" s="173"/>
      <c r="D63" s="174" t="s">
        <v>1143</v>
      </c>
      <c r="E63" s="175"/>
      <c r="F63" s="175"/>
      <c r="G63" s="175"/>
      <c r="H63" s="175"/>
      <c r="I63" s="175"/>
      <c r="J63" s="176">
        <f>J173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9"/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135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1:31" s="2" customFormat="1" ht="6.95" customHeight="1">
      <c r="A65" s="39"/>
      <c r="B65" s="60"/>
      <c r="C65" s="61"/>
      <c r="D65" s="61"/>
      <c r="E65" s="61"/>
      <c r="F65" s="61"/>
      <c r="G65" s="61"/>
      <c r="H65" s="61"/>
      <c r="I65" s="61"/>
      <c r="J65" s="61"/>
      <c r="K65" s="61"/>
      <c r="L65" s="13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9" spans="1:31" s="2" customFormat="1" ht="6.95" customHeight="1">
      <c r="A69" s="39"/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24.95" customHeight="1">
      <c r="A70" s="39"/>
      <c r="B70" s="40"/>
      <c r="C70" s="24" t="s">
        <v>115</v>
      </c>
      <c r="D70" s="41"/>
      <c r="E70" s="41"/>
      <c r="F70" s="41"/>
      <c r="G70" s="41"/>
      <c r="H70" s="41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6.95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3" t="s">
        <v>16</v>
      </c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27" customHeight="1">
      <c r="A73" s="39"/>
      <c r="B73" s="40"/>
      <c r="C73" s="41"/>
      <c r="D73" s="41"/>
      <c r="E73" s="161" t="str">
        <f>E7</f>
        <v>ZŠ a ZUŠ Šmeralova - Karlovy Vary, rekonstrukce krovu a střešního pláště</v>
      </c>
      <c r="F73" s="33"/>
      <c r="G73" s="33"/>
      <c r="H73" s="33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90</v>
      </c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5.6" customHeight="1">
      <c r="A75" s="39"/>
      <c r="B75" s="40"/>
      <c r="C75" s="41"/>
      <c r="D75" s="41"/>
      <c r="E75" s="70" t="str">
        <f>E9</f>
        <v>D.1.4.01 - Hromosvod</v>
      </c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21</v>
      </c>
      <c r="D77" s="41"/>
      <c r="E77" s="41"/>
      <c r="F77" s="28" t="str">
        <f>F12</f>
        <v xml:space="preserve">Karlovy Vary </v>
      </c>
      <c r="G77" s="41"/>
      <c r="H77" s="41"/>
      <c r="I77" s="33" t="s">
        <v>23</v>
      </c>
      <c r="J77" s="73" t="str">
        <f>IF(J12="","",J12)</f>
        <v>4. 12. 2023</v>
      </c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26.4" customHeight="1">
      <c r="A79" s="39"/>
      <c r="B79" s="40"/>
      <c r="C79" s="33" t="s">
        <v>25</v>
      </c>
      <c r="D79" s="41"/>
      <c r="E79" s="41"/>
      <c r="F79" s="28" t="str">
        <f>E15</f>
        <v xml:space="preserve">ZŠ a ZUŠ Šmeralova 15 Karlovy Vary </v>
      </c>
      <c r="G79" s="41"/>
      <c r="H79" s="41"/>
      <c r="I79" s="33" t="s">
        <v>31</v>
      </c>
      <c r="J79" s="37" t="str">
        <f>E21</f>
        <v>Projektový kancelář NH s.r.o.</v>
      </c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5.6" customHeight="1">
      <c r="A80" s="39"/>
      <c r="B80" s="40"/>
      <c r="C80" s="33" t="s">
        <v>29</v>
      </c>
      <c r="D80" s="41"/>
      <c r="E80" s="41"/>
      <c r="F80" s="28" t="str">
        <f>IF(E18="","",E18)</f>
        <v>Vyplň údaj</v>
      </c>
      <c r="G80" s="41"/>
      <c r="H80" s="41"/>
      <c r="I80" s="33" t="s">
        <v>34</v>
      </c>
      <c r="J80" s="37" t="str">
        <f>E24</f>
        <v>Klimešová Miroslava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0.3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11" customFormat="1" ht="29.25" customHeight="1">
      <c r="A82" s="178"/>
      <c r="B82" s="179"/>
      <c r="C82" s="180" t="s">
        <v>116</v>
      </c>
      <c r="D82" s="181" t="s">
        <v>57</v>
      </c>
      <c r="E82" s="181" t="s">
        <v>53</v>
      </c>
      <c r="F82" s="181" t="s">
        <v>54</v>
      </c>
      <c r="G82" s="181" t="s">
        <v>117</v>
      </c>
      <c r="H82" s="181" t="s">
        <v>118</v>
      </c>
      <c r="I82" s="181" t="s">
        <v>119</v>
      </c>
      <c r="J82" s="181" t="s">
        <v>94</v>
      </c>
      <c r="K82" s="182" t="s">
        <v>120</v>
      </c>
      <c r="L82" s="183"/>
      <c r="M82" s="93" t="s">
        <v>19</v>
      </c>
      <c r="N82" s="94" t="s">
        <v>42</v>
      </c>
      <c r="O82" s="94" t="s">
        <v>121</v>
      </c>
      <c r="P82" s="94" t="s">
        <v>122</v>
      </c>
      <c r="Q82" s="94" t="s">
        <v>123</v>
      </c>
      <c r="R82" s="94" t="s">
        <v>124</v>
      </c>
      <c r="S82" s="94" t="s">
        <v>125</v>
      </c>
      <c r="T82" s="95" t="s">
        <v>126</v>
      </c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</row>
    <row r="83" spans="1:63" s="2" customFormat="1" ht="22.8" customHeight="1">
      <c r="A83" s="39"/>
      <c r="B83" s="40"/>
      <c r="C83" s="100" t="s">
        <v>127</v>
      </c>
      <c r="D83" s="41"/>
      <c r="E83" s="41"/>
      <c r="F83" s="41"/>
      <c r="G83" s="41"/>
      <c r="H83" s="41"/>
      <c r="I83" s="41"/>
      <c r="J83" s="184">
        <f>BK83</f>
        <v>0</v>
      </c>
      <c r="K83" s="41"/>
      <c r="L83" s="45"/>
      <c r="M83" s="96"/>
      <c r="N83" s="185"/>
      <c r="O83" s="97"/>
      <c r="P83" s="186">
        <f>P84+P172</f>
        <v>0</v>
      </c>
      <c r="Q83" s="97"/>
      <c r="R83" s="186">
        <f>R84+R172</f>
        <v>4.251923</v>
      </c>
      <c r="S83" s="97"/>
      <c r="T83" s="187">
        <f>T84+T172</f>
        <v>7.775249999999999</v>
      </c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T83" s="18" t="s">
        <v>71</v>
      </c>
      <c r="AU83" s="18" t="s">
        <v>95</v>
      </c>
      <c r="BK83" s="188">
        <f>BK84+BK172</f>
        <v>0</v>
      </c>
    </row>
    <row r="84" spans="1:63" s="12" customFormat="1" ht="25.9" customHeight="1">
      <c r="A84" s="12"/>
      <c r="B84" s="189"/>
      <c r="C84" s="190"/>
      <c r="D84" s="191" t="s">
        <v>71</v>
      </c>
      <c r="E84" s="192" t="s">
        <v>319</v>
      </c>
      <c r="F84" s="192" t="s">
        <v>320</v>
      </c>
      <c r="G84" s="190"/>
      <c r="H84" s="190"/>
      <c r="I84" s="193"/>
      <c r="J84" s="194">
        <f>BK84</f>
        <v>0</v>
      </c>
      <c r="K84" s="190"/>
      <c r="L84" s="195"/>
      <c r="M84" s="196"/>
      <c r="N84" s="197"/>
      <c r="O84" s="197"/>
      <c r="P84" s="198">
        <f>P85</f>
        <v>0</v>
      </c>
      <c r="Q84" s="197"/>
      <c r="R84" s="198">
        <f>R85</f>
        <v>0.37235</v>
      </c>
      <c r="S84" s="197"/>
      <c r="T84" s="199">
        <f>T85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0" t="s">
        <v>82</v>
      </c>
      <c r="AT84" s="201" t="s">
        <v>71</v>
      </c>
      <c r="AU84" s="201" t="s">
        <v>72</v>
      </c>
      <c r="AY84" s="200" t="s">
        <v>130</v>
      </c>
      <c r="BK84" s="202">
        <f>BK85</f>
        <v>0</v>
      </c>
    </row>
    <row r="85" spans="1:63" s="12" customFormat="1" ht="22.8" customHeight="1">
      <c r="A85" s="12"/>
      <c r="B85" s="189"/>
      <c r="C85" s="190"/>
      <c r="D85" s="191" t="s">
        <v>71</v>
      </c>
      <c r="E85" s="203" t="s">
        <v>1144</v>
      </c>
      <c r="F85" s="203" t="s">
        <v>1145</v>
      </c>
      <c r="G85" s="190"/>
      <c r="H85" s="190"/>
      <c r="I85" s="193"/>
      <c r="J85" s="204">
        <f>BK85</f>
        <v>0</v>
      </c>
      <c r="K85" s="190"/>
      <c r="L85" s="195"/>
      <c r="M85" s="196"/>
      <c r="N85" s="197"/>
      <c r="O85" s="197"/>
      <c r="P85" s="198">
        <f>SUM(P86:P171)</f>
        <v>0</v>
      </c>
      <c r="Q85" s="197"/>
      <c r="R85" s="198">
        <f>SUM(R86:R171)</f>
        <v>0.37235</v>
      </c>
      <c r="S85" s="197"/>
      <c r="T85" s="199">
        <f>SUM(T86:T171)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0" t="s">
        <v>82</v>
      </c>
      <c r="AT85" s="201" t="s">
        <v>71</v>
      </c>
      <c r="AU85" s="201" t="s">
        <v>80</v>
      </c>
      <c r="AY85" s="200" t="s">
        <v>130</v>
      </c>
      <c r="BK85" s="202">
        <f>SUM(BK86:BK171)</f>
        <v>0</v>
      </c>
    </row>
    <row r="86" spans="1:65" s="2" customFormat="1" ht="22.2" customHeight="1">
      <c r="A86" s="39"/>
      <c r="B86" s="40"/>
      <c r="C86" s="205" t="s">
        <v>80</v>
      </c>
      <c r="D86" s="205" t="s">
        <v>133</v>
      </c>
      <c r="E86" s="206" t="s">
        <v>1146</v>
      </c>
      <c r="F86" s="207" t="s">
        <v>1147</v>
      </c>
      <c r="G86" s="208" t="s">
        <v>233</v>
      </c>
      <c r="H86" s="209">
        <v>135</v>
      </c>
      <c r="I86" s="210"/>
      <c r="J86" s="211">
        <f>ROUND(I86*H86,2)</f>
        <v>0</v>
      </c>
      <c r="K86" s="207" t="s">
        <v>137</v>
      </c>
      <c r="L86" s="45"/>
      <c r="M86" s="212" t="s">
        <v>19</v>
      </c>
      <c r="N86" s="213" t="s">
        <v>43</v>
      </c>
      <c r="O86" s="85"/>
      <c r="P86" s="214">
        <f>O86*H86</f>
        <v>0</v>
      </c>
      <c r="Q86" s="214">
        <v>0</v>
      </c>
      <c r="R86" s="214">
        <f>Q86*H86</f>
        <v>0</v>
      </c>
      <c r="S86" s="214">
        <v>0</v>
      </c>
      <c r="T86" s="215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16" t="s">
        <v>249</v>
      </c>
      <c r="AT86" s="216" t="s">
        <v>133</v>
      </c>
      <c r="AU86" s="216" t="s">
        <v>82</v>
      </c>
      <c r="AY86" s="18" t="s">
        <v>130</v>
      </c>
      <c r="BE86" s="217">
        <f>IF(N86="základní",J86,0)</f>
        <v>0</v>
      </c>
      <c r="BF86" s="217">
        <f>IF(N86="snížená",J86,0)</f>
        <v>0</v>
      </c>
      <c r="BG86" s="217">
        <f>IF(N86="zákl. přenesená",J86,0)</f>
        <v>0</v>
      </c>
      <c r="BH86" s="217">
        <f>IF(N86="sníž. přenesená",J86,0)</f>
        <v>0</v>
      </c>
      <c r="BI86" s="217">
        <f>IF(N86="nulová",J86,0)</f>
        <v>0</v>
      </c>
      <c r="BJ86" s="18" t="s">
        <v>80</v>
      </c>
      <c r="BK86" s="217">
        <f>ROUND(I86*H86,2)</f>
        <v>0</v>
      </c>
      <c r="BL86" s="18" t="s">
        <v>249</v>
      </c>
      <c r="BM86" s="216" t="s">
        <v>1148</v>
      </c>
    </row>
    <row r="87" spans="1:47" s="2" customFormat="1" ht="12">
      <c r="A87" s="39"/>
      <c r="B87" s="40"/>
      <c r="C87" s="41"/>
      <c r="D87" s="218" t="s">
        <v>139</v>
      </c>
      <c r="E87" s="41"/>
      <c r="F87" s="219" t="s">
        <v>1149</v>
      </c>
      <c r="G87" s="41"/>
      <c r="H87" s="41"/>
      <c r="I87" s="220"/>
      <c r="J87" s="41"/>
      <c r="K87" s="41"/>
      <c r="L87" s="45"/>
      <c r="M87" s="221"/>
      <c r="N87" s="222"/>
      <c r="O87" s="85"/>
      <c r="P87" s="85"/>
      <c r="Q87" s="85"/>
      <c r="R87" s="85"/>
      <c r="S87" s="85"/>
      <c r="T87" s="86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139</v>
      </c>
      <c r="AU87" s="18" t="s">
        <v>82</v>
      </c>
    </row>
    <row r="88" spans="1:47" s="2" customFormat="1" ht="12">
      <c r="A88" s="39"/>
      <c r="B88" s="40"/>
      <c r="C88" s="41"/>
      <c r="D88" s="223" t="s">
        <v>141</v>
      </c>
      <c r="E88" s="41"/>
      <c r="F88" s="224" t="s">
        <v>1150</v>
      </c>
      <c r="G88" s="41"/>
      <c r="H88" s="41"/>
      <c r="I88" s="220"/>
      <c r="J88" s="41"/>
      <c r="K88" s="41"/>
      <c r="L88" s="45"/>
      <c r="M88" s="221"/>
      <c r="N88" s="222"/>
      <c r="O88" s="85"/>
      <c r="P88" s="85"/>
      <c r="Q88" s="85"/>
      <c r="R88" s="85"/>
      <c r="S88" s="85"/>
      <c r="T88" s="86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8" t="s">
        <v>141</v>
      </c>
      <c r="AU88" s="18" t="s">
        <v>82</v>
      </c>
    </row>
    <row r="89" spans="1:65" s="2" customFormat="1" ht="14.4" customHeight="1">
      <c r="A89" s="39"/>
      <c r="B89" s="40"/>
      <c r="C89" s="246" t="s">
        <v>82</v>
      </c>
      <c r="D89" s="246" t="s">
        <v>165</v>
      </c>
      <c r="E89" s="247" t="s">
        <v>1151</v>
      </c>
      <c r="F89" s="248" t="s">
        <v>1152</v>
      </c>
      <c r="G89" s="249" t="s">
        <v>233</v>
      </c>
      <c r="H89" s="250">
        <v>141.75</v>
      </c>
      <c r="I89" s="251"/>
      <c r="J89" s="252">
        <f>ROUND(I89*H89,2)</f>
        <v>0</v>
      </c>
      <c r="K89" s="248" t="s">
        <v>19</v>
      </c>
      <c r="L89" s="253"/>
      <c r="M89" s="254" t="s">
        <v>19</v>
      </c>
      <c r="N89" s="255" t="s">
        <v>43</v>
      </c>
      <c r="O89" s="85"/>
      <c r="P89" s="214">
        <f>O89*H89</f>
        <v>0</v>
      </c>
      <c r="Q89" s="214">
        <v>0</v>
      </c>
      <c r="R89" s="214">
        <f>Q89*H89</f>
        <v>0</v>
      </c>
      <c r="S89" s="214">
        <v>0</v>
      </c>
      <c r="T89" s="215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16" t="s">
        <v>333</v>
      </c>
      <c r="AT89" s="216" t="s">
        <v>165</v>
      </c>
      <c r="AU89" s="216" t="s">
        <v>82</v>
      </c>
      <c r="AY89" s="18" t="s">
        <v>130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18" t="s">
        <v>80</v>
      </c>
      <c r="BK89" s="217">
        <f>ROUND(I89*H89,2)</f>
        <v>0</v>
      </c>
      <c r="BL89" s="18" t="s">
        <v>249</v>
      </c>
      <c r="BM89" s="216" t="s">
        <v>1153</v>
      </c>
    </row>
    <row r="90" spans="1:47" s="2" customFormat="1" ht="12">
      <c r="A90" s="39"/>
      <c r="B90" s="40"/>
      <c r="C90" s="41"/>
      <c r="D90" s="218" t="s">
        <v>139</v>
      </c>
      <c r="E90" s="41"/>
      <c r="F90" s="219" t="s">
        <v>1152</v>
      </c>
      <c r="G90" s="41"/>
      <c r="H90" s="41"/>
      <c r="I90" s="220"/>
      <c r="J90" s="41"/>
      <c r="K90" s="41"/>
      <c r="L90" s="45"/>
      <c r="M90" s="221"/>
      <c r="N90" s="222"/>
      <c r="O90" s="85"/>
      <c r="P90" s="85"/>
      <c r="Q90" s="85"/>
      <c r="R90" s="85"/>
      <c r="S90" s="85"/>
      <c r="T90" s="86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139</v>
      </c>
      <c r="AU90" s="18" t="s">
        <v>82</v>
      </c>
    </row>
    <row r="91" spans="1:51" s="14" customFormat="1" ht="12">
      <c r="A91" s="14"/>
      <c r="B91" s="235"/>
      <c r="C91" s="236"/>
      <c r="D91" s="218" t="s">
        <v>143</v>
      </c>
      <c r="E91" s="236"/>
      <c r="F91" s="238" t="s">
        <v>1154</v>
      </c>
      <c r="G91" s="236"/>
      <c r="H91" s="239">
        <v>141.75</v>
      </c>
      <c r="I91" s="240"/>
      <c r="J91" s="236"/>
      <c r="K91" s="236"/>
      <c r="L91" s="241"/>
      <c r="M91" s="242"/>
      <c r="N91" s="243"/>
      <c r="O91" s="243"/>
      <c r="P91" s="243"/>
      <c r="Q91" s="243"/>
      <c r="R91" s="243"/>
      <c r="S91" s="243"/>
      <c r="T91" s="24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T91" s="245" t="s">
        <v>143</v>
      </c>
      <c r="AU91" s="245" t="s">
        <v>82</v>
      </c>
      <c r="AV91" s="14" t="s">
        <v>82</v>
      </c>
      <c r="AW91" s="14" t="s">
        <v>4</v>
      </c>
      <c r="AX91" s="14" t="s">
        <v>80</v>
      </c>
      <c r="AY91" s="245" t="s">
        <v>130</v>
      </c>
    </row>
    <row r="92" spans="1:65" s="2" customFormat="1" ht="22.2" customHeight="1">
      <c r="A92" s="39"/>
      <c r="B92" s="40"/>
      <c r="C92" s="205" t="s">
        <v>155</v>
      </c>
      <c r="D92" s="205" t="s">
        <v>133</v>
      </c>
      <c r="E92" s="206" t="s">
        <v>1155</v>
      </c>
      <c r="F92" s="207" t="s">
        <v>1156</v>
      </c>
      <c r="G92" s="208" t="s">
        <v>233</v>
      </c>
      <c r="H92" s="209">
        <v>367.5</v>
      </c>
      <c r="I92" s="210"/>
      <c r="J92" s="211">
        <f>ROUND(I92*H92,2)</f>
        <v>0</v>
      </c>
      <c r="K92" s="207" t="s">
        <v>137</v>
      </c>
      <c r="L92" s="45"/>
      <c r="M92" s="212" t="s">
        <v>19</v>
      </c>
      <c r="N92" s="213" t="s">
        <v>43</v>
      </c>
      <c r="O92" s="85"/>
      <c r="P92" s="214">
        <f>O92*H92</f>
        <v>0</v>
      </c>
      <c r="Q92" s="214">
        <v>0</v>
      </c>
      <c r="R92" s="214">
        <f>Q92*H92</f>
        <v>0</v>
      </c>
      <c r="S92" s="214">
        <v>0</v>
      </c>
      <c r="T92" s="215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16" t="s">
        <v>249</v>
      </c>
      <c r="AT92" s="216" t="s">
        <v>133</v>
      </c>
      <c r="AU92" s="216" t="s">
        <v>82</v>
      </c>
      <c r="AY92" s="18" t="s">
        <v>130</v>
      </c>
      <c r="BE92" s="217">
        <f>IF(N92="základní",J92,0)</f>
        <v>0</v>
      </c>
      <c r="BF92" s="217">
        <f>IF(N92="snížená",J92,0)</f>
        <v>0</v>
      </c>
      <c r="BG92" s="217">
        <f>IF(N92="zákl. přenesená",J92,0)</f>
        <v>0</v>
      </c>
      <c r="BH92" s="217">
        <f>IF(N92="sníž. přenesená",J92,0)</f>
        <v>0</v>
      </c>
      <c r="BI92" s="217">
        <f>IF(N92="nulová",J92,0)</f>
        <v>0</v>
      </c>
      <c r="BJ92" s="18" t="s">
        <v>80</v>
      </c>
      <c r="BK92" s="217">
        <f>ROUND(I92*H92,2)</f>
        <v>0</v>
      </c>
      <c r="BL92" s="18" t="s">
        <v>249</v>
      </c>
      <c r="BM92" s="216" t="s">
        <v>1157</v>
      </c>
    </row>
    <row r="93" spans="1:47" s="2" customFormat="1" ht="12">
      <c r="A93" s="39"/>
      <c r="B93" s="40"/>
      <c r="C93" s="41"/>
      <c r="D93" s="218" t="s">
        <v>139</v>
      </c>
      <c r="E93" s="41"/>
      <c r="F93" s="219" t="s">
        <v>1158</v>
      </c>
      <c r="G93" s="41"/>
      <c r="H93" s="41"/>
      <c r="I93" s="220"/>
      <c r="J93" s="41"/>
      <c r="K93" s="41"/>
      <c r="L93" s="45"/>
      <c r="M93" s="221"/>
      <c r="N93" s="222"/>
      <c r="O93" s="85"/>
      <c r="P93" s="85"/>
      <c r="Q93" s="85"/>
      <c r="R93" s="85"/>
      <c r="S93" s="85"/>
      <c r="T93" s="86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139</v>
      </c>
      <c r="AU93" s="18" t="s">
        <v>82</v>
      </c>
    </row>
    <row r="94" spans="1:47" s="2" customFormat="1" ht="12">
      <c r="A94" s="39"/>
      <c r="B94" s="40"/>
      <c r="C94" s="41"/>
      <c r="D94" s="223" t="s">
        <v>141</v>
      </c>
      <c r="E94" s="41"/>
      <c r="F94" s="224" t="s">
        <v>1159</v>
      </c>
      <c r="G94" s="41"/>
      <c r="H94" s="41"/>
      <c r="I94" s="220"/>
      <c r="J94" s="41"/>
      <c r="K94" s="41"/>
      <c r="L94" s="45"/>
      <c r="M94" s="221"/>
      <c r="N94" s="222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141</v>
      </c>
      <c r="AU94" s="18" t="s">
        <v>82</v>
      </c>
    </row>
    <row r="95" spans="1:51" s="14" customFormat="1" ht="12">
      <c r="A95" s="14"/>
      <c r="B95" s="235"/>
      <c r="C95" s="236"/>
      <c r="D95" s="218" t="s">
        <v>143</v>
      </c>
      <c r="E95" s="236"/>
      <c r="F95" s="238" t="s">
        <v>1160</v>
      </c>
      <c r="G95" s="236"/>
      <c r="H95" s="239">
        <v>367.5</v>
      </c>
      <c r="I95" s="240"/>
      <c r="J95" s="236"/>
      <c r="K95" s="236"/>
      <c r="L95" s="241"/>
      <c r="M95" s="242"/>
      <c r="N95" s="243"/>
      <c r="O95" s="243"/>
      <c r="P95" s="243"/>
      <c r="Q95" s="243"/>
      <c r="R95" s="243"/>
      <c r="S95" s="243"/>
      <c r="T95" s="24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45" t="s">
        <v>143</v>
      </c>
      <c r="AU95" s="245" t="s">
        <v>82</v>
      </c>
      <c r="AV95" s="14" t="s">
        <v>82</v>
      </c>
      <c r="AW95" s="14" t="s">
        <v>4</v>
      </c>
      <c r="AX95" s="14" t="s">
        <v>80</v>
      </c>
      <c r="AY95" s="245" t="s">
        <v>130</v>
      </c>
    </row>
    <row r="96" spans="1:65" s="2" customFormat="1" ht="14.4" customHeight="1">
      <c r="A96" s="39"/>
      <c r="B96" s="40"/>
      <c r="C96" s="246" t="s">
        <v>131</v>
      </c>
      <c r="D96" s="246" t="s">
        <v>165</v>
      </c>
      <c r="E96" s="247" t="s">
        <v>1161</v>
      </c>
      <c r="F96" s="248" t="s">
        <v>1162</v>
      </c>
      <c r="G96" s="249" t="s">
        <v>476</v>
      </c>
      <c r="H96" s="250">
        <v>367.5</v>
      </c>
      <c r="I96" s="251"/>
      <c r="J96" s="252">
        <f>ROUND(I96*H96,2)</f>
        <v>0</v>
      </c>
      <c r="K96" s="248" t="s">
        <v>137</v>
      </c>
      <c r="L96" s="253"/>
      <c r="M96" s="254" t="s">
        <v>19</v>
      </c>
      <c r="N96" s="255" t="s">
        <v>43</v>
      </c>
      <c r="O96" s="85"/>
      <c r="P96" s="214">
        <f>O96*H96</f>
        <v>0</v>
      </c>
      <c r="Q96" s="214">
        <v>0.001</v>
      </c>
      <c r="R96" s="214">
        <f>Q96*H96</f>
        <v>0.3675</v>
      </c>
      <c r="S96" s="214">
        <v>0</v>
      </c>
      <c r="T96" s="215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16" t="s">
        <v>333</v>
      </c>
      <c r="AT96" s="216" t="s">
        <v>165</v>
      </c>
      <c r="AU96" s="216" t="s">
        <v>82</v>
      </c>
      <c r="AY96" s="18" t="s">
        <v>130</v>
      </c>
      <c r="BE96" s="217">
        <f>IF(N96="základní",J96,0)</f>
        <v>0</v>
      </c>
      <c r="BF96" s="217">
        <f>IF(N96="snížená",J96,0)</f>
        <v>0</v>
      </c>
      <c r="BG96" s="217">
        <f>IF(N96="zákl. přenesená",J96,0)</f>
        <v>0</v>
      </c>
      <c r="BH96" s="217">
        <f>IF(N96="sníž. přenesená",J96,0)</f>
        <v>0</v>
      </c>
      <c r="BI96" s="217">
        <f>IF(N96="nulová",J96,0)</f>
        <v>0</v>
      </c>
      <c r="BJ96" s="18" t="s">
        <v>80</v>
      </c>
      <c r="BK96" s="217">
        <f>ROUND(I96*H96,2)</f>
        <v>0</v>
      </c>
      <c r="BL96" s="18" t="s">
        <v>249</v>
      </c>
      <c r="BM96" s="216" t="s">
        <v>1163</v>
      </c>
    </row>
    <row r="97" spans="1:47" s="2" customFormat="1" ht="12">
      <c r="A97" s="39"/>
      <c r="B97" s="40"/>
      <c r="C97" s="41"/>
      <c r="D97" s="218" t="s">
        <v>139</v>
      </c>
      <c r="E97" s="41"/>
      <c r="F97" s="219" t="s">
        <v>1162</v>
      </c>
      <c r="G97" s="41"/>
      <c r="H97" s="41"/>
      <c r="I97" s="220"/>
      <c r="J97" s="41"/>
      <c r="K97" s="41"/>
      <c r="L97" s="45"/>
      <c r="M97" s="221"/>
      <c r="N97" s="222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139</v>
      </c>
      <c r="AU97" s="18" t="s">
        <v>82</v>
      </c>
    </row>
    <row r="98" spans="1:65" s="2" customFormat="1" ht="22.2" customHeight="1">
      <c r="A98" s="39"/>
      <c r="B98" s="40"/>
      <c r="C98" s="246" t="s">
        <v>177</v>
      </c>
      <c r="D98" s="246" t="s">
        <v>165</v>
      </c>
      <c r="E98" s="247" t="s">
        <v>1164</v>
      </c>
      <c r="F98" s="248" t="s">
        <v>1165</v>
      </c>
      <c r="G98" s="249" t="s">
        <v>136</v>
      </c>
      <c r="H98" s="250">
        <v>56</v>
      </c>
      <c r="I98" s="251"/>
      <c r="J98" s="252">
        <f>ROUND(I98*H98,2)</f>
        <v>0</v>
      </c>
      <c r="K98" s="248" t="s">
        <v>19</v>
      </c>
      <c r="L98" s="253"/>
      <c r="M98" s="254" t="s">
        <v>19</v>
      </c>
      <c r="N98" s="255" t="s">
        <v>43</v>
      </c>
      <c r="O98" s="85"/>
      <c r="P98" s="214">
        <f>O98*H98</f>
        <v>0</v>
      </c>
      <c r="Q98" s="214">
        <v>0</v>
      </c>
      <c r="R98" s="214">
        <f>Q98*H98</f>
        <v>0</v>
      </c>
      <c r="S98" s="214">
        <v>0</v>
      </c>
      <c r="T98" s="215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6" t="s">
        <v>333</v>
      </c>
      <c r="AT98" s="216" t="s">
        <v>165</v>
      </c>
      <c r="AU98" s="216" t="s">
        <v>82</v>
      </c>
      <c r="AY98" s="18" t="s">
        <v>130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18" t="s">
        <v>80</v>
      </c>
      <c r="BK98" s="217">
        <f>ROUND(I98*H98,2)</f>
        <v>0</v>
      </c>
      <c r="BL98" s="18" t="s">
        <v>249</v>
      </c>
      <c r="BM98" s="216" t="s">
        <v>1166</v>
      </c>
    </row>
    <row r="99" spans="1:47" s="2" customFormat="1" ht="12">
      <c r="A99" s="39"/>
      <c r="B99" s="40"/>
      <c r="C99" s="41"/>
      <c r="D99" s="218" t="s">
        <v>139</v>
      </c>
      <c r="E99" s="41"/>
      <c r="F99" s="219" t="s">
        <v>1165</v>
      </c>
      <c r="G99" s="41"/>
      <c r="H99" s="41"/>
      <c r="I99" s="220"/>
      <c r="J99" s="41"/>
      <c r="K99" s="41"/>
      <c r="L99" s="45"/>
      <c r="M99" s="221"/>
      <c r="N99" s="222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139</v>
      </c>
      <c r="AU99" s="18" t="s">
        <v>82</v>
      </c>
    </row>
    <row r="100" spans="1:65" s="2" customFormat="1" ht="22.2" customHeight="1">
      <c r="A100" s="39"/>
      <c r="B100" s="40"/>
      <c r="C100" s="246" t="s">
        <v>146</v>
      </c>
      <c r="D100" s="246" t="s">
        <v>165</v>
      </c>
      <c r="E100" s="247" t="s">
        <v>1167</v>
      </c>
      <c r="F100" s="248" t="s">
        <v>1168</v>
      </c>
      <c r="G100" s="249" t="s">
        <v>136</v>
      </c>
      <c r="H100" s="250">
        <v>141</v>
      </c>
      <c r="I100" s="251"/>
      <c r="J100" s="252">
        <f>ROUND(I100*H100,2)</f>
        <v>0</v>
      </c>
      <c r="K100" s="248" t="s">
        <v>19</v>
      </c>
      <c r="L100" s="253"/>
      <c r="M100" s="254" t="s">
        <v>19</v>
      </c>
      <c r="N100" s="255" t="s">
        <v>43</v>
      </c>
      <c r="O100" s="85"/>
      <c r="P100" s="214">
        <f>O100*H100</f>
        <v>0</v>
      </c>
      <c r="Q100" s="214">
        <v>0</v>
      </c>
      <c r="R100" s="214">
        <f>Q100*H100</f>
        <v>0</v>
      </c>
      <c r="S100" s="214">
        <v>0</v>
      </c>
      <c r="T100" s="215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16" t="s">
        <v>333</v>
      </c>
      <c r="AT100" s="216" t="s">
        <v>165</v>
      </c>
      <c r="AU100" s="216" t="s">
        <v>82</v>
      </c>
      <c r="AY100" s="18" t="s">
        <v>130</v>
      </c>
      <c r="BE100" s="217">
        <f>IF(N100="základní",J100,0)</f>
        <v>0</v>
      </c>
      <c r="BF100" s="217">
        <f>IF(N100="snížená",J100,0)</f>
        <v>0</v>
      </c>
      <c r="BG100" s="217">
        <f>IF(N100="zákl. přenesená",J100,0)</f>
        <v>0</v>
      </c>
      <c r="BH100" s="217">
        <f>IF(N100="sníž. přenesená",J100,0)</f>
        <v>0</v>
      </c>
      <c r="BI100" s="217">
        <f>IF(N100="nulová",J100,0)</f>
        <v>0</v>
      </c>
      <c r="BJ100" s="18" t="s">
        <v>80</v>
      </c>
      <c r="BK100" s="217">
        <f>ROUND(I100*H100,2)</f>
        <v>0</v>
      </c>
      <c r="BL100" s="18" t="s">
        <v>249</v>
      </c>
      <c r="BM100" s="216" t="s">
        <v>1169</v>
      </c>
    </row>
    <row r="101" spans="1:47" s="2" customFormat="1" ht="12">
      <c r="A101" s="39"/>
      <c r="B101" s="40"/>
      <c r="C101" s="41"/>
      <c r="D101" s="218" t="s">
        <v>139</v>
      </c>
      <c r="E101" s="41"/>
      <c r="F101" s="219" t="s">
        <v>1168</v>
      </c>
      <c r="G101" s="41"/>
      <c r="H101" s="41"/>
      <c r="I101" s="220"/>
      <c r="J101" s="41"/>
      <c r="K101" s="41"/>
      <c r="L101" s="45"/>
      <c r="M101" s="221"/>
      <c r="N101" s="222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139</v>
      </c>
      <c r="AU101" s="18" t="s">
        <v>82</v>
      </c>
    </row>
    <row r="102" spans="1:65" s="2" customFormat="1" ht="22.2" customHeight="1">
      <c r="A102" s="39"/>
      <c r="B102" s="40"/>
      <c r="C102" s="246" t="s">
        <v>196</v>
      </c>
      <c r="D102" s="246" t="s">
        <v>165</v>
      </c>
      <c r="E102" s="247" t="s">
        <v>1170</v>
      </c>
      <c r="F102" s="248" t="s">
        <v>1171</v>
      </c>
      <c r="G102" s="249" t="s">
        <v>136</v>
      </c>
      <c r="H102" s="250">
        <v>145</v>
      </c>
      <c r="I102" s="251"/>
      <c r="J102" s="252">
        <f>ROUND(I102*H102,2)</f>
        <v>0</v>
      </c>
      <c r="K102" s="248" t="s">
        <v>19</v>
      </c>
      <c r="L102" s="253"/>
      <c r="M102" s="254" t="s">
        <v>19</v>
      </c>
      <c r="N102" s="255" t="s">
        <v>43</v>
      </c>
      <c r="O102" s="85"/>
      <c r="P102" s="214">
        <f>O102*H102</f>
        <v>0</v>
      </c>
      <c r="Q102" s="214">
        <v>0</v>
      </c>
      <c r="R102" s="214">
        <f>Q102*H102</f>
        <v>0</v>
      </c>
      <c r="S102" s="214">
        <v>0</v>
      </c>
      <c r="T102" s="215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16" t="s">
        <v>333</v>
      </c>
      <c r="AT102" s="216" t="s">
        <v>165</v>
      </c>
      <c r="AU102" s="216" t="s">
        <v>82</v>
      </c>
      <c r="AY102" s="18" t="s">
        <v>130</v>
      </c>
      <c r="BE102" s="217">
        <f>IF(N102="základní",J102,0)</f>
        <v>0</v>
      </c>
      <c r="BF102" s="217">
        <f>IF(N102="snížená",J102,0)</f>
        <v>0</v>
      </c>
      <c r="BG102" s="217">
        <f>IF(N102="zákl. přenesená",J102,0)</f>
        <v>0</v>
      </c>
      <c r="BH102" s="217">
        <f>IF(N102="sníž. přenesená",J102,0)</f>
        <v>0</v>
      </c>
      <c r="BI102" s="217">
        <f>IF(N102="nulová",J102,0)</f>
        <v>0</v>
      </c>
      <c r="BJ102" s="18" t="s">
        <v>80</v>
      </c>
      <c r="BK102" s="217">
        <f>ROUND(I102*H102,2)</f>
        <v>0</v>
      </c>
      <c r="BL102" s="18" t="s">
        <v>249</v>
      </c>
      <c r="BM102" s="216" t="s">
        <v>1172</v>
      </c>
    </row>
    <row r="103" spans="1:47" s="2" customFormat="1" ht="12">
      <c r="A103" s="39"/>
      <c r="B103" s="40"/>
      <c r="C103" s="41"/>
      <c r="D103" s="218" t="s">
        <v>139</v>
      </c>
      <c r="E103" s="41"/>
      <c r="F103" s="219" t="s">
        <v>1171</v>
      </c>
      <c r="G103" s="41"/>
      <c r="H103" s="41"/>
      <c r="I103" s="220"/>
      <c r="J103" s="41"/>
      <c r="K103" s="41"/>
      <c r="L103" s="45"/>
      <c r="M103" s="221"/>
      <c r="N103" s="222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139</v>
      </c>
      <c r="AU103" s="18" t="s">
        <v>82</v>
      </c>
    </row>
    <row r="104" spans="1:65" s="2" customFormat="1" ht="14.4" customHeight="1">
      <c r="A104" s="39"/>
      <c r="B104" s="40"/>
      <c r="C104" s="205" t="s">
        <v>168</v>
      </c>
      <c r="D104" s="205" t="s">
        <v>133</v>
      </c>
      <c r="E104" s="206" t="s">
        <v>1173</v>
      </c>
      <c r="F104" s="207" t="s">
        <v>1174</v>
      </c>
      <c r="G104" s="208" t="s">
        <v>136</v>
      </c>
      <c r="H104" s="209">
        <v>24</v>
      </c>
      <c r="I104" s="210"/>
      <c r="J104" s="211">
        <f>ROUND(I104*H104,2)</f>
        <v>0</v>
      </c>
      <c r="K104" s="207" t="s">
        <v>137</v>
      </c>
      <c r="L104" s="45"/>
      <c r="M104" s="212" t="s">
        <v>19</v>
      </c>
      <c r="N104" s="213" t="s">
        <v>43</v>
      </c>
      <c r="O104" s="85"/>
      <c r="P104" s="214">
        <f>O104*H104</f>
        <v>0</v>
      </c>
      <c r="Q104" s="214">
        <v>0</v>
      </c>
      <c r="R104" s="214">
        <f>Q104*H104</f>
        <v>0</v>
      </c>
      <c r="S104" s="214">
        <v>0</v>
      </c>
      <c r="T104" s="215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6" t="s">
        <v>249</v>
      </c>
      <c r="AT104" s="216" t="s">
        <v>133</v>
      </c>
      <c r="AU104" s="216" t="s">
        <v>82</v>
      </c>
      <c r="AY104" s="18" t="s">
        <v>130</v>
      </c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18" t="s">
        <v>80</v>
      </c>
      <c r="BK104" s="217">
        <f>ROUND(I104*H104,2)</f>
        <v>0</v>
      </c>
      <c r="BL104" s="18" t="s">
        <v>249</v>
      </c>
      <c r="BM104" s="216" t="s">
        <v>1175</v>
      </c>
    </row>
    <row r="105" spans="1:47" s="2" customFormat="1" ht="12">
      <c r="A105" s="39"/>
      <c r="B105" s="40"/>
      <c r="C105" s="41"/>
      <c r="D105" s="218" t="s">
        <v>139</v>
      </c>
      <c r="E105" s="41"/>
      <c r="F105" s="219" t="s">
        <v>1176</v>
      </c>
      <c r="G105" s="41"/>
      <c r="H105" s="41"/>
      <c r="I105" s="220"/>
      <c r="J105" s="41"/>
      <c r="K105" s="41"/>
      <c r="L105" s="45"/>
      <c r="M105" s="221"/>
      <c r="N105" s="222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139</v>
      </c>
      <c r="AU105" s="18" t="s">
        <v>82</v>
      </c>
    </row>
    <row r="106" spans="1:47" s="2" customFormat="1" ht="12">
      <c r="A106" s="39"/>
      <c r="B106" s="40"/>
      <c r="C106" s="41"/>
      <c r="D106" s="223" t="s">
        <v>141</v>
      </c>
      <c r="E106" s="41"/>
      <c r="F106" s="224" t="s">
        <v>1177</v>
      </c>
      <c r="G106" s="41"/>
      <c r="H106" s="41"/>
      <c r="I106" s="220"/>
      <c r="J106" s="41"/>
      <c r="K106" s="41"/>
      <c r="L106" s="45"/>
      <c r="M106" s="221"/>
      <c r="N106" s="222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141</v>
      </c>
      <c r="AU106" s="18" t="s">
        <v>82</v>
      </c>
    </row>
    <row r="107" spans="1:65" s="2" customFormat="1" ht="22.2" customHeight="1">
      <c r="A107" s="39"/>
      <c r="B107" s="40"/>
      <c r="C107" s="246" t="s">
        <v>173</v>
      </c>
      <c r="D107" s="246" t="s">
        <v>165</v>
      </c>
      <c r="E107" s="247" t="s">
        <v>1178</v>
      </c>
      <c r="F107" s="248" t="s">
        <v>1179</v>
      </c>
      <c r="G107" s="249" t="s">
        <v>136</v>
      </c>
      <c r="H107" s="250">
        <v>19</v>
      </c>
      <c r="I107" s="251"/>
      <c r="J107" s="252">
        <f>ROUND(I107*H107,2)</f>
        <v>0</v>
      </c>
      <c r="K107" s="248" t="s">
        <v>19</v>
      </c>
      <c r="L107" s="253"/>
      <c r="M107" s="254" t="s">
        <v>19</v>
      </c>
      <c r="N107" s="255" t="s">
        <v>43</v>
      </c>
      <c r="O107" s="85"/>
      <c r="P107" s="214">
        <f>O107*H107</f>
        <v>0</v>
      </c>
      <c r="Q107" s="214">
        <v>0</v>
      </c>
      <c r="R107" s="214">
        <f>Q107*H107</f>
        <v>0</v>
      </c>
      <c r="S107" s="214">
        <v>0</v>
      </c>
      <c r="T107" s="215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16" t="s">
        <v>333</v>
      </c>
      <c r="AT107" s="216" t="s">
        <v>165</v>
      </c>
      <c r="AU107" s="216" t="s">
        <v>82</v>
      </c>
      <c r="AY107" s="18" t="s">
        <v>130</v>
      </c>
      <c r="BE107" s="217">
        <f>IF(N107="základní",J107,0)</f>
        <v>0</v>
      </c>
      <c r="BF107" s="217">
        <f>IF(N107="snížená",J107,0)</f>
        <v>0</v>
      </c>
      <c r="BG107" s="217">
        <f>IF(N107="zákl. přenesená",J107,0)</f>
        <v>0</v>
      </c>
      <c r="BH107" s="217">
        <f>IF(N107="sníž. přenesená",J107,0)</f>
        <v>0</v>
      </c>
      <c r="BI107" s="217">
        <f>IF(N107="nulová",J107,0)</f>
        <v>0</v>
      </c>
      <c r="BJ107" s="18" t="s">
        <v>80</v>
      </c>
      <c r="BK107" s="217">
        <f>ROUND(I107*H107,2)</f>
        <v>0</v>
      </c>
      <c r="BL107" s="18" t="s">
        <v>249</v>
      </c>
      <c r="BM107" s="216" t="s">
        <v>1180</v>
      </c>
    </row>
    <row r="108" spans="1:47" s="2" customFormat="1" ht="12">
      <c r="A108" s="39"/>
      <c r="B108" s="40"/>
      <c r="C108" s="41"/>
      <c r="D108" s="218" t="s">
        <v>139</v>
      </c>
      <c r="E108" s="41"/>
      <c r="F108" s="219" t="s">
        <v>1179</v>
      </c>
      <c r="G108" s="41"/>
      <c r="H108" s="41"/>
      <c r="I108" s="220"/>
      <c r="J108" s="41"/>
      <c r="K108" s="41"/>
      <c r="L108" s="45"/>
      <c r="M108" s="221"/>
      <c r="N108" s="222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139</v>
      </c>
      <c r="AU108" s="18" t="s">
        <v>82</v>
      </c>
    </row>
    <row r="109" spans="1:65" s="2" customFormat="1" ht="22.2" customHeight="1">
      <c r="A109" s="39"/>
      <c r="B109" s="40"/>
      <c r="C109" s="246" t="s">
        <v>208</v>
      </c>
      <c r="D109" s="246" t="s">
        <v>165</v>
      </c>
      <c r="E109" s="247" t="s">
        <v>1181</v>
      </c>
      <c r="F109" s="248" t="s">
        <v>1182</v>
      </c>
      <c r="G109" s="249" t="s">
        <v>136</v>
      </c>
      <c r="H109" s="250">
        <v>5</v>
      </c>
      <c r="I109" s="251"/>
      <c r="J109" s="252">
        <f>ROUND(I109*H109,2)</f>
        <v>0</v>
      </c>
      <c r="K109" s="248" t="s">
        <v>19</v>
      </c>
      <c r="L109" s="253"/>
      <c r="M109" s="254" t="s">
        <v>19</v>
      </c>
      <c r="N109" s="255" t="s">
        <v>43</v>
      </c>
      <c r="O109" s="85"/>
      <c r="P109" s="214">
        <f>O109*H109</f>
        <v>0</v>
      </c>
      <c r="Q109" s="214">
        <v>0</v>
      </c>
      <c r="R109" s="214">
        <f>Q109*H109</f>
        <v>0</v>
      </c>
      <c r="S109" s="214">
        <v>0</v>
      </c>
      <c r="T109" s="215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6" t="s">
        <v>333</v>
      </c>
      <c r="AT109" s="216" t="s">
        <v>165</v>
      </c>
      <c r="AU109" s="216" t="s">
        <v>82</v>
      </c>
      <c r="AY109" s="18" t="s">
        <v>130</v>
      </c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18" t="s">
        <v>80</v>
      </c>
      <c r="BK109" s="217">
        <f>ROUND(I109*H109,2)</f>
        <v>0</v>
      </c>
      <c r="BL109" s="18" t="s">
        <v>249</v>
      </c>
      <c r="BM109" s="216" t="s">
        <v>1183</v>
      </c>
    </row>
    <row r="110" spans="1:47" s="2" customFormat="1" ht="12">
      <c r="A110" s="39"/>
      <c r="B110" s="40"/>
      <c r="C110" s="41"/>
      <c r="D110" s="218" t="s">
        <v>139</v>
      </c>
      <c r="E110" s="41"/>
      <c r="F110" s="219" t="s">
        <v>1182</v>
      </c>
      <c r="G110" s="41"/>
      <c r="H110" s="41"/>
      <c r="I110" s="220"/>
      <c r="J110" s="41"/>
      <c r="K110" s="41"/>
      <c r="L110" s="45"/>
      <c r="M110" s="221"/>
      <c r="N110" s="222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139</v>
      </c>
      <c r="AU110" s="18" t="s">
        <v>82</v>
      </c>
    </row>
    <row r="111" spans="1:65" s="2" customFormat="1" ht="14.4" customHeight="1">
      <c r="A111" s="39"/>
      <c r="B111" s="40"/>
      <c r="C111" s="205" t="s">
        <v>216</v>
      </c>
      <c r="D111" s="205" t="s">
        <v>133</v>
      </c>
      <c r="E111" s="206" t="s">
        <v>1184</v>
      </c>
      <c r="F111" s="207" t="s">
        <v>1185</v>
      </c>
      <c r="G111" s="208" t="s">
        <v>136</v>
      </c>
      <c r="H111" s="209">
        <v>3</v>
      </c>
      <c r="I111" s="210"/>
      <c r="J111" s="211">
        <f>ROUND(I111*H111,2)</f>
        <v>0</v>
      </c>
      <c r="K111" s="207" t="s">
        <v>137</v>
      </c>
      <c r="L111" s="45"/>
      <c r="M111" s="212" t="s">
        <v>19</v>
      </c>
      <c r="N111" s="213" t="s">
        <v>43</v>
      </c>
      <c r="O111" s="85"/>
      <c r="P111" s="214">
        <f>O111*H111</f>
        <v>0</v>
      </c>
      <c r="Q111" s="214">
        <v>0</v>
      </c>
      <c r="R111" s="214">
        <f>Q111*H111</f>
        <v>0</v>
      </c>
      <c r="S111" s="214">
        <v>0</v>
      </c>
      <c r="T111" s="215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16" t="s">
        <v>249</v>
      </c>
      <c r="AT111" s="216" t="s">
        <v>133</v>
      </c>
      <c r="AU111" s="216" t="s">
        <v>82</v>
      </c>
      <c r="AY111" s="18" t="s">
        <v>130</v>
      </c>
      <c r="BE111" s="217">
        <f>IF(N111="základní",J111,0)</f>
        <v>0</v>
      </c>
      <c r="BF111" s="217">
        <f>IF(N111="snížená",J111,0)</f>
        <v>0</v>
      </c>
      <c r="BG111" s="217">
        <f>IF(N111="zákl. přenesená",J111,0)</f>
        <v>0</v>
      </c>
      <c r="BH111" s="217">
        <f>IF(N111="sníž. přenesená",J111,0)</f>
        <v>0</v>
      </c>
      <c r="BI111" s="217">
        <f>IF(N111="nulová",J111,0)</f>
        <v>0</v>
      </c>
      <c r="BJ111" s="18" t="s">
        <v>80</v>
      </c>
      <c r="BK111" s="217">
        <f>ROUND(I111*H111,2)</f>
        <v>0</v>
      </c>
      <c r="BL111" s="18" t="s">
        <v>249</v>
      </c>
      <c r="BM111" s="216" t="s">
        <v>1186</v>
      </c>
    </row>
    <row r="112" spans="1:47" s="2" customFormat="1" ht="12">
      <c r="A112" s="39"/>
      <c r="B112" s="40"/>
      <c r="C112" s="41"/>
      <c r="D112" s="218" t="s">
        <v>139</v>
      </c>
      <c r="E112" s="41"/>
      <c r="F112" s="219" t="s">
        <v>1187</v>
      </c>
      <c r="G112" s="41"/>
      <c r="H112" s="41"/>
      <c r="I112" s="220"/>
      <c r="J112" s="41"/>
      <c r="K112" s="41"/>
      <c r="L112" s="45"/>
      <c r="M112" s="221"/>
      <c r="N112" s="222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139</v>
      </c>
      <c r="AU112" s="18" t="s">
        <v>82</v>
      </c>
    </row>
    <row r="113" spans="1:47" s="2" customFormat="1" ht="12">
      <c r="A113" s="39"/>
      <c r="B113" s="40"/>
      <c r="C113" s="41"/>
      <c r="D113" s="223" t="s">
        <v>141</v>
      </c>
      <c r="E113" s="41"/>
      <c r="F113" s="224" t="s">
        <v>1188</v>
      </c>
      <c r="G113" s="41"/>
      <c r="H113" s="41"/>
      <c r="I113" s="220"/>
      <c r="J113" s="41"/>
      <c r="K113" s="41"/>
      <c r="L113" s="45"/>
      <c r="M113" s="221"/>
      <c r="N113" s="222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141</v>
      </c>
      <c r="AU113" s="18" t="s">
        <v>82</v>
      </c>
    </row>
    <row r="114" spans="1:65" s="2" customFormat="1" ht="19.8" customHeight="1">
      <c r="A114" s="39"/>
      <c r="B114" s="40"/>
      <c r="C114" s="246" t="s">
        <v>8</v>
      </c>
      <c r="D114" s="246" t="s">
        <v>165</v>
      </c>
      <c r="E114" s="247" t="s">
        <v>1189</v>
      </c>
      <c r="F114" s="248" t="s">
        <v>1190</v>
      </c>
      <c r="G114" s="249" t="s">
        <v>136</v>
      </c>
      <c r="H114" s="250">
        <v>3</v>
      </c>
      <c r="I114" s="251"/>
      <c r="J114" s="252">
        <f>ROUND(I114*H114,2)</f>
        <v>0</v>
      </c>
      <c r="K114" s="248" t="s">
        <v>19</v>
      </c>
      <c r="L114" s="253"/>
      <c r="M114" s="254" t="s">
        <v>19</v>
      </c>
      <c r="N114" s="255" t="s">
        <v>43</v>
      </c>
      <c r="O114" s="85"/>
      <c r="P114" s="214">
        <f>O114*H114</f>
        <v>0</v>
      </c>
      <c r="Q114" s="214">
        <v>0</v>
      </c>
      <c r="R114" s="214">
        <f>Q114*H114</f>
        <v>0</v>
      </c>
      <c r="S114" s="214">
        <v>0</v>
      </c>
      <c r="T114" s="215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16" t="s">
        <v>333</v>
      </c>
      <c r="AT114" s="216" t="s">
        <v>165</v>
      </c>
      <c r="AU114" s="216" t="s">
        <v>82</v>
      </c>
      <c r="AY114" s="18" t="s">
        <v>130</v>
      </c>
      <c r="BE114" s="217">
        <f>IF(N114="základní",J114,0)</f>
        <v>0</v>
      </c>
      <c r="BF114" s="217">
        <f>IF(N114="snížená",J114,0)</f>
        <v>0</v>
      </c>
      <c r="BG114" s="217">
        <f>IF(N114="zákl. přenesená",J114,0)</f>
        <v>0</v>
      </c>
      <c r="BH114" s="217">
        <f>IF(N114="sníž. přenesená",J114,0)</f>
        <v>0</v>
      </c>
      <c r="BI114" s="217">
        <f>IF(N114="nulová",J114,0)</f>
        <v>0</v>
      </c>
      <c r="BJ114" s="18" t="s">
        <v>80</v>
      </c>
      <c r="BK114" s="217">
        <f>ROUND(I114*H114,2)</f>
        <v>0</v>
      </c>
      <c r="BL114" s="18" t="s">
        <v>249</v>
      </c>
      <c r="BM114" s="216" t="s">
        <v>1191</v>
      </c>
    </row>
    <row r="115" spans="1:47" s="2" customFormat="1" ht="12">
      <c r="A115" s="39"/>
      <c r="B115" s="40"/>
      <c r="C115" s="41"/>
      <c r="D115" s="218" t="s">
        <v>139</v>
      </c>
      <c r="E115" s="41"/>
      <c r="F115" s="219" t="s">
        <v>1190</v>
      </c>
      <c r="G115" s="41"/>
      <c r="H115" s="41"/>
      <c r="I115" s="220"/>
      <c r="J115" s="41"/>
      <c r="K115" s="41"/>
      <c r="L115" s="45"/>
      <c r="M115" s="221"/>
      <c r="N115" s="222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139</v>
      </c>
      <c r="AU115" s="18" t="s">
        <v>82</v>
      </c>
    </row>
    <row r="116" spans="1:65" s="2" customFormat="1" ht="14.4" customHeight="1">
      <c r="A116" s="39"/>
      <c r="B116" s="40"/>
      <c r="C116" s="205" t="s">
        <v>225</v>
      </c>
      <c r="D116" s="205" t="s">
        <v>133</v>
      </c>
      <c r="E116" s="206" t="s">
        <v>1192</v>
      </c>
      <c r="F116" s="207" t="s">
        <v>1193</v>
      </c>
      <c r="G116" s="208" t="s">
        <v>136</v>
      </c>
      <c r="H116" s="209">
        <v>9</v>
      </c>
      <c r="I116" s="210"/>
      <c r="J116" s="211">
        <f>ROUND(I116*H116,2)</f>
        <v>0</v>
      </c>
      <c r="K116" s="207" t="s">
        <v>137</v>
      </c>
      <c r="L116" s="45"/>
      <c r="M116" s="212" t="s">
        <v>19</v>
      </c>
      <c r="N116" s="213" t="s">
        <v>43</v>
      </c>
      <c r="O116" s="85"/>
      <c r="P116" s="214">
        <f>O116*H116</f>
        <v>0</v>
      </c>
      <c r="Q116" s="214">
        <v>0</v>
      </c>
      <c r="R116" s="214">
        <f>Q116*H116</f>
        <v>0</v>
      </c>
      <c r="S116" s="214">
        <v>0</v>
      </c>
      <c r="T116" s="215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6" t="s">
        <v>249</v>
      </c>
      <c r="AT116" s="216" t="s">
        <v>133</v>
      </c>
      <c r="AU116" s="216" t="s">
        <v>82</v>
      </c>
      <c r="AY116" s="18" t="s">
        <v>130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18" t="s">
        <v>80</v>
      </c>
      <c r="BK116" s="217">
        <f>ROUND(I116*H116,2)</f>
        <v>0</v>
      </c>
      <c r="BL116" s="18" t="s">
        <v>249</v>
      </c>
      <c r="BM116" s="216" t="s">
        <v>1194</v>
      </c>
    </row>
    <row r="117" spans="1:47" s="2" customFormat="1" ht="12">
      <c r="A117" s="39"/>
      <c r="B117" s="40"/>
      <c r="C117" s="41"/>
      <c r="D117" s="218" t="s">
        <v>139</v>
      </c>
      <c r="E117" s="41"/>
      <c r="F117" s="219" t="s">
        <v>1195</v>
      </c>
      <c r="G117" s="41"/>
      <c r="H117" s="41"/>
      <c r="I117" s="220"/>
      <c r="J117" s="41"/>
      <c r="K117" s="41"/>
      <c r="L117" s="45"/>
      <c r="M117" s="221"/>
      <c r="N117" s="222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139</v>
      </c>
      <c r="AU117" s="18" t="s">
        <v>82</v>
      </c>
    </row>
    <row r="118" spans="1:47" s="2" customFormat="1" ht="12">
      <c r="A118" s="39"/>
      <c r="B118" s="40"/>
      <c r="C118" s="41"/>
      <c r="D118" s="223" t="s">
        <v>141</v>
      </c>
      <c r="E118" s="41"/>
      <c r="F118" s="224" t="s">
        <v>1196</v>
      </c>
      <c r="G118" s="41"/>
      <c r="H118" s="41"/>
      <c r="I118" s="220"/>
      <c r="J118" s="41"/>
      <c r="K118" s="41"/>
      <c r="L118" s="45"/>
      <c r="M118" s="221"/>
      <c r="N118" s="222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141</v>
      </c>
      <c r="AU118" s="18" t="s">
        <v>82</v>
      </c>
    </row>
    <row r="119" spans="1:65" s="2" customFormat="1" ht="22.2" customHeight="1">
      <c r="A119" s="39"/>
      <c r="B119" s="40"/>
      <c r="C119" s="246" t="s">
        <v>230</v>
      </c>
      <c r="D119" s="246" t="s">
        <v>165</v>
      </c>
      <c r="E119" s="247" t="s">
        <v>1197</v>
      </c>
      <c r="F119" s="248" t="s">
        <v>1198</v>
      </c>
      <c r="G119" s="249" t="s">
        <v>136</v>
      </c>
      <c r="H119" s="250">
        <v>9</v>
      </c>
      <c r="I119" s="251"/>
      <c r="J119" s="252">
        <f>ROUND(I119*H119,2)</f>
        <v>0</v>
      </c>
      <c r="K119" s="248" t="s">
        <v>19</v>
      </c>
      <c r="L119" s="253"/>
      <c r="M119" s="254" t="s">
        <v>19</v>
      </c>
      <c r="N119" s="255" t="s">
        <v>43</v>
      </c>
      <c r="O119" s="85"/>
      <c r="P119" s="214">
        <f>O119*H119</f>
        <v>0</v>
      </c>
      <c r="Q119" s="214">
        <v>0</v>
      </c>
      <c r="R119" s="214">
        <f>Q119*H119</f>
        <v>0</v>
      </c>
      <c r="S119" s="214">
        <v>0</v>
      </c>
      <c r="T119" s="215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16" t="s">
        <v>333</v>
      </c>
      <c r="AT119" s="216" t="s">
        <v>165</v>
      </c>
      <c r="AU119" s="216" t="s">
        <v>82</v>
      </c>
      <c r="AY119" s="18" t="s">
        <v>130</v>
      </c>
      <c r="BE119" s="217">
        <f>IF(N119="základní",J119,0)</f>
        <v>0</v>
      </c>
      <c r="BF119" s="217">
        <f>IF(N119="snížená",J119,0)</f>
        <v>0</v>
      </c>
      <c r="BG119" s="217">
        <f>IF(N119="zákl. přenesená",J119,0)</f>
        <v>0</v>
      </c>
      <c r="BH119" s="217">
        <f>IF(N119="sníž. přenesená",J119,0)</f>
        <v>0</v>
      </c>
      <c r="BI119" s="217">
        <f>IF(N119="nulová",J119,0)</f>
        <v>0</v>
      </c>
      <c r="BJ119" s="18" t="s">
        <v>80</v>
      </c>
      <c r="BK119" s="217">
        <f>ROUND(I119*H119,2)</f>
        <v>0</v>
      </c>
      <c r="BL119" s="18" t="s">
        <v>249</v>
      </c>
      <c r="BM119" s="216" t="s">
        <v>1199</v>
      </c>
    </row>
    <row r="120" spans="1:47" s="2" customFormat="1" ht="12">
      <c r="A120" s="39"/>
      <c r="B120" s="40"/>
      <c r="C120" s="41"/>
      <c r="D120" s="218" t="s">
        <v>139</v>
      </c>
      <c r="E120" s="41"/>
      <c r="F120" s="219" t="s">
        <v>1198</v>
      </c>
      <c r="G120" s="41"/>
      <c r="H120" s="41"/>
      <c r="I120" s="220"/>
      <c r="J120" s="41"/>
      <c r="K120" s="41"/>
      <c r="L120" s="45"/>
      <c r="M120" s="221"/>
      <c r="N120" s="222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139</v>
      </c>
      <c r="AU120" s="18" t="s">
        <v>82</v>
      </c>
    </row>
    <row r="121" spans="1:65" s="2" customFormat="1" ht="22.2" customHeight="1">
      <c r="A121" s="39"/>
      <c r="B121" s="40"/>
      <c r="C121" s="246" t="s">
        <v>240</v>
      </c>
      <c r="D121" s="246" t="s">
        <v>165</v>
      </c>
      <c r="E121" s="247" t="s">
        <v>1200</v>
      </c>
      <c r="F121" s="248" t="s">
        <v>1201</v>
      </c>
      <c r="G121" s="249" t="s">
        <v>136</v>
      </c>
      <c r="H121" s="250">
        <v>2</v>
      </c>
      <c r="I121" s="251"/>
      <c r="J121" s="252">
        <f>ROUND(I121*H121,2)</f>
        <v>0</v>
      </c>
      <c r="K121" s="248" t="s">
        <v>19</v>
      </c>
      <c r="L121" s="253"/>
      <c r="M121" s="254" t="s">
        <v>19</v>
      </c>
      <c r="N121" s="255" t="s">
        <v>43</v>
      </c>
      <c r="O121" s="85"/>
      <c r="P121" s="214">
        <f>O121*H121</f>
        <v>0</v>
      </c>
      <c r="Q121" s="214">
        <v>0</v>
      </c>
      <c r="R121" s="214">
        <f>Q121*H121</f>
        <v>0</v>
      </c>
      <c r="S121" s="214">
        <v>0</v>
      </c>
      <c r="T121" s="215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16" t="s">
        <v>333</v>
      </c>
      <c r="AT121" s="216" t="s">
        <v>165</v>
      </c>
      <c r="AU121" s="216" t="s">
        <v>82</v>
      </c>
      <c r="AY121" s="18" t="s">
        <v>130</v>
      </c>
      <c r="BE121" s="217">
        <f>IF(N121="základní",J121,0)</f>
        <v>0</v>
      </c>
      <c r="BF121" s="217">
        <f>IF(N121="snížená",J121,0)</f>
        <v>0</v>
      </c>
      <c r="BG121" s="217">
        <f>IF(N121="zákl. přenesená",J121,0)</f>
        <v>0</v>
      </c>
      <c r="BH121" s="217">
        <f>IF(N121="sníž. přenesená",J121,0)</f>
        <v>0</v>
      </c>
      <c r="BI121" s="217">
        <f>IF(N121="nulová",J121,0)</f>
        <v>0</v>
      </c>
      <c r="BJ121" s="18" t="s">
        <v>80</v>
      </c>
      <c r="BK121" s="217">
        <f>ROUND(I121*H121,2)</f>
        <v>0</v>
      </c>
      <c r="BL121" s="18" t="s">
        <v>249</v>
      </c>
      <c r="BM121" s="216" t="s">
        <v>1202</v>
      </c>
    </row>
    <row r="122" spans="1:47" s="2" customFormat="1" ht="12">
      <c r="A122" s="39"/>
      <c r="B122" s="40"/>
      <c r="C122" s="41"/>
      <c r="D122" s="218" t="s">
        <v>139</v>
      </c>
      <c r="E122" s="41"/>
      <c r="F122" s="219" t="s">
        <v>1201</v>
      </c>
      <c r="G122" s="41"/>
      <c r="H122" s="41"/>
      <c r="I122" s="220"/>
      <c r="J122" s="41"/>
      <c r="K122" s="41"/>
      <c r="L122" s="45"/>
      <c r="M122" s="221"/>
      <c r="N122" s="222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139</v>
      </c>
      <c r="AU122" s="18" t="s">
        <v>82</v>
      </c>
    </row>
    <row r="123" spans="1:65" s="2" customFormat="1" ht="14.4" customHeight="1">
      <c r="A123" s="39"/>
      <c r="B123" s="40"/>
      <c r="C123" s="205" t="s">
        <v>249</v>
      </c>
      <c r="D123" s="205" t="s">
        <v>133</v>
      </c>
      <c r="E123" s="206" t="s">
        <v>1203</v>
      </c>
      <c r="F123" s="207" t="s">
        <v>1204</v>
      </c>
      <c r="G123" s="208" t="s">
        <v>136</v>
      </c>
      <c r="H123" s="209">
        <v>10</v>
      </c>
      <c r="I123" s="210"/>
      <c r="J123" s="211">
        <f>ROUND(I123*H123,2)</f>
        <v>0</v>
      </c>
      <c r="K123" s="207" t="s">
        <v>137</v>
      </c>
      <c r="L123" s="45"/>
      <c r="M123" s="212" t="s">
        <v>19</v>
      </c>
      <c r="N123" s="213" t="s">
        <v>43</v>
      </c>
      <c r="O123" s="85"/>
      <c r="P123" s="214">
        <f>O123*H123</f>
        <v>0</v>
      </c>
      <c r="Q123" s="214">
        <v>0</v>
      </c>
      <c r="R123" s="214">
        <f>Q123*H123</f>
        <v>0</v>
      </c>
      <c r="S123" s="214">
        <v>0</v>
      </c>
      <c r="T123" s="215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16" t="s">
        <v>249</v>
      </c>
      <c r="AT123" s="216" t="s">
        <v>133</v>
      </c>
      <c r="AU123" s="216" t="s">
        <v>82</v>
      </c>
      <c r="AY123" s="18" t="s">
        <v>130</v>
      </c>
      <c r="BE123" s="217">
        <f>IF(N123="základní",J123,0)</f>
        <v>0</v>
      </c>
      <c r="BF123" s="217">
        <f>IF(N123="snížená",J123,0)</f>
        <v>0</v>
      </c>
      <c r="BG123" s="217">
        <f>IF(N123="zákl. přenesená",J123,0)</f>
        <v>0</v>
      </c>
      <c r="BH123" s="217">
        <f>IF(N123="sníž. přenesená",J123,0)</f>
        <v>0</v>
      </c>
      <c r="BI123" s="217">
        <f>IF(N123="nulová",J123,0)</f>
        <v>0</v>
      </c>
      <c r="BJ123" s="18" t="s">
        <v>80</v>
      </c>
      <c r="BK123" s="217">
        <f>ROUND(I123*H123,2)</f>
        <v>0</v>
      </c>
      <c r="BL123" s="18" t="s">
        <v>249</v>
      </c>
      <c r="BM123" s="216" t="s">
        <v>1205</v>
      </c>
    </row>
    <row r="124" spans="1:47" s="2" customFormat="1" ht="12">
      <c r="A124" s="39"/>
      <c r="B124" s="40"/>
      <c r="C124" s="41"/>
      <c r="D124" s="218" t="s">
        <v>139</v>
      </c>
      <c r="E124" s="41"/>
      <c r="F124" s="219" t="s">
        <v>1206</v>
      </c>
      <c r="G124" s="41"/>
      <c r="H124" s="41"/>
      <c r="I124" s="220"/>
      <c r="J124" s="41"/>
      <c r="K124" s="41"/>
      <c r="L124" s="45"/>
      <c r="M124" s="221"/>
      <c r="N124" s="222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139</v>
      </c>
      <c r="AU124" s="18" t="s">
        <v>82</v>
      </c>
    </row>
    <row r="125" spans="1:47" s="2" customFormat="1" ht="12">
      <c r="A125" s="39"/>
      <c r="B125" s="40"/>
      <c r="C125" s="41"/>
      <c r="D125" s="223" t="s">
        <v>141</v>
      </c>
      <c r="E125" s="41"/>
      <c r="F125" s="224" t="s">
        <v>1207</v>
      </c>
      <c r="G125" s="41"/>
      <c r="H125" s="41"/>
      <c r="I125" s="220"/>
      <c r="J125" s="41"/>
      <c r="K125" s="41"/>
      <c r="L125" s="45"/>
      <c r="M125" s="221"/>
      <c r="N125" s="222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141</v>
      </c>
      <c r="AU125" s="18" t="s">
        <v>82</v>
      </c>
    </row>
    <row r="126" spans="1:65" s="2" customFormat="1" ht="14.4" customHeight="1">
      <c r="A126" s="39"/>
      <c r="B126" s="40"/>
      <c r="C126" s="246" t="s">
        <v>256</v>
      </c>
      <c r="D126" s="246" t="s">
        <v>165</v>
      </c>
      <c r="E126" s="247" t="s">
        <v>1208</v>
      </c>
      <c r="F126" s="248" t="s">
        <v>1209</v>
      </c>
      <c r="G126" s="249" t="s">
        <v>136</v>
      </c>
      <c r="H126" s="250">
        <v>10</v>
      </c>
      <c r="I126" s="251"/>
      <c r="J126" s="252">
        <f>ROUND(I126*H126,2)</f>
        <v>0</v>
      </c>
      <c r="K126" s="248" t="s">
        <v>137</v>
      </c>
      <c r="L126" s="253"/>
      <c r="M126" s="254" t="s">
        <v>19</v>
      </c>
      <c r="N126" s="255" t="s">
        <v>43</v>
      </c>
      <c r="O126" s="85"/>
      <c r="P126" s="214">
        <f>O126*H126</f>
        <v>0</v>
      </c>
      <c r="Q126" s="214">
        <v>0.0001</v>
      </c>
      <c r="R126" s="214">
        <f>Q126*H126</f>
        <v>0.001</v>
      </c>
      <c r="S126" s="214">
        <v>0</v>
      </c>
      <c r="T126" s="215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16" t="s">
        <v>333</v>
      </c>
      <c r="AT126" s="216" t="s">
        <v>165</v>
      </c>
      <c r="AU126" s="216" t="s">
        <v>82</v>
      </c>
      <c r="AY126" s="18" t="s">
        <v>130</v>
      </c>
      <c r="BE126" s="217">
        <f>IF(N126="základní",J126,0)</f>
        <v>0</v>
      </c>
      <c r="BF126" s="217">
        <f>IF(N126="snížená",J126,0)</f>
        <v>0</v>
      </c>
      <c r="BG126" s="217">
        <f>IF(N126="zákl. přenesená",J126,0)</f>
        <v>0</v>
      </c>
      <c r="BH126" s="217">
        <f>IF(N126="sníž. přenesená",J126,0)</f>
        <v>0</v>
      </c>
      <c r="BI126" s="217">
        <f>IF(N126="nulová",J126,0)</f>
        <v>0</v>
      </c>
      <c r="BJ126" s="18" t="s">
        <v>80</v>
      </c>
      <c r="BK126" s="217">
        <f>ROUND(I126*H126,2)</f>
        <v>0</v>
      </c>
      <c r="BL126" s="18" t="s">
        <v>249</v>
      </c>
      <c r="BM126" s="216" t="s">
        <v>1210</v>
      </c>
    </row>
    <row r="127" spans="1:47" s="2" customFormat="1" ht="12">
      <c r="A127" s="39"/>
      <c r="B127" s="40"/>
      <c r="C127" s="41"/>
      <c r="D127" s="218" t="s">
        <v>139</v>
      </c>
      <c r="E127" s="41"/>
      <c r="F127" s="219" t="s">
        <v>1209</v>
      </c>
      <c r="G127" s="41"/>
      <c r="H127" s="41"/>
      <c r="I127" s="220"/>
      <c r="J127" s="41"/>
      <c r="K127" s="41"/>
      <c r="L127" s="45"/>
      <c r="M127" s="221"/>
      <c r="N127" s="222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139</v>
      </c>
      <c r="AU127" s="18" t="s">
        <v>82</v>
      </c>
    </row>
    <row r="128" spans="1:65" s="2" customFormat="1" ht="14.4" customHeight="1">
      <c r="A128" s="39"/>
      <c r="B128" s="40"/>
      <c r="C128" s="205" t="s">
        <v>262</v>
      </c>
      <c r="D128" s="205" t="s">
        <v>133</v>
      </c>
      <c r="E128" s="206" t="s">
        <v>1211</v>
      </c>
      <c r="F128" s="207" t="s">
        <v>1212</v>
      </c>
      <c r="G128" s="208" t="s">
        <v>136</v>
      </c>
      <c r="H128" s="209">
        <v>18</v>
      </c>
      <c r="I128" s="210"/>
      <c r="J128" s="211">
        <f>ROUND(I128*H128,2)</f>
        <v>0</v>
      </c>
      <c r="K128" s="207" t="s">
        <v>137</v>
      </c>
      <c r="L128" s="45"/>
      <c r="M128" s="212" t="s">
        <v>19</v>
      </c>
      <c r="N128" s="213" t="s">
        <v>43</v>
      </c>
      <c r="O128" s="85"/>
      <c r="P128" s="214">
        <f>O128*H128</f>
        <v>0</v>
      </c>
      <c r="Q128" s="214">
        <v>0</v>
      </c>
      <c r="R128" s="214">
        <f>Q128*H128</f>
        <v>0</v>
      </c>
      <c r="S128" s="214">
        <v>0</v>
      </c>
      <c r="T128" s="215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16" t="s">
        <v>249</v>
      </c>
      <c r="AT128" s="216" t="s">
        <v>133</v>
      </c>
      <c r="AU128" s="216" t="s">
        <v>82</v>
      </c>
      <c r="AY128" s="18" t="s">
        <v>130</v>
      </c>
      <c r="BE128" s="217">
        <f>IF(N128="základní",J128,0)</f>
        <v>0</v>
      </c>
      <c r="BF128" s="217">
        <f>IF(N128="snížená",J128,0)</f>
        <v>0</v>
      </c>
      <c r="BG128" s="217">
        <f>IF(N128="zákl. přenesená",J128,0)</f>
        <v>0</v>
      </c>
      <c r="BH128" s="217">
        <f>IF(N128="sníž. přenesená",J128,0)</f>
        <v>0</v>
      </c>
      <c r="BI128" s="217">
        <f>IF(N128="nulová",J128,0)</f>
        <v>0</v>
      </c>
      <c r="BJ128" s="18" t="s">
        <v>80</v>
      </c>
      <c r="BK128" s="217">
        <f>ROUND(I128*H128,2)</f>
        <v>0</v>
      </c>
      <c r="BL128" s="18" t="s">
        <v>249</v>
      </c>
      <c r="BM128" s="216" t="s">
        <v>1213</v>
      </c>
    </row>
    <row r="129" spans="1:47" s="2" customFormat="1" ht="12">
      <c r="A129" s="39"/>
      <c r="B129" s="40"/>
      <c r="C129" s="41"/>
      <c r="D129" s="218" t="s">
        <v>139</v>
      </c>
      <c r="E129" s="41"/>
      <c r="F129" s="219" t="s">
        <v>1214</v>
      </c>
      <c r="G129" s="41"/>
      <c r="H129" s="41"/>
      <c r="I129" s="220"/>
      <c r="J129" s="41"/>
      <c r="K129" s="41"/>
      <c r="L129" s="45"/>
      <c r="M129" s="221"/>
      <c r="N129" s="222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139</v>
      </c>
      <c r="AU129" s="18" t="s">
        <v>82</v>
      </c>
    </row>
    <row r="130" spans="1:47" s="2" customFormat="1" ht="12">
      <c r="A130" s="39"/>
      <c r="B130" s="40"/>
      <c r="C130" s="41"/>
      <c r="D130" s="223" t="s">
        <v>141</v>
      </c>
      <c r="E130" s="41"/>
      <c r="F130" s="224" t="s">
        <v>1215</v>
      </c>
      <c r="G130" s="41"/>
      <c r="H130" s="41"/>
      <c r="I130" s="220"/>
      <c r="J130" s="41"/>
      <c r="K130" s="41"/>
      <c r="L130" s="45"/>
      <c r="M130" s="221"/>
      <c r="N130" s="222"/>
      <c r="O130" s="85"/>
      <c r="P130" s="85"/>
      <c r="Q130" s="85"/>
      <c r="R130" s="85"/>
      <c r="S130" s="85"/>
      <c r="T130" s="86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141</v>
      </c>
      <c r="AU130" s="18" t="s">
        <v>82</v>
      </c>
    </row>
    <row r="131" spans="1:65" s="2" customFormat="1" ht="22.2" customHeight="1">
      <c r="A131" s="39"/>
      <c r="B131" s="40"/>
      <c r="C131" s="246" t="s">
        <v>268</v>
      </c>
      <c r="D131" s="246" t="s">
        <v>165</v>
      </c>
      <c r="E131" s="247" t="s">
        <v>1216</v>
      </c>
      <c r="F131" s="248" t="s">
        <v>1217</v>
      </c>
      <c r="G131" s="249" t="s">
        <v>136</v>
      </c>
      <c r="H131" s="250">
        <v>3</v>
      </c>
      <c r="I131" s="251"/>
      <c r="J131" s="252">
        <f>ROUND(I131*H131,2)</f>
        <v>0</v>
      </c>
      <c r="K131" s="248" t="s">
        <v>19</v>
      </c>
      <c r="L131" s="253"/>
      <c r="M131" s="254" t="s">
        <v>19</v>
      </c>
      <c r="N131" s="255" t="s">
        <v>43</v>
      </c>
      <c r="O131" s="85"/>
      <c r="P131" s="214">
        <f>O131*H131</f>
        <v>0</v>
      </c>
      <c r="Q131" s="214">
        <v>0</v>
      </c>
      <c r="R131" s="214">
        <f>Q131*H131</f>
        <v>0</v>
      </c>
      <c r="S131" s="214">
        <v>0</v>
      </c>
      <c r="T131" s="215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16" t="s">
        <v>333</v>
      </c>
      <c r="AT131" s="216" t="s">
        <v>165</v>
      </c>
      <c r="AU131" s="216" t="s">
        <v>82</v>
      </c>
      <c r="AY131" s="18" t="s">
        <v>130</v>
      </c>
      <c r="BE131" s="217">
        <f>IF(N131="základní",J131,0)</f>
        <v>0</v>
      </c>
      <c r="BF131" s="217">
        <f>IF(N131="snížená",J131,0)</f>
        <v>0</v>
      </c>
      <c r="BG131" s="217">
        <f>IF(N131="zákl. přenesená",J131,0)</f>
        <v>0</v>
      </c>
      <c r="BH131" s="217">
        <f>IF(N131="sníž. přenesená",J131,0)</f>
        <v>0</v>
      </c>
      <c r="BI131" s="217">
        <f>IF(N131="nulová",J131,0)</f>
        <v>0</v>
      </c>
      <c r="BJ131" s="18" t="s">
        <v>80</v>
      </c>
      <c r="BK131" s="217">
        <f>ROUND(I131*H131,2)</f>
        <v>0</v>
      </c>
      <c r="BL131" s="18" t="s">
        <v>249</v>
      </c>
      <c r="BM131" s="216" t="s">
        <v>1218</v>
      </c>
    </row>
    <row r="132" spans="1:47" s="2" customFormat="1" ht="12">
      <c r="A132" s="39"/>
      <c r="B132" s="40"/>
      <c r="C132" s="41"/>
      <c r="D132" s="218" t="s">
        <v>139</v>
      </c>
      <c r="E132" s="41"/>
      <c r="F132" s="219" t="s">
        <v>1217</v>
      </c>
      <c r="G132" s="41"/>
      <c r="H132" s="41"/>
      <c r="I132" s="220"/>
      <c r="J132" s="41"/>
      <c r="K132" s="41"/>
      <c r="L132" s="45"/>
      <c r="M132" s="221"/>
      <c r="N132" s="222"/>
      <c r="O132" s="85"/>
      <c r="P132" s="85"/>
      <c r="Q132" s="85"/>
      <c r="R132" s="85"/>
      <c r="S132" s="85"/>
      <c r="T132" s="86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139</v>
      </c>
      <c r="AU132" s="18" t="s">
        <v>82</v>
      </c>
    </row>
    <row r="133" spans="1:65" s="2" customFormat="1" ht="30" customHeight="1">
      <c r="A133" s="39"/>
      <c r="B133" s="40"/>
      <c r="C133" s="246" t="s">
        <v>276</v>
      </c>
      <c r="D133" s="246" t="s">
        <v>165</v>
      </c>
      <c r="E133" s="247" t="s">
        <v>1219</v>
      </c>
      <c r="F133" s="248" t="s">
        <v>1220</v>
      </c>
      <c r="G133" s="249" t="s">
        <v>136</v>
      </c>
      <c r="H133" s="250">
        <v>15</v>
      </c>
      <c r="I133" s="251"/>
      <c r="J133" s="252">
        <f>ROUND(I133*H133,2)</f>
        <v>0</v>
      </c>
      <c r="K133" s="248" t="s">
        <v>19</v>
      </c>
      <c r="L133" s="253"/>
      <c r="M133" s="254" t="s">
        <v>19</v>
      </c>
      <c r="N133" s="255" t="s">
        <v>43</v>
      </c>
      <c r="O133" s="85"/>
      <c r="P133" s="214">
        <f>O133*H133</f>
        <v>0</v>
      </c>
      <c r="Q133" s="214">
        <v>0</v>
      </c>
      <c r="R133" s="214">
        <f>Q133*H133</f>
        <v>0</v>
      </c>
      <c r="S133" s="214">
        <v>0</v>
      </c>
      <c r="T133" s="215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16" t="s">
        <v>333</v>
      </c>
      <c r="AT133" s="216" t="s">
        <v>165</v>
      </c>
      <c r="AU133" s="216" t="s">
        <v>82</v>
      </c>
      <c r="AY133" s="18" t="s">
        <v>130</v>
      </c>
      <c r="BE133" s="217">
        <f>IF(N133="základní",J133,0)</f>
        <v>0</v>
      </c>
      <c r="BF133" s="217">
        <f>IF(N133="snížená",J133,0)</f>
        <v>0</v>
      </c>
      <c r="BG133" s="217">
        <f>IF(N133="zákl. přenesená",J133,0)</f>
        <v>0</v>
      </c>
      <c r="BH133" s="217">
        <f>IF(N133="sníž. přenesená",J133,0)</f>
        <v>0</v>
      </c>
      <c r="BI133" s="217">
        <f>IF(N133="nulová",J133,0)</f>
        <v>0</v>
      </c>
      <c r="BJ133" s="18" t="s">
        <v>80</v>
      </c>
      <c r="BK133" s="217">
        <f>ROUND(I133*H133,2)</f>
        <v>0</v>
      </c>
      <c r="BL133" s="18" t="s">
        <v>249</v>
      </c>
      <c r="BM133" s="216" t="s">
        <v>1221</v>
      </c>
    </row>
    <row r="134" spans="1:47" s="2" customFormat="1" ht="12">
      <c r="A134" s="39"/>
      <c r="B134" s="40"/>
      <c r="C134" s="41"/>
      <c r="D134" s="218" t="s">
        <v>139</v>
      </c>
      <c r="E134" s="41"/>
      <c r="F134" s="219" t="s">
        <v>1220</v>
      </c>
      <c r="G134" s="41"/>
      <c r="H134" s="41"/>
      <c r="I134" s="220"/>
      <c r="J134" s="41"/>
      <c r="K134" s="41"/>
      <c r="L134" s="45"/>
      <c r="M134" s="221"/>
      <c r="N134" s="222"/>
      <c r="O134" s="85"/>
      <c r="P134" s="85"/>
      <c r="Q134" s="85"/>
      <c r="R134" s="85"/>
      <c r="S134" s="85"/>
      <c r="T134" s="86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139</v>
      </c>
      <c r="AU134" s="18" t="s">
        <v>82</v>
      </c>
    </row>
    <row r="135" spans="1:65" s="2" customFormat="1" ht="19.8" customHeight="1">
      <c r="A135" s="39"/>
      <c r="B135" s="40"/>
      <c r="C135" s="205" t="s">
        <v>7</v>
      </c>
      <c r="D135" s="205" t="s">
        <v>133</v>
      </c>
      <c r="E135" s="206" t="s">
        <v>1222</v>
      </c>
      <c r="F135" s="207" t="s">
        <v>1223</v>
      </c>
      <c r="G135" s="208" t="s">
        <v>136</v>
      </c>
      <c r="H135" s="209">
        <v>10</v>
      </c>
      <c r="I135" s="210"/>
      <c r="J135" s="211">
        <f>ROUND(I135*H135,2)</f>
        <v>0</v>
      </c>
      <c r="K135" s="207" t="s">
        <v>137</v>
      </c>
      <c r="L135" s="45"/>
      <c r="M135" s="212" t="s">
        <v>19</v>
      </c>
      <c r="N135" s="213" t="s">
        <v>43</v>
      </c>
      <c r="O135" s="85"/>
      <c r="P135" s="214">
        <f>O135*H135</f>
        <v>0</v>
      </c>
      <c r="Q135" s="214">
        <v>0</v>
      </c>
      <c r="R135" s="214">
        <f>Q135*H135</f>
        <v>0</v>
      </c>
      <c r="S135" s="214">
        <v>0</v>
      </c>
      <c r="T135" s="215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16" t="s">
        <v>249</v>
      </c>
      <c r="AT135" s="216" t="s">
        <v>133</v>
      </c>
      <c r="AU135" s="216" t="s">
        <v>82</v>
      </c>
      <c r="AY135" s="18" t="s">
        <v>130</v>
      </c>
      <c r="BE135" s="217">
        <f>IF(N135="základní",J135,0)</f>
        <v>0</v>
      </c>
      <c r="BF135" s="217">
        <f>IF(N135="snížená",J135,0)</f>
        <v>0</v>
      </c>
      <c r="BG135" s="217">
        <f>IF(N135="zákl. přenesená",J135,0)</f>
        <v>0</v>
      </c>
      <c r="BH135" s="217">
        <f>IF(N135="sníž. přenesená",J135,0)</f>
        <v>0</v>
      </c>
      <c r="BI135" s="217">
        <f>IF(N135="nulová",J135,0)</f>
        <v>0</v>
      </c>
      <c r="BJ135" s="18" t="s">
        <v>80</v>
      </c>
      <c r="BK135" s="217">
        <f>ROUND(I135*H135,2)</f>
        <v>0</v>
      </c>
      <c r="BL135" s="18" t="s">
        <v>249</v>
      </c>
      <c r="BM135" s="216" t="s">
        <v>1224</v>
      </c>
    </row>
    <row r="136" spans="1:47" s="2" customFormat="1" ht="12">
      <c r="A136" s="39"/>
      <c r="B136" s="40"/>
      <c r="C136" s="41"/>
      <c r="D136" s="218" t="s">
        <v>139</v>
      </c>
      <c r="E136" s="41"/>
      <c r="F136" s="219" t="s">
        <v>1225</v>
      </c>
      <c r="G136" s="41"/>
      <c r="H136" s="41"/>
      <c r="I136" s="220"/>
      <c r="J136" s="41"/>
      <c r="K136" s="41"/>
      <c r="L136" s="45"/>
      <c r="M136" s="221"/>
      <c r="N136" s="222"/>
      <c r="O136" s="85"/>
      <c r="P136" s="85"/>
      <c r="Q136" s="85"/>
      <c r="R136" s="85"/>
      <c r="S136" s="85"/>
      <c r="T136" s="86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139</v>
      </c>
      <c r="AU136" s="18" t="s">
        <v>82</v>
      </c>
    </row>
    <row r="137" spans="1:47" s="2" customFormat="1" ht="12">
      <c r="A137" s="39"/>
      <c r="B137" s="40"/>
      <c r="C137" s="41"/>
      <c r="D137" s="223" t="s">
        <v>141</v>
      </c>
      <c r="E137" s="41"/>
      <c r="F137" s="224" t="s">
        <v>1226</v>
      </c>
      <c r="G137" s="41"/>
      <c r="H137" s="41"/>
      <c r="I137" s="220"/>
      <c r="J137" s="41"/>
      <c r="K137" s="41"/>
      <c r="L137" s="45"/>
      <c r="M137" s="221"/>
      <c r="N137" s="222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141</v>
      </c>
      <c r="AU137" s="18" t="s">
        <v>82</v>
      </c>
    </row>
    <row r="138" spans="1:65" s="2" customFormat="1" ht="14.4" customHeight="1">
      <c r="A138" s="39"/>
      <c r="B138" s="40"/>
      <c r="C138" s="246" t="s">
        <v>291</v>
      </c>
      <c r="D138" s="246" t="s">
        <v>165</v>
      </c>
      <c r="E138" s="247" t="s">
        <v>1227</v>
      </c>
      <c r="F138" s="248" t="s">
        <v>1228</v>
      </c>
      <c r="G138" s="249" t="s">
        <v>136</v>
      </c>
      <c r="H138" s="250">
        <v>10</v>
      </c>
      <c r="I138" s="251"/>
      <c r="J138" s="252">
        <f>ROUND(I138*H138,2)</f>
        <v>0</v>
      </c>
      <c r="K138" s="248" t="s">
        <v>137</v>
      </c>
      <c r="L138" s="253"/>
      <c r="M138" s="254" t="s">
        <v>19</v>
      </c>
      <c r="N138" s="255" t="s">
        <v>43</v>
      </c>
      <c r="O138" s="85"/>
      <c r="P138" s="214">
        <f>O138*H138</f>
        <v>0</v>
      </c>
      <c r="Q138" s="214">
        <v>0</v>
      </c>
      <c r="R138" s="214">
        <f>Q138*H138</f>
        <v>0</v>
      </c>
      <c r="S138" s="214">
        <v>0</v>
      </c>
      <c r="T138" s="215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16" t="s">
        <v>333</v>
      </c>
      <c r="AT138" s="216" t="s">
        <v>165</v>
      </c>
      <c r="AU138" s="216" t="s">
        <v>82</v>
      </c>
      <c r="AY138" s="18" t="s">
        <v>130</v>
      </c>
      <c r="BE138" s="217">
        <f>IF(N138="základní",J138,0)</f>
        <v>0</v>
      </c>
      <c r="BF138" s="217">
        <f>IF(N138="snížená",J138,0)</f>
        <v>0</v>
      </c>
      <c r="BG138" s="217">
        <f>IF(N138="zákl. přenesená",J138,0)</f>
        <v>0</v>
      </c>
      <c r="BH138" s="217">
        <f>IF(N138="sníž. přenesená",J138,0)</f>
        <v>0</v>
      </c>
      <c r="BI138" s="217">
        <f>IF(N138="nulová",J138,0)</f>
        <v>0</v>
      </c>
      <c r="BJ138" s="18" t="s">
        <v>80</v>
      </c>
      <c r="BK138" s="217">
        <f>ROUND(I138*H138,2)</f>
        <v>0</v>
      </c>
      <c r="BL138" s="18" t="s">
        <v>249</v>
      </c>
      <c r="BM138" s="216" t="s">
        <v>1229</v>
      </c>
    </row>
    <row r="139" spans="1:47" s="2" customFormat="1" ht="12">
      <c r="A139" s="39"/>
      <c r="B139" s="40"/>
      <c r="C139" s="41"/>
      <c r="D139" s="218" t="s">
        <v>139</v>
      </c>
      <c r="E139" s="41"/>
      <c r="F139" s="219" t="s">
        <v>1228</v>
      </c>
      <c r="G139" s="41"/>
      <c r="H139" s="41"/>
      <c r="I139" s="220"/>
      <c r="J139" s="41"/>
      <c r="K139" s="41"/>
      <c r="L139" s="45"/>
      <c r="M139" s="221"/>
      <c r="N139" s="222"/>
      <c r="O139" s="85"/>
      <c r="P139" s="85"/>
      <c r="Q139" s="85"/>
      <c r="R139" s="85"/>
      <c r="S139" s="85"/>
      <c r="T139" s="86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139</v>
      </c>
      <c r="AU139" s="18" t="s">
        <v>82</v>
      </c>
    </row>
    <row r="140" spans="1:65" s="2" customFormat="1" ht="14.4" customHeight="1">
      <c r="A140" s="39"/>
      <c r="B140" s="40"/>
      <c r="C140" s="205" t="s">
        <v>295</v>
      </c>
      <c r="D140" s="205" t="s">
        <v>133</v>
      </c>
      <c r="E140" s="206" t="s">
        <v>1230</v>
      </c>
      <c r="F140" s="207" t="s">
        <v>1231</v>
      </c>
      <c r="G140" s="208" t="s">
        <v>136</v>
      </c>
      <c r="H140" s="209">
        <v>1</v>
      </c>
      <c r="I140" s="210"/>
      <c r="J140" s="211">
        <f>ROUND(I140*H140,2)</f>
        <v>0</v>
      </c>
      <c r="K140" s="207" t="s">
        <v>137</v>
      </c>
      <c r="L140" s="45"/>
      <c r="M140" s="212" t="s">
        <v>19</v>
      </c>
      <c r="N140" s="213" t="s">
        <v>43</v>
      </c>
      <c r="O140" s="85"/>
      <c r="P140" s="214">
        <f>O140*H140</f>
        <v>0</v>
      </c>
      <c r="Q140" s="214">
        <v>0</v>
      </c>
      <c r="R140" s="214">
        <f>Q140*H140</f>
        <v>0</v>
      </c>
      <c r="S140" s="214">
        <v>0</v>
      </c>
      <c r="T140" s="215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16" t="s">
        <v>249</v>
      </c>
      <c r="AT140" s="216" t="s">
        <v>133</v>
      </c>
      <c r="AU140" s="216" t="s">
        <v>82</v>
      </c>
      <c r="AY140" s="18" t="s">
        <v>130</v>
      </c>
      <c r="BE140" s="217">
        <f>IF(N140="základní",J140,0)</f>
        <v>0</v>
      </c>
      <c r="BF140" s="217">
        <f>IF(N140="snížená",J140,0)</f>
        <v>0</v>
      </c>
      <c r="BG140" s="217">
        <f>IF(N140="zákl. přenesená",J140,0)</f>
        <v>0</v>
      </c>
      <c r="BH140" s="217">
        <f>IF(N140="sníž. přenesená",J140,0)</f>
        <v>0</v>
      </c>
      <c r="BI140" s="217">
        <f>IF(N140="nulová",J140,0)</f>
        <v>0</v>
      </c>
      <c r="BJ140" s="18" t="s">
        <v>80</v>
      </c>
      <c r="BK140" s="217">
        <f>ROUND(I140*H140,2)</f>
        <v>0</v>
      </c>
      <c r="BL140" s="18" t="s">
        <v>249</v>
      </c>
      <c r="BM140" s="216" t="s">
        <v>1232</v>
      </c>
    </row>
    <row r="141" spans="1:47" s="2" customFormat="1" ht="12">
      <c r="A141" s="39"/>
      <c r="B141" s="40"/>
      <c r="C141" s="41"/>
      <c r="D141" s="218" t="s">
        <v>139</v>
      </c>
      <c r="E141" s="41"/>
      <c r="F141" s="219" t="s">
        <v>1233</v>
      </c>
      <c r="G141" s="41"/>
      <c r="H141" s="41"/>
      <c r="I141" s="220"/>
      <c r="J141" s="41"/>
      <c r="K141" s="41"/>
      <c r="L141" s="45"/>
      <c r="M141" s="221"/>
      <c r="N141" s="222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139</v>
      </c>
      <c r="AU141" s="18" t="s">
        <v>82</v>
      </c>
    </row>
    <row r="142" spans="1:47" s="2" customFormat="1" ht="12">
      <c r="A142" s="39"/>
      <c r="B142" s="40"/>
      <c r="C142" s="41"/>
      <c r="D142" s="223" t="s">
        <v>141</v>
      </c>
      <c r="E142" s="41"/>
      <c r="F142" s="224" t="s">
        <v>1234</v>
      </c>
      <c r="G142" s="41"/>
      <c r="H142" s="41"/>
      <c r="I142" s="220"/>
      <c r="J142" s="41"/>
      <c r="K142" s="41"/>
      <c r="L142" s="45"/>
      <c r="M142" s="221"/>
      <c r="N142" s="222"/>
      <c r="O142" s="85"/>
      <c r="P142" s="85"/>
      <c r="Q142" s="85"/>
      <c r="R142" s="85"/>
      <c r="S142" s="85"/>
      <c r="T142" s="86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141</v>
      </c>
      <c r="AU142" s="18" t="s">
        <v>82</v>
      </c>
    </row>
    <row r="143" spans="1:65" s="2" customFormat="1" ht="22.2" customHeight="1">
      <c r="A143" s="39"/>
      <c r="B143" s="40"/>
      <c r="C143" s="246" t="s">
        <v>302</v>
      </c>
      <c r="D143" s="246" t="s">
        <v>165</v>
      </c>
      <c r="E143" s="247" t="s">
        <v>1235</v>
      </c>
      <c r="F143" s="248" t="s">
        <v>1236</v>
      </c>
      <c r="G143" s="249" t="s">
        <v>136</v>
      </c>
      <c r="H143" s="250">
        <v>1</v>
      </c>
      <c r="I143" s="251"/>
      <c r="J143" s="252">
        <f>ROUND(I143*H143,2)</f>
        <v>0</v>
      </c>
      <c r="K143" s="248" t="s">
        <v>19</v>
      </c>
      <c r="L143" s="253"/>
      <c r="M143" s="254" t="s">
        <v>19</v>
      </c>
      <c r="N143" s="255" t="s">
        <v>43</v>
      </c>
      <c r="O143" s="85"/>
      <c r="P143" s="214">
        <f>O143*H143</f>
        <v>0</v>
      </c>
      <c r="Q143" s="214">
        <v>0</v>
      </c>
      <c r="R143" s="214">
        <f>Q143*H143</f>
        <v>0</v>
      </c>
      <c r="S143" s="214">
        <v>0</v>
      </c>
      <c r="T143" s="215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16" t="s">
        <v>333</v>
      </c>
      <c r="AT143" s="216" t="s">
        <v>165</v>
      </c>
      <c r="AU143" s="216" t="s">
        <v>82</v>
      </c>
      <c r="AY143" s="18" t="s">
        <v>130</v>
      </c>
      <c r="BE143" s="217">
        <f>IF(N143="základní",J143,0)</f>
        <v>0</v>
      </c>
      <c r="BF143" s="217">
        <f>IF(N143="snížená",J143,0)</f>
        <v>0</v>
      </c>
      <c r="BG143" s="217">
        <f>IF(N143="zákl. přenesená",J143,0)</f>
        <v>0</v>
      </c>
      <c r="BH143" s="217">
        <f>IF(N143="sníž. přenesená",J143,0)</f>
        <v>0</v>
      </c>
      <c r="BI143" s="217">
        <f>IF(N143="nulová",J143,0)</f>
        <v>0</v>
      </c>
      <c r="BJ143" s="18" t="s">
        <v>80</v>
      </c>
      <c r="BK143" s="217">
        <f>ROUND(I143*H143,2)</f>
        <v>0</v>
      </c>
      <c r="BL143" s="18" t="s">
        <v>249</v>
      </c>
      <c r="BM143" s="216" t="s">
        <v>1237</v>
      </c>
    </row>
    <row r="144" spans="1:47" s="2" customFormat="1" ht="12">
      <c r="A144" s="39"/>
      <c r="B144" s="40"/>
      <c r="C144" s="41"/>
      <c r="D144" s="218" t="s">
        <v>139</v>
      </c>
      <c r="E144" s="41"/>
      <c r="F144" s="219" t="s">
        <v>1236</v>
      </c>
      <c r="G144" s="41"/>
      <c r="H144" s="41"/>
      <c r="I144" s="220"/>
      <c r="J144" s="41"/>
      <c r="K144" s="41"/>
      <c r="L144" s="45"/>
      <c r="M144" s="221"/>
      <c r="N144" s="222"/>
      <c r="O144" s="85"/>
      <c r="P144" s="85"/>
      <c r="Q144" s="85"/>
      <c r="R144" s="85"/>
      <c r="S144" s="85"/>
      <c r="T144" s="86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139</v>
      </c>
      <c r="AU144" s="18" t="s">
        <v>82</v>
      </c>
    </row>
    <row r="145" spans="1:65" s="2" customFormat="1" ht="19.8" customHeight="1">
      <c r="A145" s="39"/>
      <c r="B145" s="40"/>
      <c r="C145" s="205" t="s">
        <v>307</v>
      </c>
      <c r="D145" s="205" t="s">
        <v>133</v>
      </c>
      <c r="E145" s="206" t="s">
        <v>1238</v>
      </c>
      <c r="F145" s="207" t="s">
        <v>1239</v>
      </c>
      <c r="G145" s="208" t="s">
        <v>136</v>
      </c>
      <c r="H145" s="209">
        <v>5</v>
      </c>
      <c r="I145" s="210"/>
      <c r="J145" s="211">
        <f>ROUND(I145*H145,2)</f>
        <v>0</v>
      </c>
      <c r="K145" s="207" t="s">
        <v>137</v>
      </c>
      <c r="L145" s="45"/>
      <c r="M145" s="212" t="s">
        <v>19</v>
      </c>
      <c r="N145" s="213" t="s">
        <v>43</v>
      </c>
      <c r="O145" s="85"/>
      <c r="P145" s="214">
        <f>O145*H145</f>
        <v>0</v>
      </c>
      <c r="Q145" s="214">
        <v>0</v>
      </c>
      <c r="R145" s="214">
        <f>Q145*H145</f>
        <v>0</v>
      </c>
      <c r="S145" s="214">
        <v>0</v>
      </c>
      <c r="T145" s="215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16" t="s">
        <v>249</v>
      </c>
      <c r="AT145" s="216" t="s">
        <v>133</v>
      </c>
      <c r="AU145" s="216" t="s">
        <v>82</v>
      </c>
      <c r="AY145" s="18" t="s">
        <v>130</v>
      </c>
      <c r="BE145" s="217">
        <f>IF(N145="základní",J145,0)</f>
        <v>0</v>
      </c>
      <c r="BF145" s="217">
        <f>IF(N145="snížená",J145,0)</f>
        <v>0</v>
      </c>
      <c r="BG145" s="217">
        <f>IF(N145="zákl. přenesená",J145,0)</f>
        <v>0</v>
      </c>
      <c r="BH145" s="217">
        <f>IF(N145="sníž. přenesená",J145,0)</f>
        <v>0</v>
      </c>
      <c r="BI145" s="217">
        <f>IF(N145="nulová",J145,0)</f>
        <v>0</v>
      </c>
      <c r="BJ145" s="18" t="s">
        <v>80</v>
      </c>
      <c r="BK145" s="217">
        <f>ROUND(I145*H145,2)</f>
        <v>0</v>
      </c>
      <c r="BL145" s="18" t="s">
        <v>249</v>
      </c>
      <c r="BM145" s="216" t="s">
        <v>1240</v>
      </c>
    </row>
    <row r="146" spans="1:47" s="2" customFormat="1" ht="12">
      <c r="A146" s="39"/>
      <c r="B146" s="40"/>
      <c r="C146" s="41"/>
      <c r="D146" s="218" t="s">
        <v>139</v>
      </c>
      <c r="E146" s="41"/>
      <c r="F146" s="219" t="s">
        <v>1241</v>
      </c>
      <c r="G146" s="41"/>
      <c r="H146" s="41"/>
      <c r="I146" s="220"/>
      <c r="J146" s="41"/>
      <c r="K146" s="41"/>
      <c r="L146" s="45"/>
      <c r="M146" s="221"/>
      <c r="N146" s="222"/>
      <c r="O146" s="85"/>
      <c r="P146" s="85"/>
      <c r="Q146" s="85"/>
      <c r="R146" s="85"/>
      <c r="S146" s="85"/>
      <c r="T146" s="86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139</v>
      </c>
      <c r="AU146" s="18" t="s">
        <v>82</v>
      </c>
    </row>
    <row r="147" spans="1:47" s="2" customFormat="1" ht="12">
      <c r="A147" s="39"/>
      <c r="B147" s="40"/>
      <c r="C147" s="41"/>
      <c r="D147" s="223" t="s">
        <v>141</v>
      </c>
      <c r="E147" s="41"/>
      <c r="F147" s="224" t="s">
        <v>1242</v>
      </c>
      <c r="G147" s="41"/>
      <c r="H147" s="41"/>
      <c r="I147" s="220"/>
      <c r="J147" s="41"/>
      <c r="K147" s="41"/>
      <c r="L147" s="45"/>
      <c r="M147" s="221"/>
      <c r="N147" s="222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141</v>
      </c>
      <c r="AU147" s="18" t="s">
        <v>82</v>
      </c>
    </row>
    <row r="148" spans="1:65" s="2" customFormat="1" ht="22.2" customHeight="1">
      <c r="A148" s="39"/>
      <c r="B148" s="40"/>
      <c r="C148" s="246" t="s">
        <v>313</v>
      </c>
      <c r="D148" s="246" t="s">
        <v>165</v>
      </c>
      <c r="E148" s="247" t="s">
        <v>1243</v>
      </c>
      <c r="F148" s="248" t="s">
        <v>1244</v>
      </c>
      <c r="G148" s="249" t="s">
        <v>136</v>
      </c>
      <c r="H148" s="250">
        <v>5</v>
      </c>
      <c r="I148" s="251"/>
      <c r="J148" s="252">
        <f>ROUND(I148*H148,2)</f>
        <v>0</v>
      </c>
      <c r="K148" s="248" t="s">
        <v>137</v>
      </c>
      <c r="L148" s="253"/>
      <c r="M148" s="254" t="s">
        <v>19</v>
      </c>
      <c r="N148" s="255" t="s">
        <v>43</v>
      </c>
      <c r="O148" s="85"/>
      <c r="P148" s="214">
        <f>O148*H148</f>
        <v>0</v>
      </c>
      <c r="Q148" s="214">
        <v>0.00077</v>
      </c>
      <c r="R148" s="214">
        <f>Q148*H148</f>
        <v>0.0038499999999999997</v>
      </c>
      <c r="S148" s="214">
        <v>0</v>
      </c>
      <c r="T148" s="215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16" t="s">
        <v>333</v>
      </c>
      <c r="AT148" s="216" t="s">
        <v>165</v>
      </c>
      <c r="AU148" s="216" t="s">
        <v>82</v>
      </c>
      <c r="AY148" s="18" t="s">
        <v>130</v>
      </c>
      <c r="BE148" s="217">
        <f>IF(N148="základní",J148,0)</f>
        <v>0</v>
      </c>
      <c r="BF148" s="217">
        <f>IF(N148="snížená",J148,0)</f>
        <v>0</v>
      </c>
      <c r="BG148" s="217">
        <f>IF(N148="zákl. přenesená",J148,0)</f>
        <v>0</v>
      </c>
      <c r="BH148" s="217">
        <f>IF(N148="sníž. přenesená",J148,0)</f>
        <v>0</v>
      </c>
      <c r="BI148" s="217">
        <f>IF(N148="nulová",J148,0)</f>
        <v>0</v>
      </c>
      <c r="BJ148" s="18" t="s">
        <v>80</v>
      </c>
      <c r="BK148" s="217">
        <f>ROUND(I148*H148,2)</f>
        <v>0</v>
      </c>
      <c r="BL148" s="18" t="s">
        <v>249</v>
      </c>
      <c r="BM148" s="216" t="s">
        <v>1245</v>
      </c>
    </row>
    <row r="149" spans="1:47" s="2" customFormat="1" ht="12">
      <c r="A149" s="39"/>
      <c r="B149" s="40"/>
      <c r="C149" s="41"/>
      <c r="D149" s="218" t="s">
        <v>139</v>
      </c>
      <c r="E149" s="41"/>
      <c r="F149" s="219" t="s">
        <v>1244</v>
      </c>
      <c r="G149" s="41"/>
      <c r="H149" s="41"/>
      <c r="I149" s="220"/>
      <c r="J149" s="41"/>
      <c r="K149" s="41"/>
      <c r="L149" s="45"/>
      <c r="M149" s="221"/>
      <c r="N149" s="222"/>
      <c r="O149" s="85"/>
      <c r="P149" s="85"/>
      <c r="Q149" s="85"/>
      <c r="R149" s="85"/>
      <c r="S149" s="85"/>
      <c r="T149" s="86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139</v>
      </c>
      <c r="AU149" s="18" t="s">
        <v>82</v>
      </c>
    </row>
    <row r="150" spans="1:65" s="2" customFormat="1" ht="14.4" customHeight="1">
      <c r="A150" s="39"/>
      <c r="B150" s="40"/>
      <c r="C150" s="205" t="s">
        <v>323</v>
      </c>
      <c r="D150" s="205" t="s">
        <v>133</v>
      </c>
      <c r="E150" s="206" t="s">
        <v>1246</v>
      </c>
      <c r="F150" s="207" t="s">
        <v>1247</v>
      </c>
      <c r="G150" s="208" t="s">
        <v>136</v>
      </c>
      <c r="H150" s="209">
        <v>7</v>
      </c>
      <c r="I150" s="210"/>
      <c r="J150" s="211">
        <f>ROUND(I150*H150,2)</f>
        <v>0</v>
      </c>
      <c r="K150" s="207" t="s">
        <v>137</v>
      </c>
      <c r="L150" s="45"/>
      <c r="M150" s="212" t="s">
        <v>19</v>
      </c>
      <c r="N150" s="213" t="s">
        <v>43</v>
      </c>
      <c r="O150" s="85"/>
      <c r="P150" s="214">
        <f>O150*H150</f>
        <v>0</v>
      </c>
      <c r="Q150" s="214">
        <v>0</v>
      </c>
      <c r="R150" s="214">
        <f>Q150*H150</f>
        <v>0</v>
      </c>
      <c r="S150" s="214">
        <v>0</v>
      </c>
      <c r="T150" s="215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16" t="s">
        <v>249</v>
      </c>
      <c r="AT150" s="216" t="s">
        <v>133</v>
      </c>
      <c r="AU150" s="216" t="s">
        <v>82</v>
      </c>
      <c r="AY150" s="18" t="s">
        <v>130</v>
      </c>
      <c r="BE150" s="217">
        <f>IF(N150="základní",J150,0)</f>
        <v>0</v>
      </c>
      <c r="BF150" s="217">
        <f>IF(N150="snížená",J150,0)</f>
        <v>0</v>
      </c>
      <c r="BG150" s="217">
        <f>IF(N150="zákl. přenesená",J150,0)</f>
        <v>0</v>
      </c>
      <c r="BH150" s="217">
        <f>IF(N150="sníž. přenesená",J150,0)</f>
        <v>0</v>
      </c>
      <c r="BI150" s="217">
        <f>IF(N150="nulová",J150,0)</f>
        <v>0</v>
      </c>
      <c r="BJ150" s="18" t="s">
        <v>80</v>
      </c>
      <c r="BK150" s="217">
        <f>ROUND(I150*H150,2)</f>
        <v>0</v>
      </c>
      <c r="BL150" s="18" t="s">
        <v>249</v>
      </c>
      <c r="BM150" s="216" t="s">
        <v>1248</v>
      </c>
    </row>
    <row r="151" spans="1:47" s="2" customFormat="1" ht="12">
      <c r="A151" s="39"/>
      <c r="B151" s="40"/>
      <c r="C151" s="41"/>
      <c r="D151" s="218" t="s">
        <v>139</v>
      </c>
      <c r="E151" s="41"/>
      <c r="F151" s="219" t="s">
        <v>1249</v>
      </c>
      <c r="G151" s="41"/>
      <c r="H151" s="41"/>
      <c r="I151" s="220"/>
      <c r="J151" s="41"/>
      <c r="K151" s="41"/>
      <c r="L151" s="45"/>
      <c r="M151" s="221"/>
      <c r="N151" s="222"/>
      <c r="O151" s="85"/>
      <c r="P151" s="85"/>
      <c r="Q151" s="85"/>
      <c r="R151" s="85"/>
      <c r="S151" s="85"/>
      <c r="T151" s="86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139</v>
      </c>
      <c r="AU151" s="18" t="s">
        <v>82</v>
      </c>
    </row>
    <row r="152" spans="1:47" s="2" customFormat="1" ht="12">
      <c r="A152" s="39"/>
      <c r="B152" s="40"/>
      <c r="C152" s="41"/>
      <c r="D152" s="223" t="s">
        <v>141</v>
      </c>
      <c r="E152" s="41"/>
      <c r="F152" s="224" t="s">
        <v>1250</v>
      </c>
      <c r="G152" s="41"/>
      <c r="H152" s="41"/>
      <c r="I152" s="220"/>
      <c r="J152" s="41"/>
      <c r="K152" s="41"/>
      <c r="L152" s="45"/>
      <c r="M152" s="221"/>
      <c r="N152" s="222"/>
      <c r="O152" s="85"/>
      <c r="P152" s="85"/>
      <c r="Q152" s="85"/>
      <c r="R152" s="85"/>
      <c r="S152" s="85"/>
      <c r="T152" s="86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141</v>
      </c>
      <c r="AU152" s="18" t="s">
        <v>82</v>
      </c>
    </row>
    <row r="153" spans="1:65" s="2" customFormat="1" ht="30" customHeight="1">
      <c r="A153" s="39"/>
      <c r="B153" s="40"/>
      <c r="C153" s="246" t="s">
        <v>330</v>
      </c>
      <c r="D153" s="246" t="s">
        <v>165</v>
      </c>
      <c r="E153" s="247" t="s">
        <v>1251</v>
      </c>
      <c r="F153" s="248" t="s">
        <v>1252</v>
      </c>
      <c r="G153" s="249" t="s">
        <v>136</v>
      </c>
      <c r="H153" s="250">
        <v>7</v>
      </c>
      <c r="I153" s="251"/>
      <c r="J153" s="252">
        <f>ROUND(I153*H153,2)</f>
        <v>0</v>
      </c>
      <c r="K153" s="248" t="s">
        <v>19</v>
      </c>
      <c r="L153" s="253"/>
      <c r="M153" s="254" t="s">
        <v>19</v>
      </c>
      <c r="N153" s="255" t="s">
        <v>43</v>
      </c>
      <c r="O153" s="85"/>
      <c r="P153" s="214">
        <f>O153*H153</f>
        <v>0</v>
      </c>
      <c r="Q153" s="214">
        <v>0</v>
      </c>
      <c r="R153" s="214">
        <f>Q153*H153</f>
        <v>0</v>
      </c>
      <c r="S153" s="214">
        <v>0</v>
      </c>
      <c r="T153" s="215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16" t="s">
        <v>333</v>
      </c>
      <c r="AT153" s="216" t="s">
        <v>165</v>
      </c>
      <c r="AU153" s="216" t="s">
        <v>82</v>
      </c>
      <c r="AY153" s="18" t="s">
        <v>130</v>
      </c>
      <c r="BE153" s="217">
        <f>IF(N153="základní",J153,0)</f>
        <v>0</v>
      </c>
      <c r="BF153" s="217">
        <f>IF(N153="snížená",J153,0)</f>
        <v>0</v>
      </c>
      <c r="BG153" s="217">
        <f>IF(N153="zákl. přenesená",J153,0)</f>
        <v>0</v>
      </c>
      <c r="BH153" s="217">
        <f>IF(N153="sníž. přenesená",J153,0)</f>
        <v>0</v>
      </c>
      <c r="BI153" s="217">
        <f>IF(N153="nulová",J153,0)</f>
        <v>0</v>
      </c>
      <c r="BJ153" s="18" t="s">
        <v>80</v>
      </c>
      <c r="BK153" s="217">
        <f>ROUND(I153*H153,2)</f>
        <v>0</v>
      </c>
      <c r="BL153" s="18" t="s">
        <v>249</v>
      </c>
      <c r="BM153" s="216" t="s">
        <v>1253</v>
      </c>
    </row>
    <row r="154" spans="1:47" s="2" customFormat="1" ht="12">
      <c r="A154" s="39"/>
      <c r="B154" s="40"/>
      <c r="C154" s="41"/>
      <c r="D154" s="218" t="s">
        <v>139</v>
      </c>
      <c r="E154" s="41"/>
      <c r="F154" s="219" t="s">
        <v>1252</v>
      </c>
      <c r="G154" s="41"/>
      <c r="H154" s="41"/>
      <c r="I154" s="220"/>
      <c r="J154" s="41"/>
      <c r="K154" s="41"/>
      <c r="L154" s="45"/>
      <c r="M154" s="221"/>
      <c r="N154" s="222"/>
      <c r="O154" s="85"/>
      <c r="P154" s="85"/>
      <c r="Q154" s="85"/>
      <c r="R154" s="85"/>
      <c r="S154" s="85"/>
      <c r="T154" s="86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139</v>
      </c>
      <c r="AU154" s="18" t="s">
        <v>82</v>
      </c>
    </row>
    <row r="155" spans="1:65" s="2" customFormat="1" ht="22.2" customHeight="1">
      <c r="A155" s="39"/>
      <c r="B155" s="40"/>
      <c r="C155" s="246" t="s">
        <v>336</v>
      </c>
      <c r="D155" s="246" t="s">
        <v>165</v>
      </c>
      <c r="E155" s="247" t="s">
        <v>1254</v>
      </c>
      <c r="F155" s="248" t="s">
        <v>1255</v>
      </c>
      <c r="G155" s="249" t="s">
        <v>136</v>
      </c>
      <c r="H155" s="250">
        <v>14</v>
      </c>
      <c r="I155" s="251"/>
      <c r="J155" s="252">
        <f>ROUND(I155*H155,2)</f>
        <v>0</v>
      </c>
      <c r="K155" s="248" t="s">
        <v>19</v>
      </c>
      <c r="L155" s="253"/>
      <c r="M155" s="254" t="s">
        <v>19</v>
      </c>
      <c r="N155" s="255" t="s">
        <v>43</v>
      </c>
      <c r="O155" s="85"/>
      <c r="P155" s="214">
        <f>O155*H155</f>
        <v>0</v>
      </c>
      <c r="Q155" s="214">
        <v>0</v>
      </c>
      <c r="R155" s="214">
        <f>Q155*H155</f>
        <v>0</v>
      </c>
      <c r="S155" s="214">
        <v>0</v>
      </c>
      <c r="T155" s="215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16" t="s">
        <v>333</v>
      </c>
      <c r="AT155" s="216" t="s">
        <v>165</v>
      </c>
      <c r="AU155" s="216" t="s">
        <v>82</v>
      </c>
      <c r="AY155" s="18" t="s">
        <v>130</v>
      </c>
      <c r="BE155" s="217">
        <f>IF(N155="základní",J155,0)</f>
        <v>0</v>
      </c>
      <c r="BF155" s="217">
        <f>IF(N155="snížená",J155,0)</f>
        <v>0</v>
      </c>
      <c r="BG155" s="217">
        <f>IF(N155="zákl. přenesená",J155,0)</f>
        <v>0</v>
      </c>
      <c r="BH155" s="217">
        <f>IF(N155="sníž. přenesená",J155,0)</f>
        <v>0</v>
      </c>
      <c r="BI155" s="217">
        <f>IF(N155="nulová",J155,0)</f>
        <v>0</v>
      </c>
      <c r="BJ155" s="18" t="s">
        <v>80</v>
      </c>
      <c r="BK155" s="217">
        <f>ROUND(I155*H155,2)</f>
        <v>0</v>
      </c>
      <c r="BL155" s="18" t="s">
        <v>249</v>
      </c>
      <c r="BM155" s="216" t="s">
        <v>1256</v>
      </c>
    </row>
    <row r="156" spans="1:47" s="2" customFormat="1" ht="12">
      <c r="A156" s="39"/>
      <c r="B156" s="40"/>
      <c r="C156" s="41"/>
      <c r="D156" s="218" t="s">
        <v>139</v>
      </c>
      <c r="E156" s="41"/>
      <c r="F156" s="219" t="s">
        <v>1255</v>
      </c>
      <c r="G156" s="41"/>
      <c r="H156" s="41"/>
      <c r="I156" s="220"/>
      <c r="J156" s="41"/>
      <c r="K156" s="41"/>
      <c r="L156" s="45"/>
      <c r="M156" s="221"/>
      <c r="N156" s="222"/>
      <c r="O156" s="85"/>
      <c r="P156" s="85"/>
      <c r="Q156" s="85"/>
      <c r="R156" s="85"/>
      <c r="S156" s="85"/>
      <c r="T156" s="86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139</v>
      </c>
      <c r="AU156" s="18" t="s">
        <v>82</v>
      </c>
    </row>
    <row r="157" spans="1:65" s="2" customFormat="1" ht="22.2" customHeight="1">
      <c r="A157" s="39"/>
      <c r="B157" s="40"/>
      <c r="C157" s="205" t="s">
        <v>344</v>
      </c>
      <c r="D157" s="205" t="s">
        <v>133</v>
      </c>
      <c r="E157" s="206" t="s">
        <v>1257</v>
      </c>
      <c r="F157" s="207" t="s">
        <v>1258</v>
      </c>
      <c r="G157" s="208" t="s">
        <v>136</v>
      </c>
      <c r="H157" s="209">
        <v>1</v>
      </c>
      <c r="I157" s="210"/>
      <c r="J157" s="211">
        <f>ROUND(I157*H157,2)</f>
        <v>0</v>
      </c>
      <c r="K157" s="207" t="s">
        <v>137</v>
      </c>
      <c r="L157" s="45"/>
      <c r="M157" s="212" t="s">
        <v>19</v>
      </c>
      <c r="N157" s="213" t="s">
        <v>43</v>
      </c>
      <c r="O157" s="85"/>
      <c r="P157" s="214">
        <f>O157*H157</f>
        <v>0</v>
      </c>
      <c r="Q157" s="214">
        <v>0</v>
      </c>
      <c r="R157" s="214">
        <f>Q157*H157</f>
        <v>0</v>
      </c>
      <c r="S157" s="214">
        <v>0</v>
      </c>
      <c r="T157" s="215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16" t="s">
        <v>249</v>
      </c>
      <c r="AT157" s="216" t="s">
        <v>133</v>
      </c>
      <c r="AU157" s="216" t="s">
        <v>82</v>
      </c>
      <c r="AY157" s="18" t="s">
        <v>130</v>
      </c>
      <c r="BE157" s="217">
        <f>IF(N157="základní",J157,0)</f>
        <v>0</v>
      </c>
      <c r="BF157" s="217">
        <f>IF(N157="snížená",J157,0)</f>
        <v>0</v>
      </c>
      <c r="BG157" s="217">
        <f>IF(N157="zákl. přenesená",J157,0)</f>
        <v>0</v>
      </c>
      <c r="BH157" s="217">
        <f>IF(N157="sníž. přenesená",J157,0)</f>
        <v>0</v>
      </c>
      <c r="BI157" s="217">
        <f>IF(N157="nulová",J157,0)</f>
        <v>0</v>
      </c>
      <c r="BJ157" s="18" t="s">
        <v>80</v>
      </c>
      <c r="BK157" s="217">
        <f>ROUND(I157*H157,2)</f>
        <v>0</v>
      </c>
      <c r="BL157" s="18" t="s">
        <v>249</v>
      </c>
      <c r="BM157" s="216" t="s">
        <v>1259</v>
      </c>
    </row>
    <row r="158" spans="1:47" s="2" customFormat="1" ht="12">
      <c r="A158" s="39"/>
      <c r="B158" s="40"/>
      <c r="C158" s="41"/>
      <c r="D158" s="218" t="s">
        <v>139</v>
      </c>
      <c r="E158" s="41"/>
      <c r="F158" s="219" t="s">
        <v>1260</v>
      </c>
      <c r="G158" s="41"/>
      <c r="H158" s="41"/>
      <c r="I158" s="220"/>
      <c r="J158" s="41"/>
      <c r="K158" s="41"/>
      <c r="L158" s="45"/>
      <c r="M158" s="221"/>
      <c r="N158" s="222"/>
      <c r="O158" s="85"/>
      <c r="P158" s="85"/>
      <c r="Q158" s="85"/>
      <c r="R158" s="85"/>
      <c r="S158" s="85"/>
      <c r="T158" s="86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139</v>
      </c>
      <c r="AU158" s="18" t="s">
        <v>82</v>
      </c>
    </row>
    <row r="159" spans="1:47" s="2" customFormat="1" ht="12">
      <c r="A159" s="39"/>
      <c r="B159" s="40"/>
      <c r="C159" s="41"/>
      <c r="D159" s="223" t="s">
        <v>141</v>
      </c>
      <c r="E159" s="41"/>
      <c r="F159" s="224" t="s">
        <v>1261</v>
      </c>
      <c r="G159" s="41"/>
      <c r="H159" s="41"/>
      <c r="I159" s="220"/>
      <c r="J159" s="41"/>
      <c r="K159" s="41"/>
      <c r="L159" s="45"/>
      <c r="M159" s="221"/>
      <c r="N159" s="222"/>
      <c r="O159" s="85"/>
      <c r="P159" s="85"/>
      <c r="Q159" s="85"/>
      <c r="R159" s="85"/>
      <c r="S159" s="85"/>
      <c r="T159" s="86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141</v>
      </c>
      <c r="AU159" s="18" t="s">
        <v>82</v>
      </c>
    </row>
    <row r="160" spans="1:65" s="2" customFormat="1" ht="14.4" customHeight="1">
      <c r="A160" s="39"/>
      <c r="B160" s="40"/>
      <c r="C160" s="205" t="s">
        <v>353</v>
      </c>
      <c r="D160" s="205" t="s">
        <v>133</v>
      </c>
      <c r="E160" s="206" t="s">
        <v>1262</v>
      </c>
      <c r="F160" s="207" t="s">
        <v>1263</v>
      </c>
      <c r="G160" s="208" t="s">
        <v>136</v>
      </c>
      <c r="H160" s="209">
        <v>1</v>
      </c>
      <c r="I160" s="210"/>
      <c r="J160" s="211">
        <f>ROUND(I160*H160,2)</f>
        <v>0</v>
      </c>
      <c r="K160" s="207" t="s">
        <v>137</v>
      </c>
      <c r="L160" s="45"/>
      <c r="M160" s="212" t="s">
        <v>19</v>
      </c>
      <c r="N160" s="213" t="s">
        <v>43</v>
      </c>
      <c r="O160" s="85"/>
      <c r="P160" s="214">
        <f>O160*H160</f>
        <v>0</v>
      </c>
      <c r="Q160" s="214">
        <v>0</v>
      </c>
      <c r="R160" s="214">
        <f>Q160*H160</f>
        <v>0</v>
      </c>
      <c r="S160" s="214">
        <v>0</v>
      </c>
      <c r="T160" s="215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16" t="s">
        <v>249</v>
      </c>
      <c r="AT160" s="216" t="s">
        <v>133</v>
      </c>
      <c r="AU160" s="216" t="s">
        <v>82</v>
      </c>
      <c r="AY160" s="18" t="s">
        <v>130</v>
      </c>
      <c r="BE160" s="217">
        <f>IF(N160="základní",J160,0)</f>
        <v>0</v>
      </c>
      <c r="BF160" s="217">
        <f>IF(N160="snížená",J160,0)</f>
        <v>0</v>
      </c>
      <c r="BG160" s="217">
        <f>IF(N160="zákl. přenesená",J160,0)</f>
        <v>0</v>
      </c>
      <c r="BH160" s="217">
        <f>IF(N160="sníž. přenesená",J160,0)</f>
        <v>0</v>
      </c>
      <c r="BI160" s="217">
        <f>IF(N160="nulová",J160,0)</f>
        <v>0</v>
      </c>
      <c r="BJ160" s="18" t="s">
        <v>80</v>
      </c>
      <c r="BK160" s="217">
        <f>ROUND(I160*H160,2)</f>
        <v>0</v>
      </c>
      <c r="BL160" s="18" t="s">
        <v>249</v>
      </c>
      <c r="BM160" s="216" t="s">
        <v>1264</v>
      </c>
    </row>
    <row r="161" spans="1:47" s="2" customFormat="1" ht="12">
      <c r="A161" s="39"/>
      <c r="B161" s="40"/>
      <c r="C161" s="41"/>
      <c r="D161" s="218" t="s">
        <v>139</v>
      </c>
      <c r="E161" s="41"/>
      <c r="F161" s="219" t="s">
        <v>1263</v>
      </c>
      <c r="G161" s="41"/>
      <c r="H161" s="41"/>
      <c r="I161" s="220"/>
      <c r="J161" s="41"/>
      <c r="K161" s="41"/>
      <c r="L161" s="45"/>
      <c r="M161" s="221"/>
      <c r="N161" s="222"/>
      <c r="O161" s="85"/>
      <c r="P161" s="85"/>
      <c r="Q161" s="85"/>
      <c r="R161" s="85"/>
      <c r="S161" s="85"/>
      <c r="T161" s="86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139</v>
      </c>
      <c r="AU161" s="18" t="s">
        <v>82</v>
      </c>
    </row>
    <row r="162" spans="1:47" s="2" customFormat="1" ht="12">
      <c r="A162" s="39"/>
      <c r="B162" s="40"/>
      <c r="C162" s="41"/>
      <c r="D162" s="223" t="s">
        <v>141</v>
      </c>
      <c r="E162" s="41"/>
      <c r="F162" s="224" t="s">
        <v>1265</v>
      </c>
      <c r="G162" s="41"/>
      <c r="H162" s="41"/>
      <c r="I162" s="220"/>
      <c r="J162" s="41"/>
      <c r="K162" s="41"/>
      <c r="L162" s="45"/>
      <c r="M162" s="221"/>
      <c r="N162" s="222"/>
      <c r="O162" s="85"/>
      <c r="P162" s="85"/>
      <c r="Q162" s="85"/>
      <c r="R162" s="85"/>
      <c r="S162" s="85"/>
      <c r="T162" s="86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141</v>
      </c>
      <c r="AU162" s="18" t="s">
        <v>82</v>
      </c>
    </row>
    <row r="163" spans="1:65" s="2" customFormat="1" ht="14.4" customHeight="1">
      <c r="A163" s="39"/>
      <c r="B163" s="40"/>
      <c r="C163" s="205" t="s">
        <v>333</v>
      </c>
      <c r="D163" s="205" t="s">
        <v>133</v>
      </c>
      <c r="E163" s="206" t="s">
        <v>1266</v>
      </c>
      <c r="F163" s="207" t="s">
        <v>1267</v>
      </c>
      <c r="G163" s="208" t="s">
        <v>136</v>
      </c>
      <c r="H163" s="209">
        <v>1</v>
      </c>
      <c r="I163" s="210"/>
      <c r="J163" s="211">
        <f>ROUND(I163*H163,2)</f>
        <v>0</v>
      </c>
      <c r="K163" s="207" t="s">
        <v>137</v>
      </c>
      <c r="L163" s="45"/>
      <c r="M163" s="212" t="s">
        <v>19</v>
      </c>
      <c r="N163" s="213" t="s">
        <v>43</v>
      </c>
      <c r="O163" s="85"/>
      <c r="P163" s="214">
        <f>O163*H163</f>
        <v>0</v>
      </c>
      <c r="Q163" s="214">
        <v>0</v>
      </c>
      <c r="R163" s="214">
        <f>Q163*H163</f>
        <v>0</v>
      </c>
      <c r="S163" s="214">
        <v>0</v>
      </c>
      <c r="T163" s="215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16" t="s">
        <v>249</v>
      </c>
      <c r="AT163" s="216" t="s">
        <v>133</v>
      </c>
      <c r="AU163" s="216" t="s">
        <v>82</v>
      </c>
      <c r="AY163" s="18" t="s">
        <v>130</v>
      </c>
      <c r="BE163" s="217">
        <f>IF(N163="základní",J163,0)</f>
        <v>0</v>
      </c>
      <c r="BF163" s="217">
        <f>IF(N163="snížená",J163,0)</f>
        <v>0</v>
      </c>
      <c r="BG163" s="217">
        <f>IF(N163="zákl. přenesená",J163,0)</f>
        <v>0</v>
      </c>
      <c r="BH163" s="217">
        <f>IF(N163="sníž. přenesená",J163,0)</f>
        <v>0</v>
      </c>
      <c r="BI163" s="217">
        <f>IF(N163="nulová",J163,0)</f>
        <v>0</v>
      </c>
      <c r="BJ163" s="18" t="s">
        <v>80</v>
      </c>
      <c r="BK163" s="217">
        <f>ROUND(I163*H163,2)</f>
        <v>0</v>
      </c>
      <c r="BL163" s="18" t="s">
        <v>249</v>
      </c>
      <c r="BM163" s="216" t="s">
        <v>1268</v>
      </c>
    </row>
    <row r="164" spans="1:47" s="2" customFormat="1" ht="12">
      <c r="A164" s="39"/>
      <c r="B164" s="40"/>
      <c r="C164" s="41"/>
      <c r="D164" s="218" t="s">
        <v>139</v>
      </c>
      <c r="E164" s="41"/>
      <c r="F164" s="219" t="s">
        <v>1269</v>
      </c>
      <c r="G164" s="41"/>
      <c r="H164" s="41"/>
      <c r="I164" s="220"/>
      <c r="J164" s="41"/>
      <c r="K164" s="41"/>
      <c r="L164" s="45"/>
      <c r="M164" s="221"/>
      <c r="N164" s="222"/>
      <c r="O164" s="85"/>
      <c r="P164" s="85"/>
      <c r="Q164" s="85"/>
      <c r="R164" s="85"/>
      <c r="S164" s="85"/>
      <c r="T164" s="86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139</v>
      </c>
      <c r="AU164" s="18" t="s">
        <v>82</v>
      </c>
    </row>
    <row r="165" spans="1:47" s="2" customFormat="1" ht="12">
      <c r="A165" s="39"/>
      <c r="B165" s="40"/>
      <c r="C165" s="41"/>
      <c r="D165" s="223" t="s">
        <v>141</v>
      </c>
      <c r="E165" s="41"/>
      <c r="F165" s="224" t="s">
        <v>1270</v>
      </c>
      <c r="G165" s="41"/>
      <c r="H165" s="41"/>
      <c r="I165" s="220"/>
      <c r="J165" s="41"/>
      <c r="K165" s="41"/>
      <c r="L165" s="45"/>
      <c r="M165" s="221"/>
      <c r="N165" s="222"/>
      <c r="O165" s="85"/>
      <c r="P165" s="85"/>
      <c r="Q165" s="85"/>
      <c r="R165" s="85"/>
      <c r="S165" s="85"/>
      <c r="T165" s="86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141</v>
      </c>
      <c r="AU165" s="18" t="s">
        <v>82</v>
      </c>
    </row>
    <row r="166" spans="1:65" s="2" customFormat="1" ht="22.2" customHeight="1">
      <c r="A166" s="39"/>
      <c r="B166" s="40"/>
      <c r="C166" s="205" t="s">
        <v>365</v>
      </c>
      <c r="D166" s="205" t="s">
        <v>133</v>
      </c>
      <c r="E166" s="206" t="s">
        <v>1271</v>
      </c>
      <c r="F166" s="207" t="s">
        <v>1272</v>
      </c>
      <c r="G166" s="208" t="s">
        <v>252</v>
      </c>
      <c r="H166" s="209">
        <v>0.372</v>
      </c>
      <c r="I166" s="210"/>
      <c r="J166" s="211">
        <f>ROUND(I166*H166,2)</f>
        <v>0</v>
      </c>
      <c r="K166" s="207" t="s">
        <v>137</v>
      </c>
      <c r="L166" s="45"/>
      <c r="M166" s="212" t="s">
        <v>19</v>
      </c>
      <c r="N166" s="213" t="s">
        <v>43</v>
      </c>
      <c r="O166" s="85"/>
      <c r="P166" s="214">
        <f>O166*H166</f>
        <v>0</v>
      </c>
      <c r="Q166" s="214">
        <v>0</v>
      </c>
      <c r="R166" s="214">
        <f>Q166*H166</f>
        <v>0</v>
      </c>
      <c r="S166" s="214">
        <v>0</v>
      </c>
      <c r="T166" s="215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16" t="s">
        <v>249</v>
      </c>
      <c r="AT166" s="216" t="s">
        <v>133</v>
      </c>
      <c r="AU166" s="216" t="s">
        <v>82</v>
      </c>
      <c r="AY166" s="18" t="s">
        <v>130</v>
      </c>
      <c r="BE166" s="217">
        <f>IF(N166="základní",J166,0)</f>
        <v>0</v>
      </c>
      <c r="BF166" s="217">
        <f>IF(N166="snížená",J166,0)</f>
        <v>0</v>
      </c>
      <c r="BG166" s="217">
        <f>IF(N166="zákl. přenesená",J166,0)</f>
        <v>0</v>
      </c>
      <c r="BH166" s="217">
        <f>IF(N166="sníž. přenesená",J166,0)</f>
        <v>0</v>
      </c>
      <c r="BI166" s="217">
        <f>IF(N166="nulová",J166,0)</f>
        <v>0</v>
      </c>
      <c r="BJ166" s="18" t="s">
        <v>80</v>
      </c>
      <c r="BK166" s="217">
        <f>ROUND(I166*H166,2)</f>
        <v>0</v>
      </c>
      <c r="BL166" s="18" t="s">
        <v>249</v>
      </c>
      <c r="BM166" s="216" t="s">
        <v>1273</v>
      </c>
    </row>
    <row r="167" spans="1:47" s="2" customFormat="1" ht="12">
      <c r="A167" s="39"/>
      <c r="B167" s="40"/>
      <c r="C167" s="41"/>
      <c r="D167" s="218" t="s">
        <v>139</v>
      </c>
      <c r="E167" s="41"/>
      <c r="F167" s="219" t="s">
        <v>1274</v>
      </c>
      <c r="G167" s="41"/>
      <c r="H167" s="41"/>
      <c r="I167" s="220"/>
      <c r="J167" s="41"/>
      <c r="K167" s="41"/>
      <c r="L167" s="45"/>
      <c r="M167" s="221"/>
      <c r="N167" s="222"/>
      <c r="O167" s="85"/>
      <c r="P167" s="85"/>
      <c r="Q167" s="85"/>
      <c r="R167" s="85"/>
      <c r="S167" s="85"/>
      <c r="T167" s="86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139</v>
      </c>
      <c r="AU167" s="18" t="s">
        <v>82</v>
      </c>
    </row>
    <row r="168" spans="1:47" s="2" customFormat="1" ht="12">
      <c r="A168" s="39"/>
      <c r="B168" s="40"/>
      <c r="C168" s="41"/>
      <c r="D168" s="223" t="s">
        <v>141</v>
      </c>
      <c r="E168" s="41"/>
      <c r="F168" s="224" t="s">
        <v>1275</v>
      </c>
      <c r="G168" s="41"/>
      <c r="H168" s="41"/>
      <c r="I168" s="220"/>
      <c r="J168" s="41"/>
      <c r="K168" s="41"/>
      <c r="L168" s="45"/>
      <c r="M168" s="221"/>
      <c r="N168" s="222"/>
      <c r="O168" s="85"/>
      <c r="P168" s="85"/>
      <c r="Q168" s="85"/>
      <c r="R168" s="85"/>
      <c r="S168" s="85"/>
      <c r="T168" s="86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141</v>
      </c>
      <c r="AU168" s="18" t="s">
        <v>82</v>
      </c>
    </row>
    <row r="169" spans="1:65" s="2" customFormat="1" ht="22.2" customHeight="1">
      <c r="A169" s="39"/>
      <c r="B169" s="40"/>
      <c r="C169" s="205" t="s">
        <v>372</v>
      </c>
      <c r="D169" s="205" t="s">
        <v>133</v>
      </c>
      <c r="E169" s="206" t="s">
        <v>1276</v>
      </c>
      <c r="F169" s="207" t="s">
        <v>1277</v>
      </c>
      <c r="G169" s="208" t="s">
        <v>252</v>
      </c>
      <c r="H169" s="209">
        <v>0.372</v>
      </c>
      <c r="I169" s="210"/>
      <c r="J169" s="211">
        <f>ROUND(I169*H169,2)</f>
        <v>0</v>
      </c>
      <c r="K169" s="207" t="s">
        <v>137</v>
      </c>
      <c r="L169" s="45"/>
      <c r="M169" s="212" t="s">
        <v>19</v>
      </c>
      <c r="N169" s="213" t="s">
        <v>43</v>
      </c>
      <c r="O169" s="85"/>
      <c r="P169" s="214">
        <f>O169*H169</f>
        <v>0</v>
      </c>
      <c r="Q169" s="214">
        <v>0</v>
      </c>
      <c r="R169" s="214">
        <f>Q169*H169</f>
        <v>0</v>
      </c>
      <c r="S169" s="214">
        <v>0</v>
      </c>
      <c r="T169" s="215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16" t="s">
        <v>249</v>
      </c>
      <c r="AT169" s="216" t="s">
        <v>133</v>
      </c>
      <c r="AU169" s="216" t="s">
        <v>82</v>
      </c>
      <c r="AY169" s="18" t="s">
        <v>130</v>
      </c>
      <c r="BE169" s="217">
        <f>IF(N169="základní",J169,0)</f>
        <v>0</v>
      </c>
      <c r="BF169" s="217">
        <f>IF(N169="snížená",J169,0)</f>
        <v>0</v>
      </c>
      <c r="BG169" s="217">
        <f>IF(N169="zákl. přenesená",J169,0)</f>
        <v>0</v>
      </c>
      <c r="BH169" s="217">
        <f>IF(N169="sníž. přenesená",J169,0)</f>
        <v>0</v>
      </c>
      <c r="BI169" s="217">
        <f>IF(N169="nulová",J169,0)</f>
        <v>0</v>
      </c>
      <c r="BJ169" s="18" t="s">
        <v>80</v>
      </c>
      <c r="BK169" s="217">
        <f>ROUND(I169*H169,2)</f>
        <v>0</v>
      </c>
      <c r="BL169" s="18" t="s">
        <v>249</v>
      </c>
      <c r="BM169" s="216" t="s">
        <v>1278</v>
      </c>
    </row>
    <row r="170" spans="1:47" s="2" customFormat="1" ht="12">
      <c r="A170" s="39"/>
      <c r="B170" s="40"/>
      <c r="C170" s="41"/>
      <c r="D170" s="218" t="s">
        <v>139</v>
      </c>
      <c r="E170" s="41"/>
      <c r="F170" s="219" t="s">
        <v>1279</v>
      </c>
      <c r="G170" s="41"/>
      <c r="H170" s="41"/>
      <c r="I170" s="220"/>
      <c r="J170" s="41"/>
      <c r="K170" s="41"/>
      <c r="L170" s="45"/>
      <c r="M170" s="221"/>
      <c r="N170" s="222"/>
      <c r="O170" s="85"/>
      <c r="P170" s="85"/>
      <c r="Q170" s="85"/>
      <c r="R170" s="85"/>
      <c r="S170" s="85"/>
      <c r="T170" s="86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139</v>
      </c>
      <c r="AU170" s="18" t="s">
        <v>82</v>
      </c>
    </row>
    <row r="171" spans="1:47" s="2" customFormat="1" ht="12">
      <c r="A171" s="39"/>
      <c r="B171" s="40"/>
      <c r="C171" s="41"/>
      <c r="D171" s="223" t="s">
        <v>141</v>
      </c>
      <c r="E171" s="41"/>
      <c r="F171" s="224" t="s">
        <v>1280</v>
      </c>
      <c r="G171" s="41"/>
      <c r="H171" s="41"/>
      <c r="I171" s="220"/>
      <c r="J171" s="41"/>
      <c r="K171" s="41"/>
      <c r="L171" s="45"/>
      <c r="M171" s="221"/>
      <c r="N171" s="222"/>
      <c r="O171" s="85"/>
      <c r="P171" s="85"/>
      <c r="Q171" s="85"/>
      <c r="R171" s="85"/>
      <c r="S171" s="85"/>
      <c r="T171" s="86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141</v>
      </c>
      <c r="AU171" s="18" t="s">
        <v>82</v>
      </c>
    </row>
    <row r="172" spans="1:63" s="12" customFormat="1" ht="25.9" customHeight="1">
      <c r="A172" s="12"/>
      <c r="B172" s="189"/>
      <c r="C172" s="190"/>
      <c r="D172" s="191" t="s">
        <v>71</v>
      </c>
      <c r="E172" s="192" t="s">
        <v>165</v>
      </c>
      <c r="F172" s="192" t="s">
        <v>1281</v>
      </c>
      <c r="G172" s="190"/>
      <c r="H172" s="190"/>
      <c r="I172" s="193"/>
      <c r="J172" s="194">
        <f>BK172</f>
        <v>0</v>
      </c>
      <c r="K172" s="190"/>
      <c r="L172" s="195"/>
      <c r="M172" s="196"/>
      <c r="N172" s="197"/>
      <c r="O172" s="197"/>
      <c r="P172" s="198">
        <f>P173</f>
        <v>0</v>
      </c>
      <c r="Q172" s="197"/>
      <c r="R172" s="198">
        <f>R173</f>
        <v>3.8795729999999997</v>
      </c>
      <c r="S172" s="197"/>
      <c r="T172" s="199">
        <f>T173</f>
        <v>7.775249999999999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00" t="s">
        <v>155</v>
      </c>
      <c r="AT172" s="201" t="s">
        <v>71</v>
      </c>
      <c r="AU172" s="201" t="s">
        <v>72</v>
      </c>
      <c r="AY172" s="200" t="s">
        <v>130</v>
      </c>
      <c r="BK172" s="202">
        <f>BK173</f>
        <v>0</v>
      </c>
    </row>
    <row r="173" spans="1:63" s="12" customFormat="1" ht="22.8" customHeight="1">
      <c r="A173" s="12"/>
      <c r="B173" s="189"/>
      <c r="C173" s="190"/>
      <c r="D173" s="191" t="s">
        <v>71</v>
      </c>
      <c r="E173" s="203" t="s">
        <v>1282</v>
      </c>
      <c r="F173" s="203" t="s">
        <v>1283</v>
      </c>
      <c r="G173" s="190"/>
      <c r="H173" s="190"/>
      <c r="I173" s="193"/>
      <c r="J173" s="204">
        <f>BK173</f>
        <v>0</v>
      </c>
      <c r="K173" s="190"/>
      <c r="L173" s="195"/>
      <c r="M173" s="196"/>
      <c r="N173" s="197"/>
      <c r="O173" s="197"/>
      <c r="P173" s="198">
        <f>SUM(P174:P232)</f>
        <v>0</v>
      </c>
      <c r="Q173" s="197"/>
      <c r="R173" s="198">
        <f>SUM(R174:R232)</f>
        <v>3.8795729999999997</v>
      </c>
      <c r="S173" s="197"/>
      <c r="T173" s="199">
        <f>SUM(T174:T232)</f>
        <v>7.775249999999999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00" t="s">
        <v>155</v>
      </c>
      <c r="AT173" s="201" t="s">
        <v>71</v>
      </c>
      <c r="AU173" s="201" t="s">
        <v>80</v>
      </c>
      <c r="AY173" s="200" t="s">
        <v>130</v>
      </c>
      <c r="BK173" s="202">
        <f>SUM(BK174:BK232)</f>
        <v>0</v>
      </c>
    </row>
    <row r="174" spans="1:65" s="2" customFormat="1" ht="14.4" customHeight="1">
      <c r="A174" s="39"/>
      <c r="B174" s="40"/>
      <c r="C174" s="205" t="s">
        <v>376</v>
      </c>
      <c r="D174" s="205" t="s">
        <v>133</v>
      </c>
      <c r="E174" s="206" t="s">
        <v>1284</v>
      </c>
      <c r="F174" s="207" t="s">
        <v>1285</v>
      </c>
      <c r="G174" s="208" t="s">
        <v>150</v>
      </c>
      <c r="H174" s="209">
        <v>7.35</v>
      </c>
      <c r="I174" s="210"/>
      <c r="J174" s="211">
        <f>ROUND(I174*H174,2)</f>
        <v>0</v>
      </c>
      <c r="K174" s="207" t="s">
        <v>137</v>
      </c>
      <c r="L174" s="45"/>
      <c r="M174" s="212" t="s">
        <v>19</v>
      </c>
      <c r="N174" s="213" t="s">
        <v>43</v>
      </c>
      <c r="O174" s="85"/>
      <c r="P174" s="214">
        <f>O174*H174</f>
        <v>0</v>
      </c>
      <c r="Q174" s="214">
        <v>0</v>
      </c>
      <c r="R174" s="214">
        <f>Q174*H174</f>
        <v>0</v>
      </c>
      <c r="S174" s="214">
        <v>0</v>
      </c>
      <c r="T174" s="215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16" t="s">
        <v>602</v>
      </c>
      <c r="AT174" s="216" t="s">
        <v>133</v>
      </c>
      <c r="AU174" s="216" t="s">
        <v>82</v>
      </c>
      <c r="AY174" s="18" t="s">
        <v>130</v>
      </c>
      <c r="BE174" s="217">
        <f>IF(N174="základní",J174,0)</f>
        <v>0</v>
      </c>
      <c r="BF174" s="217">
        <f>IF(N174="snížená",J174,0)</f>
        <v>0</v>
      </c>
      <c r="BG174" s="217">
        <f>IF(N174="zákl. přenesená",J174,0)</f>
        <v>0</v>
      </c>
      <c r="BH174" s="217">
        <f>IF(N174="sníž. přenesená",J174,0)</f>
        <v>0</v>
      </c>
      <c r="BI174" s="217">
        <f>IF(N174="nulová",J174,0)</f>
        <v>0</v>
      </c>
      <c r="BJ174" s="18" t="s">
        <v>80</v>
      </c>
      <c r="BK174" s="217">
        <f>ROUND(I174*H174,2)</f>
        <v>0</v>
      </c>
      <c r="BL174" s="18" t="s">
        <v>602</v>
      </c>
      <c r="BM174" s="216" t="s">
        <v>1286</v>
      </c>
    </row>
    <row r="175" spans="1:47" s="2" customFormat="1" ht="12">
      <c r="A175" s="39"/>
      <c r="B175" s="40"/>
      <c r="C175" s="41"/>
      <c r="D175" s="218" t="s">
        <v>139</v>
      </c>
      <c r="E175" s="41"/>
      <c r="F175" s="219" t="s">
        <v>1287</v>
      </c>
      <c r="G175" s="41"/>
      <c r="H175" s="41"/>
      <c r="I175" s="220"/>
      <c r="J175" s="41"/>
      <c r="K175" s="41"/>
      <c r="L175" s="45"/>
      <c r="M175" s="221"/>
      <c r="N175" s="222"/>
      <c r="O175" s="85"/>
      <c r="P175" s="85"/>
      <c r="Q175" s="85"/>
      <c r="R175" s="85"/>
      <c r="S175" s="85"/>
      <c r="T175" s="86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139</v>
      </c>
      <c r="AU175" s="18" t="s">
        <v>82</v>
      </c>
    </row>
    <row r="176" spans="1:47" s="2" customFormat="1" ht="12">
      <c r="A176" s="39"/>
      <c r="B176" s="40"/>
      <c r="C176" s="41"/>
      <c r="D176" s="223" t="s">
        <v>141</v>
      </c>
      <c r="E176" s="41"/>
      <c r="F176" s="224" t="s">
        <v>1288</v>
      </c>
      <c r="G176" s="41"/>
      <c r="H176" s="41"/>
      <c r="I176" s="220"/>
      <c r="J176" s="41"/>
      <c r="K176" s="41"/>
      <c r="L176" s="45"/>
      <c r="M176" s="221"/>
      <c r="N176" s="222"/>
      <c r="O176" s="85"/>
      <c r="P176" s="85"/>
      <c r="Q176" s="85"/>
      <c r="R176" s="85"/>
      <c r="S176" s="85"/>
      <c r="T176" s="86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18" t="s">
        <v>141</v>
      </c>
      <c r="AU176" s="18" t="s">
        <v>82</v>
      </c>
    </row>
    <row r="177" spans="1:51" s="14" customFormat="1" ht="12">
      <c r="A177" s="14"/>
      <c r="B177" s="235"/>
      <c r="C177" s="236"/>
      <c r="D177" s="218" t="s">
        <v>143</v>
      </c>
      <c r="E177" s="237" t="s">
        <v>19</v>
      </c>
      <c r="F177" s="238" t="s">
        <v>1289</v>
      </c>
      <c r="G177" s="236"/>
      <c r="H177" s="239">
        <v>7.35</v>
      </c>
      <c r="I177" s="240"/>
      <c r="J177" s="236"/>
      <c r="K177" s="236"/>
      <c r="L177" s="241"/>
      <c r="M177" s="242"/>
      <c r="N177" s="243"/>
      <c r="O177" s="243"/>
      <c r="P177" s="243"/>
      <c r="Q177" s="243"/>
      <c r="R177" s="243"/>
      <c r="S177" s="243"/>
      <c r="T177" s="24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45" t="s">
        <v>143</v>
      </c>
      <c r="AU177" s="245" t="s">
        <v>82</v>
      </c>
      <c r="AV177" s="14" t="s">
        <v>82</v>
      </c>
      <c r="AW177" s="14" t="s">
        <v>33</v>
      </c>
      <c r="AX177" s="14" t="s">
        <v>80</v>
      </c>
      <c r="AY177" s="245" t="s">
        <v>130</v>
      </c>
    </row>
    <row r="178" spans="1:65" s="2" customFormat="1" ht="22.2" customHeight="1">
      <c r="A178" s="39"/>
      <c r="B178" s="40"/>
      <c r="C178" s="205" t="s">
        <v>384</v>
      </c>
      <c r="D178" s="205" t="s">
        <v>133</v>
      </c>
      <c r="E178" s="206" t="s">
        <v>1290</v>
      </c>
      <c r="F178" s="207" t="s">
        <v>1291</v>
      </c>
      <c r="G178" s="208" t="s">
        <v>233</v>
      </c>
      <c r="H178" s="209">
        <v>123</v>
      </c>
      <c r="I178" s="210"/>
      <c r="J178" s="211">
        <f>ROUND(I178*H178,2)</f>
        <v>0</v>
      </c>
      <c r="K178" s="207" t="s">
        <v>137</v>
      </c>
      <c r="L178" s="45"/>
      <c r="M178" s="212" t="s">
        <v>19</v>
      </c>
      <c r="N178" s="213" t="s">
        <v>43</v>
      </c>
      <c r="O178" s="85"/>
      <c r="P178" s="214">
        <f>O178*H178</f>
        <v>0</v>
      </c>
      <c r="Q178" s="214">
        <v>0</v>
      </c>
      <c r="R178" s="214">
        <f>Q178*H178</f>
        <v>0</v>
      </c>
      <c r="S178" s="214">
        <v>0</v>
      </c>
      <c r="T178" s="215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16" t="s">
        <v>602</v>
      </c>
      <c r="AT178" s="216" t="s">
        <v>133</v>
      </c>
      <c r="AU178" s="216" t="s">
        <v>82</v>
      </c>
      <c r="AY178" s="18" t="s">
        <v>130</v>
      </c>
      <c r="BE178" s="217">
        <f>IF(N178="základní",J178,0)</f>
        <v>0</v>
      </c>
      <c r="BF178" s="217">
        <f>IF(N178="snížená",J178,0)</f>
        <v>0</v>
      </c>
      <c r="BG178" s="217">
        <f>IF(N178="zákl. přenesená",J178,0)</f>
        <v>0</v>
      </c>
      <c r="BH178" s="217">
        <f>IF(N178="sníž. přenesená",J178,0)</f>
        <v>0</v>
      </c>
      <c r="BI178" s="217">
        <f>IF(N178="nulová",J178,0)</f>
        <v>0</v>
      </c>
      <c r="BJ178" s="18" t="s">
        <v>80</v>
      </c>
      <c r="BK178" s="217">
        <f>ROUND(I178*H178,2)</f>
        <v>0</v>
      </c>
      <c r="BL178" s="18" t="s">
        <v>602</v>
      </c>
      <c r="BM178" s="216" t="s">
        <v>1292</v>
      </c>
    </row>
    <row r="179" spans="1:47" s="2" customFormat="1" ht="12">
      <c r="A179" s="39"/>
      <c r="B179" s="40"/>
      <c r="C179" s="41"/>
      <c r="D179" s="218" t="s">
        <v>139</v>
      </c>
      <c r="E179" s="41"/>
      <c r="F179" s="219" t="s">
        <v>1293</v>
      </c>
      <c r="G179" s="41"/>
      <c r="H179" s="41"/>
      <c r="I179" s="220"/>
      <c r="J179" s="41"/>
      <c r="K179" s="41"/>
      <c r="L179" s="45"/>
      <c r="M179" s="221"/>
      <c r="N179" s="222"/>
      <c r="O179" s="85"/>
      <c r="P179" s="85"/>
      <c r="Q179" s="85"/>
      <c r="R179" s="85"/>
      <c r="S179" s="85"/>
      <c r="T179" s="86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139</v>
      </c>
      <c r="AU179" s="18" t="s">
        <v>82</v>
      </c>
    </row>
    <row r="180" spans="1:47" s="2" customFormat="1" ht="12">
      <c r="A180" s="39"/>
      <c r="B180" s="40"/>
      <c r="C180" s="41"/>
      <c r="D180" s="223" t="s">
        <v>141</v>
      </c>
      <c r="E180" s="41"/>
      <c r="F180" s="224" t="s">
        <v>1294</v>
      </c>
      <c r="G180" s="41"/>
      <c r="H180" s="41"/>
      <c r="I180" s="220"/>
      <c r="J180" s="41"/>
      <c r="K180" s="41"/>
      <c r="L180" s="45"/>
      <c r="M180" s="221"/>
      <c r="N180" s="222"/>
      <c r="O180" s="85"/>
      <c r="P180" s="85"/>
      <c r="Q180" s="85"/>
      <c r="R180" s="85"/>
      <c r="S180" s="85"/>
      <c r="T180" s="86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141</v>
      </c>
      <c r="AU180" s="18" t="s">
        <v>82</v>
      </c>
    </row>
    <row r="181" spans="1:51" s="14" customFormat="1" ht="12">
      <c r="A181" s="14"/>
      <c r="B181" s="235"/>
      <c r="C181" s="236"/>
      <c r="D181" s="218" t="s">
        <v>143</v>
      </c>
      <c r="E181" s="237" t="s">
        <v>19</v>
      </c>
      <c r="F181" s="238" t="s">
        <v>1295</v>
      </c>
      <c r="G181" s="236"/>
      <c r="H181" s="239">
        <v>123</v>
      </c>
      <c r="I181" s="240"/>
      <c r="J181" s="236"/>
      <c r="K181" s="236"/>
      <c r="L181" s="241"/>
      <c r="M181" s="242"/>
      <c r="N181" s="243"/>
      <c r="O181" s="243"/>
      <c r="P181" s="243"/>
      <c r="Q181" s="243"/>
      <c r="R181" s="243"/>
      <c r="S181" s="243"/>
      <c r="T181" s="24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45" t="s">
        <v>143</v>
      </c>
      <c r="AU181" s="245" t="s">
        <v>82</v>
      </c>
      <c r="AV181" s="14" t="s">
        <v>82</v>
      </c>
      <c r="AW181" s="14" t="s">
        <v>33</v>
      </c>
      <c r="AX181" s="14" t="s">
        <v>80</v>
      </c>
      <c r="AY181" s="245" t="s">
        <v>130</v>
      </c>
    </row>
    <row r="182" spans="1:65" s="2" customFormat="1" ht="22.2" customHeight="1">
      <c r="A182" s="39"/>
      <c r="B182" s="40"/>
      <c r="C182" s="205" t="s">
        <v>412</v>
      </c>
      <c r="D182" s="205" t="s">
        <v>133</v>
      </c>
      <c r="E182" s="206" t="s">
        <v>1296</v>
      </c>
      <c r="F182" s="207" t="s">
        <v>1297</v>
      </c>
      <c r="G182" s="208" t="s">
        <v>387</v>
      </c>
      <c r="H182" s="209">
        <v>11.025</v>
      </c>
      <c r="I182" s="210"/>
      <c r="J182" s="211">
        <f>ROUND(I182*H182,2)</f>
        <v>0</v>
      </c>
      <c r="K182" s="207" t="s">
        <v>137</v>
      </c>
      <c r="L182" s="45"/>
      <c r="M182" s="212" t="s">
        <v>19</v>
      </c>
      <c r="N182" s="213" t="s">
        <v>43</v>
      </c>
      <c r="O182" s="85"/>
      <c r="P182" s="214">
        <f>O182*H182</f>
        <v>0</v>
      </c>
      <c r="Q182" s="214">
        <v>0</v>
      </c>
      <c r="R182" s="214">
        <f>Q182*H182</f>
        <v>0</v>
      </c>
      <c r="S182" s="214">
        <v>0</v>
      </c>
      <c r="T182" s="215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16" t="s">
        <v>602</v>
      </c>
      <c r="AT182" s="216" t="s">
        <v>133</v>
      </c>
      <c r="AU182" s="216" t="s">
        <v>82</v>
      </c>
      <c r="AY182" s="18" t="s">
        <v>130</v>
      </c>
      <c r="BE182" s="217">
        <f>IF(N182="základní",J182,0)</f>
        <v>0</v>
      </c>
      <c r="BF182" s="217">
        <f>IF(N182="snížená",J182,0)</f>
        <v>0</v>
      </c>
      <c r="BG182" s="217">
        <f>IF(N182="zákl. přenesená",J182,0)</f>
        <v>0</v>
      </c>
      <c r="BH182" s="217">
        <f>IF(N182="sníž. přenesená",J182,0)</f>
        <v>0</v>
      </c>
      <c r="BI182" s="217">
        <f>IF(N182="nulová",J182,0)</f>
        <v>0</v>
      </c>
      <c r="BJ182" s="18" t="s">
        <v>80</v>
      </c>
      <c r="BK182" s="217">
        <f>ROUND(I182*H182,2)</f>
        <v>0</v>
      </c>
      <c r="BL182" s="18" t="s">
        <v>602</v>
      </c>
      <c r="BM182" s="216" t="s">
        <v>1298</v>
      </c>
    </row>
    <row r="183" spans="1:47" s="2" customFormat="1" ht="12">
      <c r="A183" s="39"/>
      <c r="B183" s="40"/>
      <c r="C183" s="41"/>
      <c r="D183" s="218" t="s">
        <v>139</v>
      </c>
      <c r="E183" s="41"/>
      <c r="F183" s="219" t="s">
        <v>1299</v>
      </c>
      <c r="G183" s="41"/>
      <c r="H183" s="41"/>
      <c r="I183" s="220"/>
      <c r="J183" s="41"/>
      <c r="K183" s="41"/>
      <c r="L183" s="45"/>
      <c r="M183" s="221"/>
      <c r="N183" s="222"/>
      <c r="O183" s="85"/>
      <c r="P183" s="85"/>
      <c r="Q183" s="85"/>
      <c r="R183" s="85"/>
      <c r="S183" s="85"/>
      <c r="T183" s="86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8" t="s">
        <v>139</v>
      </c>
      <c r="AU183" s="18" t="s">
        <v>82</v>
      </c>
    </row>
    <row r="184" spans="1:47" s="2" customFormat="1" ht="12">
      <c r="A184" s="39"/>
      <c r="B184" s="40"/>
      <c r="C184" s="41"/>
      <c r="D184" s="223" t="s">
        <v>141</v>
      </c>
      <c r="E184" s="41"/>
      <c r="F184" s="224" t="s">
        <v>1300</v>
      </c>
      <c r="G184" s="41"/>
      <c r="H184" s="41"/>
      <c r="I184" s="220"/>
      <c r="J184" s="41"/>
      <c r="K184" s="41"/>
      <c r="L184" s="45"/>
      <c r="M184" s="221"/>
      <c r="N184" s="222"/>
      <c r="O184" s="85"/>
      <c r="P184" s="85"/>
      <c r="Q184" s="85"/>
      <c r="R184" s="85"/>
      <c r="S184" s="85"/>
      <c r="T184" s="86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8" t="s">
        <v>141</v>
      </c>
      <c r="AU184" s="18" t="s">
        <v>82</v>
      </c>
    </row>
    <row r="185" spans="1:51" s="14" customFormat="1" ht="12">
      <c r="A185" s="14"/>
      <c r="B185" s="235"/>
      <c r="C185" s="236"/>
      <c r="D185" s="218" t="s">
        <v>143</v>
      </c>
      <c r="E185" s="237" t="s">
        <v>19</v>
      </c>
      <c r="F185" s="238" t="s">
        <v>1301</v>
      </c>
      <c r="G185" s="236"/>
      <c r="H185" s="239">
        <v>11.025</v>
      </c>
      <c r="I185" s="240"/>
      <c r="J185" s="236"/>
      <c r="K185" s="236"/>
      <c r="L185" s="241"/>
      <c r="M185" s="242"/>
      <c r="N185" s="243"/>
      <c r="O185" s="243"/>
      <c r="P185" s="243"/>
      <c r="Q185" s="243"/>
      <c r="R185" s="243"/>
      <c r="S185" s="243"/>
      <c r="T185" s="24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45" t="s">
        <v>143</v>
      </c>
      <c r="AU185" s="245" t="s">
        <v>82</v>
      </c>
      <c r="AV185" s="14" t="s">
        <v>82</v>
      </c>
      <c r="AW185" s="14" t="s">
        <v>33</v>
      </c>
      <c r="AX185" s="14" t="s">
        <v>80</v>
      </c>
      <c r="AY185" s="245" t="s">
        <v>130</v>
      </c>
    </row>
    <row r="186" spans="1:65" s="2" customFormat="1" ht="19.8" customHeight="1">
      <c r="A186" s="39"/>
      <c r="B186" s="40"/>
      <c r="C186" s="205" t="s">
        <v>420</v>
      </c>
      <c r="D186" s="205" t="s">
        <v>133</v>
      </c>
      <c r="E186" s="206" t="s">
        <v>1302</v>
      </c>
      <c r="F186" s="207" t="s">
        <v>1303</v>
      </c>
      <c r="G186" s="208" t="s">
        <v>136</v>
      </c>
      <c r="H186" s="209">
        <v>2</v>
      </c>
      <c r="I186" s="210"/>
      <c r="J186" s="211">
        <f>ROUND(I186*H186,2)</f>
        <v>0</v>
      </c>
      <c r="K186" s="207" t="s">
        <v>137</v>
      </c>
      <c r="L186" s="45"/>
      <c r="M186" s="212" t="s">
        <v>19</v>
      </c>
      <c r="N186" s="213" t="s">
        <v>43</v>
      </c>
      <c r="O186" s="85"/>
      <c r="P186" s="214">
        <f>O186*H186</f>
        <v>0</v>
      </c>
      <c r="Q186" s="214">
        <v>0.0076</v>
      </c>
      <c r="R186" s="214">
        <f>Q186*H186</f>
        <v>0.0152</v>
      </c>
      <c r="S186" s="214">
        <v>0</v>
      </c>
      <c r="T186" s="215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16" t="s">
        <v>602</v>
      </c>
      <c r="AT186" s="216" t="s">
        <v>133</v>
      </c>
      <c r="AU186" s="216" t="s">
        <v>82</v>
      </c>
      <c r="AY186" s="18" t="s">
        <v>130</v>
      </c>
      <c r="BE186" s="217">
        <f>IF(N186="základní",J186,0)</f>
        <v>0</v>
      </c>
      <c r="BF186" s="217">
        <f>IF(N186="snížená",J186,0)</f>
        <v>0</v>
      </c>
      <c r="BG186" s="217">
        <f>IF(N186="zákl. přenesená",J186,0)</f>
        <v>0</v>
      </c>
      <c r="BH186" s="217">
        <f>IF(N186="sníž. přenesená",J186,0)</f>
        <v>0</v>
      </c>
      <c r="BI186" s="217">
        <f>IF(N186="nulová",J186,0)</f>
        <v>0</v>
      </c>
      <c r="BJ186" s="18" t="s">
        <v>80</v>
      </c>
      <c r="BK186" s="217">
        <f>ROUND(I186*H186,2)</f>
        <v>0</v>
      </c>
      <c r="BL186" s="18" t="s">
        <v>602</v>
      </c>
      <c r="BM186" s="216" t="s">
        <v>1304</v>
      </c>
    </row>
    <row r="187" spans="1:47" s="2" customFormat="1" ht="12">
      <c r="A187" s="39"/>
      <c r="B187" s="40"/>
      <c r="C187" s="41"/>
      <c r="D187" s="218" t="s">
        <v>139</v>
      </c>
      <c r="E187" s="41"/>
      <c r="F187" s="219" t="s">
        <v>1305</v>
      </c>
      <c r="G187" s="41"/>
      <c r="H187" s="41"/>
      <c r="I187" s="220"/>
      <c r="J187" s="41"/>
      <c r="K187" s="41"/>
      <c r="L187" s="45"/>
      <c r="M187" s="221"/>
      <c r="N187" s="222"/>
      <c r="O187" s="85"/>
      <c r="P187" s="85"/>
      <c r="Q187" s="85"/>
      <c r="R187" s="85"/>
      <c r="S187" s="85"/>
      <c r="T187" s="86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139</v>
      </c>
      <c r="AU187" s="18" t="s">
        <v>82</v>
      </c>
    </row>
    <row r="188" spans="1:47" s="2" customFormat="1" ht="12">
      <c r="A188" s="39"/>
      <c r="B188" s="40"/>
      <c r="C188" s="41"/>
      <c r="D188" s="223" t="s">
        <v>141</v>
      </c>
      <c r="E188" s="41"/>
      <c r="F188" s="224" t="s">
        <v>1306</v>
      </c>
      <c r="G188" s="41"/>
      <c r="H188" s="41"/>
      <c r="I188" s="220"/>
      <c r="J188" s="41"/>
      <c r="K188" s="41"/>
      <c r="L188" s="45"/>
      <c r="M188" s="221"/>
      <c r="N188" s="222"/>
      <c r="O188" s="85"/>
      <c r="P188" s="85"/>
      <c r="Q188" s="85"/>
      <c r="R188" s="85"/>
      <c r="S188" s="85"/>
      <c r="T188" s="86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141</v>
      </c>
      <c r="AU188" s="18" t="s">
        <v>82</v>
      </c>
    </row>
    <row r="189" spans="1:65" s="2" customFormat="1" ht="19.8" customHeight="1">
      <c r="A189" s="39"/>
      <c r="B189" s="40"/>
      <c r="C189" s="205" t="s">
        <v>426</v>
      </c>
      <c r="D189" s="205" t="s">
        <v>133</v>
      </c>
      <c r="E189" s="206" t="s">
        <v>1307</v>
      </c>
      <c r="F189" s="207" t="s">
        <v>1308</v>
      </c>
      <c r="G189" s="208" t="s">
        <v>233</v>
      </c>
      <c r="H189" s="209">
        <v>45</v>
      </c>
      <c r="I189" s="210"/>
      <c r="J189" s="211">
        <f>ROUND(I189*H189,2)</f>
        <v>0</v>
      </c>
      <c r="K189" s="207" t="s">
        <v>137</v>
      </c>
      <c r="L189" s="45"/>
      <c r="M189" s="212" t="s">
        <v>19</v>
      </c>
      <c r="N189" s="213" t="s">
        <v>43</v>
      </c>
      <c r="O189" s="85"/>
      <c r="P189" s="214">
        <f>O189*H189</f>
        <v>0</v>
      </c>
      <c r="Q189" s="214">
        <v>0.0019</v>
      </c>
      <c r="R189" s="214">
        <f>Q189*H189</f>
        <v>0.0855</v>
      </c>
      <c r="S189" s="214">
        <v>0</v>
      </c>
      <c r="T189" s="215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16" t="s">
        <v>602</v>
      </c>
      <c r="AT189" s="216" t="s">
        <v>133</v>
      </c>
      <c r="AU189" s="216" t="s">
        <v>82</v>
      </c>
      <c r="AY189" s="18" t="s">
        <v>130</v>
      </c>
      <c r="BE189" s="217">
        <f>IF(N189="základní",J189,0)</f>
        <v>0</v>
      </c>
      <c r="BF189" s="217">
        <f>IF(N189="snížená",J189,0)</f>
        <v>0</v>
      </c>
      <c r="BG189" s="217">
        <f>IF(N189="zákl. přenesená",J189,0)</f>
        <v>0</v>
      </c>
      <c r="BH189" s="217">
        <f>IF(N189="sníž. přenesená",J189,0)</f>
        <v>0</v>
      </c>
      <c r="BI189" s="217">
        <f>IF(N189="nulová",J189,0)</f>
        <v>0</v>
      </c>
      <c r="BJ189" s="18" t="s">
        <v>80</v>
      </c>
      <c r="BK189" s="217">
        <f>ROUND(I189*H189,2)</f>
        <v>0</v>
      </c>
      <c r="BL189" s="18" t="s">
        <v>602</v>
      </c>
      <c r="BM189" s="216" t="s">
        <v>1309</v>
      </c>
    </row>
    <row r="190" spans="1:47" s="2" customFormat="1" ht="12">
      <c r="A190" s="39"/>
      <c r="B190" s="40"/>
      <c r="C190" s="41"/>
      <c r="D190" s="218" t="s">
        <v>139</v>
      </c>
      <c r="E190" s="41"/>
      <c r="F190" s="219" t="s">
        <v>1310</v>
      </c>
      <c r="G190" s="41"/>
      <c r="H190" s="41"/>
      <c r="I190" s="220"/>
      <c r="J190" s="41"/>
      <c r="K190" s="41"/>
      <c r="L190" s="45"/>
      <c r="M190" s="221"/>
      <c r="N190" s="222"/>
      <c r="O190" s="85"/>
      <c r="P190" s="85"/>
      <c r="Q190" s="85"/>
      <c r="R190" s="85"/>
      <c r="S190" s="85"/>
      <c r="T190" s="86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8" t="s">
        <v>139</v>
      </c>
      <c r="AU190" s="18" t="s">
        <v>82</v>
      </c>
    </row>
    <row r="191" spans="1:47" s="2" customFormat="1" ht="12">
      <c r="A191" s="39"/>
      <c r="B191" s="40"/>
      <c r="C191" s="41"/>
      <c r="D191" s="223" t="s">
        <v>141</v>
      </c>
      <c r="E191" s="41"/>
      <c r="F191" s="224" t="s">
        <v>1311</v>
      </c>
      <c r="G191" s="41"/>
      <c r="H191" s="41"/>
      <c r="I191" s="220"/>
      <c r="J191" s="41"/>
      <c r="K191" s="41"/>
      <c r="L191" s="45"/>
      <c r="M191" s="221"/>
      <c r="N191" s="222"/>
      <c r="O191" s="85"/>
      <c r="P191" s="85"/>
      <c r="Q191" s="85"/>
      <c r="R191" s="85"/>
      <c r="S191" s="85"/>
      <c r="T191" s="86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8" t="s">
        <v>141</v>
      </c>
      <c r="AU191" s="18" t="s">
        <v>82</v>
      </c>
    </row>
    <row r="192" spans="1:65" s="2" customFormat="1" ht="22.2" customHeight="1">
      <c r="A192" s="39"/>
      <c r="B192" s="40"/>
      <c r="C192" s="205" t="s">
        <v>433</v>
      </c>
      <c r="D192" s="205" t="s">
        <v>133</v>
      </c>
      <c r="E192" s="206" t="s">
        <v>1312</v>
      </c>
      <c r="F192" s="207" t="s">
        <v>1313</v>
      </c>
      <c r="G192" s="208" t="s">
        <v>233</v>
      </c>
      <c r="H192" s="209">
        <v>123</v>
      </c>
      <c r="I192" s="210"/>
      <c r="J192" s="211">
        <f>ROUND(I192*H192,2)</f>
        <v>0</v>
      </c>
      <c r="K192" s="207" t="s">
        <v>137</v>
      </c>
      <c r="L192" s="45"/>
      <c r="M192" s="212" t="s">
        <v>19</v>
      </c>
      <c r="N192" s="213" t="s">
        <v>43</v>
      </c>
      <c r="O192" s="85"/>
      <c r="P192" s="214">
        <f>O192*H192</f>
        <v>0</v>
      </c>
      <c r="Q192" s="214">
        <v>0</v>
      </c>
      <c r="R192" s="214">
        <f>Q192*H192</f>
        <v>0</v>
      </c>
      <c r="S192" s="214">
        <v>0</v>
      </c>
      <c r="T192" s="215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16" t="s">
        <v>602</v>
      </c>
      <c r="AT192" s="216" t="s">
        <v>133</v>
      </c>
      <c r="AU192" s="216" t="s">
        <v>82</v>
      </c>
      <c r="AY192" s="18" t="s">
        <v>130</v>
      </c>
      <c r="BE192" s="217">
        <f>IF(N192="základní",J192,0)</f>
        <v>0</v>
      </c>
      <c r="BF192" s="217">
        <f>IF(N192="snížená",J192,0)</f>
        <v>0</v>
      </c>
      <c r="BG192" s="217">
        <f>IF(N192="zákl. přenesená",J192,0)</f>
        <v>0</v>
      </c>
      <c r="BH192" s="217">
        <f>IF(N192="sníž. přenesená",J192,0)</f>
        <v>0</v>
      </c>
      <c r="BI192" s="217">
        <f>IF(N192="nulová",J192,0)</f>
        <v>0</v>
      </c>
      <c r="BJ192" s="18" t="s">
        <v>80</v>
      </c>
      <c r="BK192" s="217">
        <f>ROUND(I192*H192,2)</f>
        <v>0</v>
      </c>
      <c r="BL192" s="18" t="s">
        <v>602</v>
      </c>
      <c r="BM192" s="216" t="s">
        <v>1314</v>
      </c>
    </row>
    <row r="193" spans="1:47" s="2" customFormat="1" ht="12">
      <c r="A193" s="39"/>
      <c r="B193" s="40"/>
      <c r="C193" s="41"/>
      <c r="D193" s="218" t="s">
        <v>139</v>
      </c>
      <c r="E193" s="41"/>
      <c r="F193" s="219" t="s">
        <v>1315</v>
      </c>
      <c r="G193" s="41"/>
      <c r="H193" s="41"/>
      <c r="I193" s="220"/>
      <c r="J193" s="41"/>
      <c r="K193" s="41"/>
      <c r="L193" s="45"/>
      <c r="M193" s="221"/>
      <c r="N193" s="222"/>
      <c r="O193" s="85"/>
      <c r="P193" s="85"/>
      <c r="Q193" s="85"/>
      <c r="R193" s="85"/>
      <c r="S193" s="85"/>
      <c r="T193" s="86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8" t="s">
        <v>139</v>
      </c>
      <c r="AU193" s="18" t="s">
        <v>82</v>
      </c>
    </row>
    <row r="194" spans="1:47" s="2" customFormat="1" ht="12">
      <c r="A194" s="39"/>
      <c r="B194" s="40"/>
      <c r="C194" s="41"/>
      <c r="D194" s="223" t="s">
        <v>141</v>
      </c>
      <c r="E194" s="41"/>
      <c r="F194" s="224" t="s">
        <v>1316</v>
      </c>
      <c r="G194" s="41"/>
      <c r="H194" s="41"/>
      <c r="I194" s="220"/>
      <c r="J194" s="41"/>
      <c r="K194" s="41"/>
      <c r="L194" s="45"/>
      <c r="M194" s="221"/>
      <c r="N194" s="222"/>
      <c r="O194" s="85"/>
      <c r="P194" s="85"/>
      <c r="Q194" s="85"/>
      <c r="R194" s="85"/>
      <c r="S194" s="85"/>
      <c r="T194" s="86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8" t="s">
        <v>141</v>
      </c>
      <c r="AU194" s="18" t="s">
        <v>82</v>
      </c>
    </row>
    <row r="195" spans="1:51" s="14" customFormat="1" ht="12">
      <c r="A195" s="14"/>
      <c r="B195" s="235"/>
      <c r="C195" s="236"/>
      <c r="D195" s="218" t="s">
        <v>143</v>
      </c>
      <c r="E195" s="237" t="s">
        <v>19</v>
      </c>
      <c r="F195" s="238" t="s">
        <v>1295</v>
      </c>
      <c r="G195" s="236"/>
      <c r="H195" s="239">
        <v>123</v>
      </c>
      <c r="I195" s="240"/>
      <c r="J195" s="236"/>
      <c r="K195" s="236"/>
      <c r="L195" s="241"/>
      <c r="M195" s="242"/>
      <c r="N195" s="243"/>
      <c r="O195" s="243"/>
      <c r="P195" s="243"/>
      <c r="Q195" s="243"/>
      <c r="R195" s="243"/>
      <c r="S195" s="243"/>
      <c r="T195" s="24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45" t="s">
        <v>143</v>
      </c>
      <c r="AU195" s="245" t="s">
        <v>82</v>
      </c>
      <c r="AV195" s="14" t="s">
        <v>82</v>
      </c>
      <c r="AW195" s="14" t="s">
        <v>33</v>
      </c>
      <c r="AX195" s="14" t="s">
        <v>80</v>
      </c>
      <c r="AY195" s="245" t="s">
        <v>130</v>
      </c>
    </row>
    <row r="196" spans="1:65" s="2" customFormat="1" ht="14.4" customHeight="1">
      <c r="A196" s="39"/>
      <c r="B196" s="40"/>
      <c r="C196" s="205" t="s">
        <v>437</v>
      </c>
      <c r="D196" s="205" t="s">
        <v>133</v>
      </c>
      <c r="E196" s="206" t="s">
        <v>1317</v>
      </c>
      <c r="F196" s="207" t="s">
        <v>1318</v>
      </c>
      <c r="G196" s="208" t="s">
        <v>150</v>
      </c>
      <c r="H196" s="209">
        <v>7.35</v>
      </c>
      <c r="I196" s="210"/>
      <c r="J196" s="211">
        <f>ROUND(I196*H196,2)</f>
        <v>0</v>
      </c>
      <c r="K196" s="207" t="s">
        <v>137</v>
      </c>
      <c r="L196" s="45"/>
      <c r="M196" s="212" t="s">
        <v>19</v>
      </c>
      <c r="N196" s="213" t="s">
        <v>43</v>
      </c>
      <c r="O196" s="85"/>
      <c r="P196" s="214">
        <f>O196*H196</f>
        <v>0</v>
      </c>
      <c r="Q196" s="214">
        <v>3E-05</v>
      </c>
      <c r="R196" s="214">
        <f>Q196*H196</f>
        <v>0.0002205</v>
      </c>
      <c r="S196" s="214">
        <v>0</v>
      </c>
      <c r="T196" s="215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16" t="s">
        <v>602</v>
      </c>
      <c r="AT196" s="216" t="s">
        <v>133</v>
      </c>
      <c r="AU196" s="216" t="s">
        <v>82</v>
      </c>
      <c r="AY196" s="18" t="s">
        <v>130</v>
      </c>
      <c r="BE196" s="217">
        <f>IF(N196="základní",J196,0)</f>
        <v>0</v>
      </c>
      <c r="BF196" s="217">
        <f>IF(N196="snížená",J196,0)</f>
        <v>0</v>
      </c>
      <c r="BG196" s="217">
        <f>IF(N196="zákl. přenesená",J196,0)</f>
        <v>0</v>
      </c>
      <c r="BH196" s="217">
        <f>IF(N196="sníž. přenesená",J196,0)</f>
        <v>0</v>
      </c>
      <c r="BI196" s="217">
        <f>IF(N196="nulová",J196,0)</f>
        <v>0</v>
      </c>
      <c r="BJ196" s="18" t="s">
        <v>80</v>
      </c>
      <c r="BK196" s="217">
        <f>ROUND(I196*H196,2)</f>
        <v>0</v>
      </c>
      <c r="BL196" s="18" t="s">
        <v>602</v>
      </c>
      <c r="BM196" s="216" t="s">
        <v>1319</v>
      </c>
    </row>
    <row r="197" spans="1:47" s="2" customFormat="1" ht="12">
      <c r="A197" s="39"/>
      <c r="B197" s="40"/>
      <c r="C197" s="41"/>
      <c r="D197" s="218" t="s">
        <v>139</v>
      </c>
      <c r="E197" s="41"/>
      <c r="F197" s="219" t="s">
        <v>1320</v>
      </c>
      <c r="G197" s="41"/>
      <c r="H197" s="41"/>
      <c r="I197" s="220"/>
      <c r="J197" s="41"/>
      <c r="K197" s="41"/>
      <c r="L197" s="45"/>
      <c r="M197" s="221"/>
      <c r="N197" s="222"/>
      <c r="O197" s="85"/>
      <c r="P197" s="85"/>
      <c r="Q197" s="85"/>
      <c r="R197" s="85"/>
      <c r="S197" s="85"/>
      <c r="T197" s="86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8" t="s">
        <v>139</v>
      </c>
      <c r="AU197" s="18" t="s">
        <v>82</v>
      </c>
    </row>
    <row r="198" spans="1:47" s="2" customFormat="1" ht="12">
      <c r="A198" s="39"/>
      <c r="B198" s="40"/>
      <c r="C198" s="41"/>
      <c r="D198" s="223" t="s">
        <v>141</v>
      </c>
      <c r="E198" s="41"/>
      <c r="F198" s="224" t="s">
        <v>1321</v>
      </c>
      <c r="G198" s="41"/>
      <c r="H198" s="41"/>
      <c r="I198" s="220"/>
      <c r="J198" s="41"/>
      <c r="K198" s="41"/>
      <c r="L198" s="45"/>
      <c r="M198" s="221"/>
      <c r="N198" s="222"/>
      <c r="O198" s="85"/>
      <c r="P198" s="85"/>
      <c r="Q198" s="85"/>
      <c r="R198" s="85"/>
      <c r="S198" s="85"/>
      <c r="T198" s="86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T198" s="18" t="s">
        <v>141</v>
      </c>
      <c r="AU198" s="18" t="s">
        <v>82</v>
      </c>
    </row>
    <row r="199" spans="1:51" s="14" customFormat="1" ht="12">
      <c r="A199" s="14"/>
      <c r="B199" s="235"/>
      <c r="C199" s="236"/>
      <c r="D199" s="218" t="s">
        <v>143</v>
      </c>
      <c r="E199" s="237" t="s">
        <v>19</v>
      </c>
      <c r="F199" s="238" t="s">
        <v>1289</v>
      </c>
      <c r="G199" s="236"/>
      <c r="H199" s="239">
        <v>7.35</v>
      </c>
      <c r="I199" s="240"/>
      <c r="J199" s="236"/>
      <c r="K199" s="236"/>
      <c r="L199" s="241"/>
      <c r="M199" s="242"/>
      <c r="N199" s="243"/>
      <c r="O199" s="243"/>
      <c r="P199" s="243"/>
      <c r="Q199" s="243"/>
      <c r="R199" s="243"/>
      <c r="S199" s="243"/>
      <c r="T199" s="24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45" t="s">
        <v>143</v>
      </c>
      <c r="AU199" s="245" t="s">
        <v>82</v>
      </c>
      <c r="AV199" s="14" t="s">
        <v>82</v>
      </c>
      <c r="AW199" s="14" t="s">
        <v>33</v>
      </c>
      <c r="AX199" s="14" t="s">
        <v>80</v>
      </c>
      <c r="AY199" s="245" t="s">
        <v>130</v>
      </c>
    </row>
    <row r="200" spans="1:65" s="2" customFormat="1" ht="30" customHeight="1">
      <c r="A200" s="39"/>
      <c r="B200" s="40"/>
      <c r="C200" s="205" t="s">
        <v>444</v>
      </c>
      <c r="D200" s="205" t="s">
        <v>133</v>
      </c>
      <c r="E200" s="206" t="s">
        <v>1322</v>
      </c>
      <c r="F200" s="207" t="s">
        <v>1323</v>
      </c>
      <c r="G200" s="208" t="s">
        <v>150</v>
      </c>
      <c r="H200" s="209">
        <v>16.45</v>
      </c>
      <c r="I200" s="210"/>
      <c r="J200" s="211">
        <f>ROUND(I200*H200,2)</f>
        <v>0</v>
      </c>
      <c r="K200" s="207" t="s">
        <v>137</v>
      </c>
      <c r="L200" s="45"/>
      <c r="M200" s="212" t="s">
        <v>19</v>
      </c>
      <c r="N200" s="213" t="s">
        <v>43</v>
      </c>
      <c r="O200" s="85"/>
      <c r="P200" s="214">
        <f>O200*H200</f>
        <v>0</v>
      </c>
      <c r="Q200" s="214">
        <v>0</v>
      </c>
      <c r="R200" s="214">
        <f>Q200*H200</f>
        <v>0</v>
      </c>
      <c r="S200" s="214">
        <v>0</v>
      </c>
      <c r="T200" s="215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16" t="s">
        <v>602</v>
      </c>
      <c r="AT200" s="216" t="s">
        <v>133</v>
      </c>
      <c r="AU200" s="216" t="s">
        <v>82</v>
      </c>
      <c r="AY200" s="18" t="s">
        <v>130</v>
      </c>
      <c r="BE200" s="217">
        <f>IF(N200="základní",J200,0)</f>
        <v>0</v>
      </c>
      <c r="BF200" s="217">
        <f>IF(N200="snížená",J200,0)</f>
        <v>0</v>
      </c>
      <c r="BG200" s="217">
        <f>IF(N200="zákl. přenesená",J200,0)</f>
        <v>0</v>
      </c>
      <c r="BH200" s="217">
        <f>IF(N200="sníž. přenesená",J200,0)</f>
        <v>0</v>
      </c>
      <c r="BI200" s="217">
        <f>IF(N200="nulová",J200,0)</f>
        <v>0</v>
      </c>
      <c r="BJ200" s="18" t="s">
        <v>80</v>
      </c>
      <c r="BK200" s="217">
        <f>ROUND(I200*H200,2)</f>
        <v>0</v>
      </c>
      <c r="BL200" s="18" t="s">
        <v>602</v>
      </c>
      <c r="BM200" s="216" t="s">
        <v>1324</v>
      </c>
    </row>
    <row r="201" spans="1:47" s="2" customFormat="1" ht="12">
      <c r="A201" s="39"/>
      <c r="B201" s="40"/>
      <c r="C201" s="41"/>
      <c r="D201" s="218" t="s">
        <v>139</v>
      </c>
      <c r="E201" s="41"/>
      <c r="F201" s="219" t="s">
        <v>1325</v>
      </c>
      <c r="G201" s="41"/>
      <c r="H201" s="41"/>
      <c r="I201" s="220"/>
      <c r="J201" s="41"/>
      <c r="K201" s="41"/>
      <c r="L201" s="45"/>
      <c r="M201" s="221"/>
      <c r="N201" s="222"/>
      <c r="O201" s="85"/>
      <c r="P201" s="85"/>
      <c r="Q201" s="85"/>
      <c r="R201" s="85"/>
      <c r="S201" s="85"/>
      <c r="T201" s="86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T201" s="18" t="s">
        <v>139</v>
      </c>
      <c r="AU201" s="18" t="s">
        <v>82</v>
      </c>
    </row>
    <row r="202" spans="1:47" s="2" customFormat="1" ht="12">
      <c r="A202" s="39"/>
      <c r="B202" s="40"/>
      <c r="C202" s="41"/>
      <c r="D202" s="223" t="s">
        <v>141</v>
      </c>
      <c r="E202" s="41"/>
      <c r="F202" s="224" t="s">
        <v>1326</v>
      </c>
      <c r="G202" s="41"/>
      <c r="H202" s="41"/>
      <c r="I202" s="220"/>
      <c r="J202" s="41"/>
      <c r="K202" s="41"/>
      <c r="L202" s="45"/>
      <c r="M202" s="221"/>
      <c r="N202" s="222"/>
      <c r="O202" s="85"/>
      <c r="P202" s="85"/>
      <c r="Q202" s="85"/>
      <c r="R202" s="85"/>
      <c r="S202" s="85"/>
      <c r="T202" s="86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18" t="s">
        <v>141</v>
      </c>
      <c r="AU202" s="18" t="s">
        <v>82</v>
      </c>
    </row>
    <row r="203" spans="1:51" s="14" customFormat="1" ht="12">
      <c r="A203" s="14"/>
      <c r="B203" s="235"/>
      <c r="C203" s="236"/>
      <c r="D203" s="218" t="s">
        <v>143</v>
      </c>
      <c r="E203" s="237" t="s">
        <v>19</v>
      </c>
      <c r="F203" s="238" t="s">
        <v>1327</v>
      </c>
      <c r="G203" s="236"/>
      <c r="H203" s="239">
        <v>16.45</v>
      </c>
      <c r="I203" s="240"/>
      <c r="J203" s="236"/>
      <c r="K203" s="236"/>
      <c r="L203" s="241"/>
      <c r="M203" s="242"/>
      <c r="N203" s="243"/>
      <c r="O203" s="243"/>
      <c r="P203" s="243"/>
      <c r="Q203" s="243"/>
      <c r="R203" s="243"/>
      <c r="S203" s="243"/>
      <c r="T203" s="24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45" t="s">
        <v>143</v>
      </c>
      <c r="AU203" s="245" t="s">
        <v>82</v>
      </c>
      <c r="AV203" s="14" t="s">
        <v>82</v>
      </c>
      <c r="AW203" s="14" t="s">
        <v>33</v>
      </c>
      <c r="AX203" s="14" t="s">
        <v>80</v>
      </c>
      <c r="AY203" s="245" t="s">
        <v>130</v>
      </c>
    </row>
    <row r="204" spans="1:65" s="2" customFormat="1" ht="22.2" customHeight="1">
      <c r="A204" s="39"/>
      <c r="B204" s="40"/>
      <c r="C204" s="205" t="s">
        <v>450</v>
      </c>
      <c r="D204" s="205" t="s">
        <v>133</v>
      </c>
      <c r="E204" s="206" t="s">
        <v>1328</v>
      </c>
      <c r="F204" s="207" t="s">
        <v>1329</v>
      </c>
      <c r="G204" s="208" t="s">
        <v>150</v>
      </c>
      <c r="H204" s="209">
        <v>15.75</v>
      </c>
      <c r="I204" s="210"/>
      <c r="J204" s="211">
        <f>ROUND(I204*H204,2)</f>
        <v>0</v>
      </c>
      <c r="K204" s="207" t="s">
        <v>137</v>
      </c>
      <c r="L204" s="45"/>
      <c r="M204" s="212" t="s">
        <v>19</v>
      </c>
      <c r="N204" s="213" t="s">
        <v>43</v>
      </c>
      <c r="O204" s="85"/>
      <c r="P204" s="214">
        <f>O204*H204</f>
        <v>0</v>
      </c>
      <c r="Q204" s="214">
        <v>0.15192</v>
      </c>
      <c r="R204" s="214">
        <f>Q204*H204</f>
        <v>2.39274</v>
      </c>
      <c r="S204" s="214">
        <v>0</v>
      </c>
      <c r="T204" s="215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16" t="s">
        <v>602</v>
      </c>
      <c r="AT204" s="216" t="s">
        <v>133</v>
      </c>
      <c r="AU204" s="216" t="s">
        <v>82</v>
      </c>
      <c r="AY204" s="18" t="s">
        <v>130</v>
      </c>
      <c r="BE204" s="217">
        <f>IF(N204="základní",J204,0)</f>
        <v>0</v>
      </c>
      <c r="BF204" s="217">
        <f>IF(N204="snížená",J204,0)</f>
        <v>0</v>
      </c>
      <c r="BG204" s="217">
        <f>IF(N204="zákl. přenesená",J204,0)</f>
        <v>0</v>
      </c>
      <c r="BH204" s="217">
        <f>IF(N204="sníž. přenesená",J204,0)</f>
        <v>0</v>
      </c>
      <c r="BI204" s="217">
        <f>IF(N204="nulová",J204,0)</f>
        <v>0</v>
      </c>
      <c r="BJ204" s="18" t="s">
        <v>80</v>
      </c>
      <c r="BK204" s="217">
        <f>ROUND(I204*H204,2)</f>
        <v>0</v>
      </c>
      <c r="BL204" s="18" t="s">
        <v>602</v>
      </c>
      <c r="BM204" s="216" t="s">
        <v>1330</v>
      </c>
    </row>
    <row r="205" spans="1:47" s="2" customFormat="1" ht="12">
      <c r="A205" s="39"/>
      <c r="B205" s="40"/>
      <c r="C205" s="41"/>
      <c r="D205" s="218" t="s">
        <v>139</v>
      </c>
      <c r="E205" s="41"/>
      <c r="F205" s="219" t="s">
        <v>1331</v>
      </c>
      <c r="G205" s="41"/>
      <c r="H205" s="41"/>
      <c r="I205" s="220"/>
      <c r="J205" s="41"/>
      <c r="K205" s="41"/>
      <c r="L205" s="45"/>
      <c r="M205" s="221"/>
      <c r="N205" s="222"/>
      <c r="O205" s="85"/>
      <c r="P205" s="85"/>
      <c r="Q205" s="85"/>
      <c r="R205" s="85"/>
      <c r="S205" s="85"/>
      <c r="T205" s="86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T205" s="18" t="s">
        <v>139</v>
      </c>
      <c r="AU205" s="18" t="s">
        <v>82</v>
      </c>
    </row>
    <row r="206" spans="1:47" s="2" customFormat="1" ht="12">
      <c r="A206" s="39"/>
      <c r="B206" s="40"/>
      <c r="C206" s="41"/>
      <c r="D206" s="223" t="s">
        <v>141</v>
      </c>
      <c r="E206" s="41"/>
      <c r="F206" s="224" t="s">
        <v>1332</v>
      </c>
      <c r="G206" s="41"/>
      <c r="H206" s="41"/>
      <c r="I206" s="220"/>
      <c r="J206" s="41"/>
      <c r="K206" s="41"/>
      <c r="L206" s="45"/>
      <c r="M206" s="221"/>
      <c r="N206" s="222"/>
      <c r="O206" s="85"/>
      <c r="P206" s="85"/>
      <c r="Q206" s="85"/>
      <c r="R206" s="85"/>
      <c r="S206" s="85"/>
      <c r="T206" s="86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T206" s="18" t="s">
        <v>141</v>
      </c>
      <c r="AU206" s="18" t="s">
        <v>82</v>
      </c>
    </row>
    <row r="207" spans="1:51" s="14" customFormat="1" ht="12">
      <c r="A207" s="14"/>
      <c r="B207" s="235"/>
      <c r="C207" s="236"/>
      <c r="D207" s="218" t="s">
        <v>143</v>
      </c>
      <c r="E207" s="237" t="s">
        <v>19</v>
      </c>
      <c r="F207" s="238" t="s">
        <v>1333</v>
      </c>
      <c r="G207" s="236"/>
      <c r="H207" s="239">
        <v>15.75</v>
      </c>
      <c r="I207" s="240"/>
      <c r="J207" s="236"/>
      <c r="K207" s="236"/>
      <c r="L207" s="241"/>
      <c r="M207" s="242"/>
      <c r="N207" s="243"/>
      <c r="O207" s="243"/>
      <c r="P207" s="243"/>
      <c r="Q207" s="243"/>
      <c r="R207" s="243"/>
      <c r="S207" s="243"/>
      <c r="T207" s="24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45" t="s">
        <v>143</v>
      </c>
      <c r="AU207" s="245" t="s">
        <v>82</v>
      </c>
      <c r="AV207" s="14" t="s">
        <v>82</v>
      </c>
      <c r="AW207" s="14" t="s">
        <v>33</v>
      </c>
      <c r="AX207" s="14" t="s">
        <v>80</v>
      </c>
      <c r="AY207" s="245" t="s">
        <v>130</v>
      </c>
    </row>
    <row r="208" spans="1:65" s="2" customFormat="1" ht="30" customHeight="1">
      <c r="A208" s="39"/>
      <c r="B208" s="40"/>
      <c r="C208" s="205" t="s">
        <v>455</v>
      </c>
      <c r="D208" s="205" t="s">
        <v>133</v>
      </c>
      <c r="E208" s="206" t="s">
        <v>1334</v>
      </c>
      <c r="F208" s="207" t="s">
        <v>1335</v>
      </c>
      <c r="G208" s="208" t="s">
        <v>150</v>
      </c>
      <c r="H208" s="209">
        <v>16.45</v>
      </c>
      <c r="I208" s="210"/>
      <c r="J208" s="211">
        <f>ROUND(I208*H208,2)</f>
        <v>0</v>
      </c>
      <c r="K208" s="207" t="s">
        <v>137</v>
      </c>
      <c r="L208" s="45"/>
      <c r="M208" s="212" t="s">
        <v>19</v>
      </c>
      <c r="N208" s="213" t="s">
        <v>43</v>
      </c>
      <c r="O208" s="85"/>
      <c r="P208" s="214">
        <f>O208*H208</f>
        <v>0</v>
      </c>
      <c r="Q208" s="214">
        <v>0.08425</v>
      </c>
      <c r="R208" s="214">
        <f>Q208*H208</f>
        <v>1.3859125</v>
      </c>
      <c r="S208" s="214">
        <v>0</v>
      </c>
      <c r="T208" s="215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16" t="s">
        <v>602</v>
      </c>
      <c r="AT208" s="216" t="s">
        <v>133</v>
      </c>
      <c r="AU208" s="216" t="s">
        <v>82</v>
      </c>
      <c r="AY208" s="18" t="s">
        <v>130</v>
      </c>
      <c r="BE208" s="217">
        <f>IF(N208="základní",J208,0)</f>
        <v>0</v>
      </c>
      <c r="BF208" s="217">
        <f>IF(N208="snížená",J208,0)</f>
        <v>0</v>
      </c>
      <c r="BG208" s="217">
        <f>IF(N208="zákl. přenesená",J208,0)</f>
        <v>0</v>
      </c>
      <c r="BH208" s="217">
        <f>IF(N208="sníž. přenesená",J208,0)</f>
        <v>0</v>
      </c>
      <c r="BI208" s="217">
        <f>IF(N208="nulová",J208,0)</f>
        <v>0</v>
      </c>
      <c r="BJ208" s="18" t="s">
        <v>80</v>
      </c>
      <c r="BK208" s="217">
        <f>ROUND(I208*H208,2)</f>
        <v>0</v>
      </c>
      <c r="BL208" s="18" t="s">
        <v>602</v>
      </c>
      <c r="BM208" s="216" t="s">
        <v>1336</v>
      </c>
    </row>
    <row r="209" spans="1:47" s="2" customFormat="1" ht="12">
      <c r="A209" s="39"/>
      <c r="B209" s="40"/>
      <c r="C209" s="41"/>
      <c r="D209" s="218" t="s">
        <v>139</v>
      </c>
      <c r="E209" s="41"/>
      <c r="F209" s="219" t="s">
        <v>1337</v>
      </c>
      <c r="G209" s="41"/>
      <c r="H209" s="41"/>
      <c r="I209" s="220"/>
      <c r="J209" s="41"/>
      <c r="K209" s="41"/>
      <c r="L209" s="45"/>
      <c r="M209" s="221"/>
      <c r="N209" s="222"/>
      <c r="O209" s="85"/>
      <c r="P209" s="85"/>
      <c r="Q209" s="85"/>
      <c r="R209" s="85"/>
      <c r="S209" s="85"/>
      <c r="T209" s="86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T209" s="18" t="s">
        <v>139</v>
      </c>
      <c r="AU209" s="18" t="s">
        <v>82</v>
      </c>
    </row>
    <row r="210" spans="1:47" s="2" customFormat="1" ht="12">
      <c r="A210" s="39"/>
      <c r="B210" s="40"/>
      <c r="C210" s="41"/>
      <c r="D210" s="223" t="s">
        <v>141</v>
      </c>
      <c r="E210" s="41"/>
      <c r="F210" s="224" t="s">
        <v>1338</v>
      </c>
      <c r="G210" s="41"/>
      <c r="H210" s="41"/>
      <c r="I210" s="220"/>
      <c r="J210" s="41"/>
      <c r="K210" s="41"/>
      <c r="L210" s="45"/>
      <c r="M210" s="221"/>
      <c r="N210" s="222"/>
      <c r="O210" s="85"/>
      <c r="P210" s="85"/>
      <c r="Q210" s="85"/>
      <c r="R210" s="85"/>
      <c r="S210" s="85"/>
      <c r="T210" s="86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8" t="s">
        <v>141</v>
      </c>
      <c r="AU210" s="18" t="s">
        <v>82</v>
      </c>
    </row>
    <row r="211" spans="1:51" s="14" customFormat="1" ht="12">
      <c r="A211" s="14"/>
      <c r="B211" s="235"/>
      <c r="C211" s="236"/>
      <c r="D211" s="218" t="s">
        <v>143</v>
      </c>
      <c r="E211" s="237" t="s">
        <v>19</v>
      </c>
      <c r="F211" s="238" t="s">
        <v>1327</v>
      </c>
      <c r="G211" s="236"/>
      <c r="H211" s="239">
        <v>16.45</v>
      </c>
      <c r="I211" s="240"/>
      <c r="J211" s="236"/>
      <c r="K211" s="236"/>
      <c r="L211" s="241"/>
      <c r="M211" s="242"/>
      <c r="N211" s="243"/>
      <c r="O211" s="243"/>
      <c r="P211" s="243"/>
      <c r="Q211" s="243"/>
      <c r="R211" s="243"/>
      <c r="S211" s="243"/>
      <c r="T211" s="24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45" t="s">
        <v>143</v>
      </c>
      <c r="AU211" s="245" t="s">
        <v>82</v>
      </c>
      <c r="AV211" s="14" t="s">
        <v>82</v>
      </c>
      <c r="AW211" s="14" t="s">
        <v>33</v>
      </c>
      <c r="AX211" s="14" t="s">
        <v>80</v>
      </c>
      <c r="AY211" s="245" t="s">
        <v>130</v>
      </c>
    </row>
    <row r="212" spans="1:65" s="2" customFormat="1" ht="22.2" customHeight="1">
      <c r="A212" s="39"/>
      <c r="B212" s="40"/>
      <c r="C212" s="205" t="s">
        <v>462</v>
      </c>
      <c r="D212" s="205" t="s">
        <v>133</v>
      </c>
      <c r="E212" s="206" t="s">
        <v>1339</v>
      </c>
      <c r="F212" s="207" t="s">
        <v>1340</v>
      </c>
      <c r="G212" s="208" t="s">
        <v>150</v>
      </c>
      <c r="H212" s="209">
        <v>15.75</v>
      </c>
      <c r="I212" s="210"/>
      <c r="J212" s="211">
        <f>ROUND(I212*H212,2)</f>
        <v>0</v>
      </c>
      <c r="K212" s="207" t="s">
        <v>137</v>
      </c>
      <c r="L212" s="45"/>
      <c r="M212" s="212" t="s">
        <v>19</v>
      </c>
      <c r="N212" s="213" t="s">
        <v>43</v>
      </c>
      <c r="O212" s="85"/>
      <c r="P212" s="214">
        <f>O212*H212</f>
        <v>0</v>
      </c>
      <c r="Q212" s="214">
        <v>0</v>
      </c>
      <c r="R212" s="214">
        <f>Q212*H212</f>
        <v>0</v>
      </c>
      <c r="S212" s="214">
        <v>0.12</v>
      </c>
      <c r="T212" s="215">
        <f>S212*H212</f>
        <v>1.89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16" t="s">
        <v>602</v>
      </c>
      <c r="AT212" s="216" t="s">
        <v>133</v>
      </c>
      <c r="AU212" s="216" t="s">
        <v>82</v>
      </c>
      <c r="AY212" s="18" t="s">
        <v>130</v>
      </c>
      <c r="BE212" s="217">
        <f>IF(N212="základní",J212,0)</f>
        <v>0</v>
      </c>
      <c r="BF212" s="217">
        <f>IF(N212="snížená",J212,0)</f>
        <v>0</v>
      </c>
      <c r="BG212" s="217">
        <f>IF(N212="zákl. přenesená",J212,0)</f>
        <v>0</v>
      </c>
      <c r="BH212" s="217">
        <f>IF(N212="sníž. přenesená",J212,0)</f>
        <v>0</v>
      </c>
      <c r="BI212" s="217">
        <f>IF(N212="nulová",J212,0)</f>
        <v>0</v>
      </c>
      <c r="BJ212" s="18" t="s">
        <v>80</v>
      </c>
      <c r="BK212" s="217">
        <f>ROUND(I212*H212,2)</f>
        <v>0</v>
      </c>
      <c r="BL212" s="18" t="s">
        <v>602</v>
      </c>
      <c r="BM212" s="216" t="s">
        <v>1341</v>
      </c>
    </row>
    <row r="213" spans="1:47" s="2" customFormat="1" ht="12">
      <c r="A213" s="39"/>
      <c r="B213" s="40"/>
      <c r="C213" s="41"/>
      <c r="D213" s="218" t="s">
        <v>139</v>
      </c>
      <c r="E213" s="41"/>
      <c r="F213" s="219" t="s">
        <v>1342</v>
      </c>
      <c r="G213" s="41"/>
      <c r="H213" s="41"/>
      <c r="I213" s="220"/>
      <c r="J213" s="41"/>
      <c r="K213" s="41"/>
      <c r="L213" s="45"/>
      <c r="M213" s="221"/>
      <c r="N213" s="222"/>
      <c r="O213" s="85"/>
      <c r="P213" s="85"/>
      <c r="Q213" s="85"/>
      <c r="R213" s="85"/>
      <c r="S213" s="85"/>
      <c r="T213" s="86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T213" s="18" t="s">
        <v>139</v>
      </c>
      <c r="AU213" s="18" t="s">
        <v>82</v>
      </c>
    </row>
    <row r="214" spans="1:47" s="2" customFormat="1" ht="12">
      <c r="A214" s="39"/>
      <c r="B214" s="40"/>
      <c r="C214" s="41"/>
      <c r="D214" s="223" t="s">
        <v>141</v>
      </c>
      <c r="E214" s="41"/>
      <c r="F214" s="224" t="s">
        <v>1343</v>
      </c>
      <c r="G214" s="41"/>
      <c r="H214" s="41"/>
      <c r="I214" s="220"/>
      <c r="J214" s="41"/>
      <c r="K214" s="41"/>
      <c r="L214" s="45"/>
      <c r="M214" s="221"/>
      <c r="N214" s="222"/>
      <c r="O214" s="85"/>
      <c r="P214" s="85"/>
      <c r="Q214" s="85"/>
      <c r="R214" s="85"/>
      <c r="S214" s="85"/>
      <c r="T214" s="86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T214" s="18" t="s">
        <v>141</v>
      </c>
      <c r="AU214" s="18" t="s">
        <v>82</v>
      </c>
    </row>
    <row r="215" spans="1:51" s="14" customFormat="1" ht="12">
      <c r="A215" s="14"/>
      <c r="B215" s="235"/>
      <c r="C215" s="236"/>
      <c r="D215" s="218" t="s">
        <v>143</v>
      </c>
      <c r="E215" s="237" t="s">
        <v>19</v>
      </c>
      <c r="F215" s="238" t="s">
        <v>1333</v>
      </c>
      <c r="G215" s="236"/>
      <c r="H215" s="239">
        <v>15.75</v>
      </c>
      <c r="I215" s="240"/>
      <c r="J215" s="236"/>
      <c r="K215" s="236"/>
      <c r="L215" s="241"/>
      <c r="M215" s="242"/>
      <c r="N215" s="243"/>
      <c r="O215" s="243"/>
      <c r="P215" s="243"/>
      <c r="Q215" s="243"/>
      <c r="R215" s="243"/>
      <c r="S215" s="243"/>
      <c r="T215" s="24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45" t="s">
        <v>143</v>
      </c>
      <c r="AU215" s="245" t="s">
        <v>82</v>
      </c>
      <c r="AV215" s="14" t="s">
        <v>82</v>
      </c>
      <c r="AW215" s="14" t="s">
        <v>33</v>
      </c>
      <c r="AX215" s="14" t="s">
        <v>80</v>
      </c>
      <c r="AY215" s="245" t="s">
        <v>130</v>
      </c>
    </row>
    <row r="216" spans="1:65" s="2" customFormat="1" ht="22.2" customHeight="1">
      <c r="A216" s="39"/>
      <c r="B216" s="40"/>
      <c r="C216" s="205" t="s">
        <v>466</v>
      </c>
      <c r="D216" s="205" t="s">
        <v>133</v>
      </c>
      <c r="E216" s="206" t="s">
        <v>1344</v>
      </c>
      <c r="F216" s="207" t="s">
        <v>1345</v>
      </c>
      <c r="G216" s="208" t="s">
        <v>150</v>
      </c>
      <c r="H216" s="209">
        <v>19.95</v>
      </c>
      <c r="I216" s="210"/>
      <c r="J216" s="211">
        <f>ROUND(I216*H216,2)</f>
        <v>0</v>
      </c>
      <c r="K216" s="207" t="s">
        <v>137</v>
      </c>
      <c r="L216" s="45"/>
      <c r="M216" s="212" t="s">
        <v>19</v>
      </c>
      <c r="N216" s="213" t="s">
        <v>43</v>
      </c>
      <c r="O216" s="85"/>
      <c r="P216" s="214">
        <f>O216*H216</f>
        <v>0</v>
      </c>
      <c r="Q216" s="214">
        <v>0</v>
      </c>
      <c r="R216" s="214">
        <f>Q216*H216</f>
        <v>0</v>
      </c>
      <c r="S216" s="214">
        <v>0.295</v>
      </c>
      <c r="T216" s="215">
        <f>S216*H216</f>
        <v>5.885249999999999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16" t="s">
        <v>602</v>
      </c>
      <c r="AT216" s="216" t="s">
        <v>133</v>
      </c>
      <c r="AU216" s="216" t="s">
        <v>82</v>
      </c>
      <c r="AY216" s="18" t="s">
        <v>130</v>
      </c>
      <c r="BE216" s="217">
        <f>IF(N216="základní",J216,0)</f>
        <v>0</v>
      </c>
      <c r="BF216" s="217">
        <f>IF(N216="snížená",J216,0)</f>
        <v>0</v>
      </c>
      <c r="BG216" s="217">
        <f>IF(N216="zákl. přenesená",J216,0)</f>
        <v>0</v>
      </c>
      <c r="BH216" s="217">
        <f>IF(N216="sníž. přenesená",J216,0)</f>
        <v>0</v>
      </c>
      <c r="BI216" s="217">
        <f>IF(N216="nulová",J216,0)</f>
        <v>0</v>
      </c>
      <c r="BJ216" s="18" t="s">
        <v>80</v>
      </c>
      <c r="BK216" s="217">
        <f>ROUND(I216*H216,2)</f>
        <v>0</v>
      </c>
      <c r="BL216" s="18" t="s">
        <v>602</v>
      </c>
      <c r="BM216" s="216" t="s">
        <v>1346</v>
      </c>
    </row>
    <row r="217" spans="1:47" s="2" customFormat="1" ht="12">
      <c r="A217" s="39"/>
      <c r="B217" s="40"/>
      <c r="C217" s="41"/>
      <c r="D217" s="218" t="s">
        <v>139</v>
      </c>
      <c r="E217" s="41"/>
      <c r="F217" s="219" t="s">
        <v>1347</v>
      </c>
      <c r="G217" s="41"/>
      <c r="H217" s="41"/>
      <c r="I217" s="220"/>
      <c r="J217" s="41"/>
      <c r="K217" s="41"/>
      <c r="L217" s="45"/>
      <c r="M217" s="221"/>
      <c r="N217" s="222"/>
      <c r="O217" s="85"/>
      <c r="P217" s="85"/>
      <c r="Q217" s="85"/>
      <c r="R217" s="85"/>
      <c r="S217" s="85"/>
      <c r="T217" s="86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T217" s="18" t="s">
        <v>139</v>
      </c>
      <c r="AU217" s="18" t="s">
        <v>82</v>
      </c>
    </row>
    <row r="218" spans="1:47" s="2" customFormat="1" ht="12">
      <c r="A218" s="39"/>
      <c r="B218" s="40"/>
      <c r="C218" s="41"/>
      <c r="D218" s="223" t="s">
        <v>141</v>
      </c>
      <c r="E218" s="41"/>
      <c r="F218" s="224" t="s">
        <v>1348</v>
      </c>
      <c r="G218" s="41"/>
      <c r="H218" s="41"/>
      <c r="I218" s="220"/>
      <c r="J218" s="41"/>
      <c r="K218" s="41"/>
      <c r="L218" s="45"/>
      <c r="M218" s="221"/>
      <c r="N218" s="222"/>
      <c r="O218" s="85"/>
      <c r="P218" s="85"/>
      <c r="Q218" s="85"/>
      <c r="R218" s="85"/>
      <c r="S218" s="85"/>
      <c r="T218" s="86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8" t="s">
        <v>141</v>
      </c>
      <c r="AU218" s="18" t="s">
        <v>82</v>
      </c>
    </row>
    <row r="219" spans="1:51" s="14" customFormat="1" ht="12">
      <c r="A219" s="14"/>
      <c r="B219" s="235"/>
      <c r="C219" s="236"/>
      <c r="D219" s="218" t="s">
        <v>143</v>
      </c>
      <c r="E219" s="237" t="s">
        <v>19</v>
      </c>
      <c r="F219" s="238" t="s">
        <v>1349</v>
      </c>
      <c r="G219" s="236"/>
      <c r="H219" s="239">
        <v>19.95</v>
      </c>
      <c r="I219" s="240"/>
      <c r="J219" s="236"/>
      <c r="K219" s="236"/>
      <c r="L219" s="241"/>
      <c r="M219" s="242"/>
      <c r="N219" s="243"/>
      <c r="O219" s="243"/>
      <c r="P219" s="243"/>
      <c r="Q219" s="243"/>
      <c r="R219" s="243"/>
      <c r="S219" s="243"/>
      <c r="T219" s="24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45" t="s">
        <v>143</v>
      </c>
      <c r="AU219" s="245" t="s">
        <v>82</v>
      </c>
      <c r="AV219" s="14" t="s">
        <v>82</v>
      </c>
      <c r="AW219" s="14" t="s">
        <v>33</v>
      </c>
      <c r="AX219" s="14" t="s">
        <v>80</v>
      </c>
      <c r="AY219" s="245" t="s">
        <v>130</v>
      </c>
    </row>
    <row r="220" spans="1:65" s="2" customFormat="1" ht="22.2" customHeight="1">
      <c r="A220" s="39"/>
      <c r="B220" s="40"/>
      <c r="C220" s="205" t="s">
        <v>473</v>
      </c>
      <c r="D220" s="205" t="s">
        <v>133</v>
      </c>
      <c r="E220" s="206" t="s">
        <v>1350</v>
      </c>
      <c r="F220" s="207" t="s">
        <v>1351</v>
      </c>
      <c r="G220" s="208" t="s">
        <v>233</v>
      </c>
      <c r="H220" s="209">
        <v>90</v>
      </c>
      <c r="I220" s="210"/>
      <c r="J220" s="211">
        <f>ROUND(I220*H220,2)</f>
        <v>0</v>
      </c>
      <c r="K220" s="207" t="s">
        <v>137</v>
      </c>
      <c r="L220" s="45"/>
      <c r="M220" s="212" t="s">
        <v>19</v>
      </c>
      <c r="N220" s="213" t="s">
        <v>43</v>
      </c>
      <c r="O220" s="85"/>
      <c r="P220" s="214">
        <f>O220*H220</f>
        <v>0</v>
      </c>
      <c r="Q220" s="214">
        <v>0</v>
      </c>
      <c r="R220" s="214">
        <f>Q220*H220</f>
        <v>0</v>
      </c>
      <c r="S220" s="214">
        <v>0</v>
      </c>
      <c r="T220" s="215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16" t="s">
        <v>602</v>
      </c>
      <c r="AT220" s="216" t="s">
        <v>133</v>
      </c>
      <c r="AU220" s="216" t="s">
        <v>82</v>
      </c>
      <c r="AY220" s="18" t="s">
        <v>130</v>
      </c>
      <c r="BE220" s="217">
        <f>IF(N220="základní",J220,0)</f>
        <v>0</v>
      </c>
      <c r="BF220" s="217">
        <f>IF(N220="snížená",J220,0)</f>
        <v>0</v>
      </c>
      <c r="BG220" s="217">
        <f>IF(N220="zákl. přenesená",J220,0)</f>
        <v>0</v>
      </c>
      <c r="BH220" s="217">
        <f>IF(N220="sníž. přenesená",J220,0)</f>
        <v>0</v>
      </c>
      <c r="BI220" s="217">
        <f>IF(N220="nulová",J220,0)</f>
        <v>0</v>
      </c>
      <c r="BJ220" s="18" t="s">
        <v>80</v>
      </c>
      <c r="BK220" s="217">
        <f>ROUND(I220*H220,2)</f>
        <v>0</v>
      </c>
      <c r="BL220" s="18" t="s">
        <v>602</v>
      </c>
      <c r="BM220" s="216" t="s">
        <v>1352</v>
      </c>
    </row>
    <row r="221" spans="1:47" s="2" customFormat="1" ht="12">
      <c r="A221" s="39"/>
      <c r="B221" s="40"/>
      <c r="C221" s="41"/>
      <c r="D221" s="218" t="s">
        <v>139</v>
      </c>
      <c r="E221" s="41"/>
      <c r="F221" s="219" t="s">
        <v>1353</v>
      </c>
      <c r="G221" s="41"/>
      <c r="H221" s="41"/>
      <c r="I221" s="220"/>
      <c r="J221" s="41"/>
      <c r="K221" s="41"/>
      <c r="L221" s="45"/>
      <c r="M221" s="221"/>
      <c r="N221" s="222"/>
      <c r="O221" s="85"/>
      <c r="P221" s="85"/>
      <c r="Q221" s="85"/>
      <c r="R221" s="85"/>
      <c r="S221" s="85"/>
      <c r="T221" s="86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T221" s="18" t="s">
        <v>139</v>
      </c>
      <c r="AU221" s="18" t="s">
        <v>82</v>
      </c>
    </row>
    <row r="222" spans="1:47" s="2" customFormat="1" ht="12">
      <c r="A222" s="39"/>
      <c r="B222" s="40"/>
      <c r="C222" s="41"/>
      <c r="D222" s="223" t="s">
        <v>141</v>
      </c>
      <c r="E222" s="41"/>
      <c r="F222" s="224" t="s">
        <v>1354</v>
      </c>
      <c r="G222" s="41"/>
      <c r="H222" s="41"/>
      <c r="I222" s="220"/>
      <c r="J222" s="41"/>
      <c r="K222" s="41"/>
      <c r="L222" s="45"/>
      <c r="M222" s="221"/>
      <c r="N222" s="222"/>
      <c r="O222" s="85"/>
      <c r="P222" s="85"/>
      <c r="Q222" s="85"/>
      <c r="R222" s="85"/>
      <c r="S222" s="85"/>
      <c r="T222" s="86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T222" s="18" t="s">
        <v>141</v>
      </c>
      <c r="AU222" s="18" t="s">
        <v>82</v>
      </c>
    </row>
    <row r="223" spans="1:65" s="2" customFormat="1" ht="22.2" customHeight="1">
      <c r="A223" s="39"/>
      <c r="B223" s="40"/>
      <c r="C223" s="205" t="s">
        <v>479</v>
      </c>
      <c r="D223" s="205" t="s">
        <v>133</v>
      </c>
      <c r="E223" s="206" t="s">
        <v>1355</v>
      </c>
      <c r="F223" s="207" t="s">
        <v>1356</v>
      </c>
      <c r="G223" s="208" t="s">
        <v>252</v>
      </c>
      <c r="H223" s="209">
        <v>7.775</v>
      </c>
      <c r="I223" s="210"/>
      <c r="J223" s="211">
        <f>ROUND(I223*H223,2)</f>
        <v>0</v>
      </c>
      <c r="K223" s="207" t="s">
        <v>137</v>
      </c>
      <c r="L223" s="45"/>
      <c r="M223" s="212" t="s">
        <v>19</v>
      </c>
      <c r="N223" s="213" t="s">
        <v>43</v>
      </c>
      <c r="O223" s="85"/>
      <c r="P223" s="214">
        <f>O223*H223</f>
        <v>0</v>
      </c>
      <c r="Q223" s="214">
        <v>0</v>
      </c>
      <c r="R223" s="214">
        <f>Q223*H223</f>
        <v>0</v>
      </c>
      <c r="S223" s="214">
        <v>0</v>
      </c>
      <c r="T223" s="215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16" t="s">
        <v>602</v>
      </c>
      <c r="AT223" s="216" t="s">
        <v>133</v>
      </c>
      <c r="AU223" s="216" t="s">
        <v>82</v>
      </c>
      <c r="AY223" s="18" t="s">
        <v>130</v>
      </c>
      <c r="BE223" s="217">
        <f>IF(N223="základní",J223,0)</f>
        <v>0</v>
      </c>
      <c r="BF223" s="217">
        <f>IF(N223="snížená",J223,0)</f>
        <v>0</v>
      </c>
      <c r="BG223" s="217">
        <f>IF(N223="zákl. přenesená",J223,0)</f>
        <v>0</v>
      </c>
      <c r="BH223" s="217">
        <f>IF(N223="sníž. přenesená",J223,0)</f>
        <v>0</v>
      </c>
      <c r="BI223" s="217">
        <f>IF(N223="nulová",J223,0)</f>
        <v>0</v>
      </c>
      <c r="BJ223" s="18" t="s">
        <v>80</v>
      </c>
      <c r="BK223" s="217">
        <f>ROUND(I223*H223,2)</f>
        <v>0</v>
      </c>
      <c r="BL223" s="18" t="s">
        <v>602</v>
      </c>
      <c r="BM223" s="216" t="s">
        <v>1357</v>
      </c>
    </row>
    <row r="224" spans="1:47" s="2" customFormat="1" ht="12">
      <c r="A224" s="39"/>
      <c r="B224" s="40"/>
      <c r="C224" s="41"/>
      <c r="D224" s="218" t="s">
        <v>139</v>
      </c>
      <c r="E224" s="41"/>
      <c r="F224" s="219" t="s">
        <v>1358</v>
      </c>
      <c r="G224" s="41"/>
      <c r="H224" s="41"/>
      <c r="I224" s="220"/>
      <c r="J224" s="41"/>
      <c r="K224" s="41"/>
      <c r="L224" s="45"/>
      <c r="M224" s="221"/>
      <c r="N224" s="222"/>
      <c r="O224" s="85"/>
      <c r="P224" s="85"/>
      <c r="Q224" s="85"/>
      <c r="R224" s="85"/>
      <c r="S224" s="85"/>
      <c r="T224" s="86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8" t="s">
        <v>139</v>
      </c>
      <c r="AU224" s="18" t="s">
        <v>82</v>
      </c>
    </row>
    <row r="225" spans="1:47" s="2" customFormat="1" ht="12">
      <c r="A225" s="39"/>
      <c r="B225" s="40"/>
      <c r="C225" s="41"/>
      <c r="D225" s="223" t="s">
        <v>141</v>
      </c>
      <c r="E225" s="41"/>
      <c r="F225" s="224" t="s">
        <v>1359</v>
      </c>
      <c r="G225" s="41"/>
      <c r="H225" s="41"/>
      <c r="I225" s="220"/>
      <c r="J225" s="41"/>
      <c r="K225" s="41"/>
      <c r="L225" s="45"/>
      <c r="M225" s="221"/>
      <c r="N225" s="222"/>
      <c r="O225" s="85"/>
      <c r="P225" s="85"/>
      <c r="Q225" s="85"/>
      <c r="R225" s="85"/>
      <c r="S225" s="85"/>
      <c r="T225" s="86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T225" s="18" t="s">
        <v>141</v>
      </c>
      <c r="AU225" s="18" t="s">
        <v>82</v>
      </c>
    </row>
    <row r="226" spans="1:65" s="2" customFormat="1" ht="22.2" customHeight="1">
      <c r="A226" s="39"/>
      <c r="B226" s="40"/>
      <c r="C226" s="205" t="s">
        <v>486</v>
      </c>
      <c r="D226" s="205" t="s">
        <v>133</v>
      </c>
      <c r="E226" s="206" t="s">
        <v>1360</v>
      </c>
      <c r="F226" s="207" t="s">
        <v>1361</v>
      </c>
      <c r="G226" s="208" t="s">
        <v>252</v>
      </c>
      <c r="H226" s="209">
        <v>77.75</v>
      </c>
      <c r="I226" s="210"/>
      <c r="J226" s="211">
        <f>ROUND(I226*H226,2)</f>
        <v>0</v>
      </c>
      <c r="K226" s="207" t="s">
        <v>137</v>
      </c>
      <c r="L226" s="45"/>
      <c r="M226" s="212" t="s">
        <v>19</v>
      </c>
      <c r="N226" s="213" t="s">
        <v>43</v>
      </c>
      <c r="O226" s="85"/>
      <c r="P226" s="214">
        <f>O226*H226</f>
        <v>0</v>
      </c>
      <c r="Q226" s="214">
        <v>0</v>
      </c>
      <c r="R226" s="214">
        <f>Q226*H226</f>
        <v>0</v>
      </c>
      <c r="S226" s="214">
        <v>0</v>
      </c>
      <c r="T226" s="215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16" t="s">
        <v>602</v>
      </c>
      <c r="AT226" s="216" t="s">
        <v>133</v>
      </c>
      <c r="AU226" s="216" t="s">
        <v>82</v>
      </c>
      <c r="AY226" s="18" t="s">
        <v>130</v>
      </c>
      <c r="BE226" s="217">
        <f>IF(N226="základní",J226,0)</f>
        <v>0</v>
      </c>
      <c r="BF226" s="217">
        <f>IF(N226="snížená",J226,0)</f>
        <v>0</v>
      </c>
      <c r="BG226" s="217">
        <f>IF(N226="zákl. přenesená",J226,0)</f>
        <v>0</v>
      </c>
      <c r="BH226" s="217">
        <f>IF(N226="sníž. přenesená",J226,0)</f>
        <v>0</v>
      </c>
      <c r="BI226" s="217">
        <f>IF(N226="nulová",J226,0)</f>
        <v>0</v>
      </c>
      <c r="BJ226" s="18" t="s">
        <v>80</v>
      </c>
      <c r="BK226" s="217">
        <f>ROUND(I226*H226,2)</f>
        <v>0</v>
      </c>
      <c r="BL226" s="18" t="s">
        <v>602</v>
      </c>
      <c r="BM226" s="216" t="s">
        <v>1362</v>
      </c>
    </row>
    <row r="227" spans="1:47" s="2" customFormat="1" ht="12">
      <c r="A227" s="39"/>
      <c r="B227" s="40"/>
      <c r="C227" s="41"/>
      <c r="D227" s="218" t="s">
        <v>139</v>
      </c>
      <c r="E227" s="41"/>
      <c r="F227" s="219" t="s">
        <v>1363</v>
      </c>
      <c r="G227" s="41"/>
      <c r="H227" s="41"/>
      <c r="I227" s="220"/>
      <c r="J227" s="41"/>
      <c r="K227" s="41"/>
      <c r="L227" s="45"/>
      <c r="M227" s="221"/>
      <c r="N227" s="222"/>
      <c r="O227" s="85"/>
      <c r="P227" s="85"/>
      <c r="Q227" s="85"/>
      <c r="R227" s="85"/>
      <c r="S227" s="85"/>
      <c r="T227" s="86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T227" s="18" t="s">
        <v>139</v>
      </c>
      <c r="AU227" s="18" t="s">
        <v>82</v>
      </c>
    </row>
    <row r="228" spans="1:47" s="2" customFormat="1" ht="12">
      <c r="A228" s="39"/>
      <c r="B228" s="40"/>
      <c r="C228" s="41"/>
      <c r="D228" s="223" t="s">
        <v>141</v>
      </c>
      <c r="E228" s="41"/>
      <c r="F228" s="224" t="s">
        <v>1364</v>
      </c>
      <c r="G228" s="41"/>
      <c r="H228" s="41"/>
      <c r="I228" s="220"/>
      <c r="J228" s="41"/>
      <c r="K228" s="41"/>
      <c r="L228" s="45"/>
      <c r="M228" s="221"/>
      <c r="N228" s="222"/>
      <c r="O228" s="85"/>
      <c r="P228" s="85"/>
      <c r="Q228" s="85"/>
      <c r="R228" s="85"/>
      <c r="S228" s="85"/>
      <c r="T228" s="86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T228" s="18" t="s">
        <v>141</v>
      </c>
      <c r="AU228" s="18" t="s">
        <v>82</v>
      </c>
    </row>
    <row r="229" spans="1:51" s="14" customFormat="1" ht="12">
      <c r="A229" s="14"/>
      <c r="B229" s="235"/>
      <c r="C229" s="236"/>
      <c r="D229" s="218" t="s">
        <v>143</v>
      </c>
      <c r="E229" s="236"/>
      <c r="F229" s="238" t="s">
        <v>1365</v>
      </c>
      <c r="G229" s="236"/>
      <c r="H229" s="239">
        <v>77.75</v>
      </c>
      <c r="I229" s="240"/>
      <c r="J229" s="236"/>
      <c r="K229" s="236"/>
      <c r="L229" s="241"/>
      <c r="M229" s="242"/>
      <c r="N229" s="243"/>
      <c r="O229" s="243"/>
      <c r="P229" s="243"/>
      <c r="Q229" s="243"/>
      <c r="R229" s="243"/>
      <c r="S229" s="243"/>
      <c r="T229" s="24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45" t="s">
        <v>143</v>
      </c>
      <c r="AU229" s="245" t="s">
        <v>82</v>
      </c>
      <c r="AV229" s="14" t="s">
        <v>82</v>
      </c>
      <c r="AW229" s="14" t="s">
        <v>4</v>
      </c>
      <c r="AX229" s="14" t="s">
        <v>80</v>
      </c>
      <c r="AY229" s="245" t="s">
        <v>130</v>
      </c>
    </row>
    <row r="230" spans="1:65" s="2" customFormat="1" ht="30" customHeight="1">
      <c r="A230" s="39"/>
      <c r="B230" s="40"/>
      <c r="C230" s="205" t="s">
        <v>493</v>
      </c>
      <c r="D230" s="205" t="s">
        <v>133</v>
      </c>
      <c r="E230" s="206" t="s">
        <v>1366</v>
      </c>
      <c r="F230" s="207" t="s">
        <v>278</v>
      </c>
      <c r="G230" s="208" t="s">
        <v>252</v>
      </c>
      <c r="H230" s="209">
        <v>7.775</v>
      </c>
      <c r="I230" s="210"/>
      <c r="J230" s="211">
        <f>ROUND(I230*H230,2)</f>
        <v>0</v>
      </c>
      <c r="K230" s="207" t="s">
        <v>137</v>
      </c>
      <c r="L230" s="45"/>
      <c r="M230" s="212" t="s">
        <v>19</v>
      </c>
      <c r="N230" s="213" t="s">
        <v>43</v>
      </c>
      <c r="O230" s="85"/>
      <c r="P230" s="214">
        <f>O230*H230</f>
        <v>0</v>
      </c>
      <c r="Q230" s="214">
        <v>0</v>
      </c>
      <c r="R230" s="214">
        <f>Q230*H230</f>
        <v>0</v>
      </c>
      <c r="S230" s="214">
        <v>0</v>
      </c>
      <c r="T230" s="215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16" t="s">
        <v>602</v>
      </c>
      <c r="AT230" s="216" t="s">
        <v>133</v>
      </c>
      <c r="AU230" s="216" t="s">
        <v>82</v>
      </c>
      <c r="AY230" s="18" t="s">
        <v>130</v>
      </c>
      <c r="BE230" s="217">
        <f>IF(N230="základní",J230,0)</f>
        <v>0</v>
      </c>
      <c r="BF230" s="217">
        <f>IF(N230="snížená",J230,0)</f>
        <v>0</v>
      </c>
      <c r="BG230" s="217">
        <f>IF(N230="zákl. přenesená",J230,0)</f>
        <v>0</v>
      </c>
      <c r="BH230" s="217">
        <f>IF(N230="sníž. přenesená",J230,0)</f>
        <v>0</v>
      </c>
      <c r="BI230" s="217">
        <f>IF(N230="nulová",J230,0)</f>
        <v>0</v>
      </c>
      <c r="BJ230" s="18" t="s">
        <v>80</v>
      </c>
      <c r="BK230" s="217">
        <f>ROUND(I230*H230,2)</f>
        <v>0</v>
      </c>
      <c r="BL230" s="18" t="s">
        <v>602</v>
      </c>
      <c r="BM230" s="216" t="s">
        <v>1367</v>
      </c>
    </row>
    <row r="231" spans="1:47" s="2" customFormat="1" ht="12">
      <c r="A231" s="39"/>
      <c r="B231" s="40"/>
      <c r="C231" s="41"/>
      <c r="D231" s="218" t="s">
        <v>139</v>
      </c>
      <c r="E231" s="41"/>
      <c r="F231" s="219" t="s">
        <v>1368</v>
      </c>
      <c r="G231" s="41"/>
      <c r="H231" s="41"/>
      <c r="I231" s="220"/>
      <c r="J231" s="41"/>
      <c r="K231" s="41"/>
      <c r="L231" s="45"/>
      <c r="M231" s="221"/>
      <c r="N231" s="222"/>
      <c r="O231" s="85"/>
      <c r="P231" s="85"/>
      <c r="Q231" s="85"/>
      <c r="R231" s="85"/>
      <c r="S231" s="85"/>
      <c r="T231" s="86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T231" s="18" t="s">
        <v>139</v>
      </c>
      <c r="AU231" s="18" t="s">
        <v>82</v>
      </c>
    </row>
    <row r="232" spans="1:47" s="2" customFormat="1" ht="12">
      <c r="A232" s="39"/>
      <c r="B232" s="40"/>
      <c r="C232" s="41"/>
      <c r="D232" s="223" t="s">
        <v>141</v>
      </c>
      <c r="E232" s="41"/>
      <c r="F232" s="224" t="s">
        <v>1369</v>
      </c>
      <c r="G232" s="41"/>
      <c r="H232" s="41"/>
      <c r="I232" s="220"/>
      <c r="J232" s="41"/>
      <c r="K232" s="41"/>
      <c r="L232" s="45"/>
      <c r="M232" s="257"/>
      <c r="N232" s="258"/>
      <c r="O232" s="259"/>
      <c r="P232" s="259"/>
      <c r="Q232" s="259"/>
      <c r="R232" s="259"/>
      <c r="S232" s="259"/>
      <c r="T232" s="260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T232" s="18" t="s">
        <v>141</v>
      </c>
      <c r="AU232" s="18" t="s">
        <v>82</v>
      </c>
    </row>
    <row r="233" spans="1:31" s="2" customFormat="1" ht="6.95" customHeight="1">
      <c r="A233" s="39"/>
      <c r="B233" s="60"/>
      <c r="C233" s="61"/>
      <c r="D233" s="61"/>
      <c r="E233" s="61"/>
      <c r="F233" s="61"/>
      <c r="G233" s="61"/>
      <c r="H233" s="61"/>
      <c r="I233" s="61"/>
      <c r="J233" s="61"/>
      <c r="K233" s="61"/>
      <c r="L233" s="45"/>
      <c r="M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</row>
  </sheetData>
  <sheetProtection password="CC35" sheet="1" objects="1" scenarios="1" formatColumns="0" formatRows="0" autoFilter="0"/>
  <autoFilter ref="C82:K232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8" r:id="rId1" display="https://podminky.urs.cz/item/CS_URS_2024_01/741410021"/>
    <hyperlink ref="F94" r:id="rId2" display="https://podminky.urs.cz/item/CS_URS_2024_01/741420001"/>
    <hyperlink ref="F106" r:id="rId3" display="https://podminky.urs.cz/item/CS_URS_2024_01/741420020"/>
    <hyperlink ref="F113" r:id="rId4" display="https://podminky.urs.cz/item/CS_URS_2024_01/741420021"/>
    <hyperlink ref="F118" r:id="rId5" display="https://podminky.urs.cz/item/CS_URS_2024_01/741420022"/>
    <hyperlink ref="F125" r:id="rId6" display="https://podminky.urs.cz/item/CS_URS_2024_01/741420023"/>
    <hyperlink ref="F130" r:id="rId7" display="https://podminky.urs.cz/item/CS_URS_2024_01/741420024"/>
    <hyperlink ref="F137" r:id="rId8" display="https://podminky.urs.cz/item/CS_URS_2024_01/741420083"/>
    <hyperlink ref="F142" r:id="rId9" display="https://podminky.urs.cz/item/CS_URS_2024_01/741420121"/>
    <hyperlink ref="F147" r:id="rId10" display="https://podminky.urs.cz/item/CS_URS_2024_01/741430004"/>
    <hyperlink ref="F152" r:id="rId11" display="https://podminky.urs.cz/item/CS_URS_2024_01/741440031"/>
    <hyperlink ref="F159" r:id="rId12" display="https://podminky.urs.cz/item/CS_URS_2024_01/741810002"/>
    <hyperlink ref="F162" r:id="rId13" display="https://podminky.urs.cz/item/CS_URS_2024_01/741820001"/>
    <hyperlink ref="F165" r:id="rId14" display="https://podminky.urs.cz/item/CS_URS_2024_01/741820012"/>
    <hyperlink ref="F168" r:id="rId15" display="https://podminky.urs.cz/item/CS_URS_2024_01/998741103"/>
    <hyperlink ref="F171" r:id="rId16" display="https://podminky.urs.cz/item/CS_URS_2024_01/998741123"/>
    <hyperlink ref="F176" r:id="rId17" display="https://podminky.urs.cz/item/CS_URS_2024_01/460030011"/>
    <hyperlink ref="F180" r:id="rId18" display="https://podminky.urs.cz/item/CS_URS_2024_01/460161163"/>
    <hyperlink ref="F184" r:id="rId19" display="https://podminky.urs.cz/item/CS_URS_2024_01/460241111"/>
    <hyperlink ref="F188" r:id="rId20" display="https://podminky.urs.cz/item/CS_URS_2024_01/460242211"/>
    <hyperlink ref="F191" r:id="rId21" display="https://podminky.urs.cz/item/CS_URS_2024_01/460242221"/>
    <hyperlink ref="F194" r:id="rId22" display="https://podminky.urs.cz/item/CS_URS_2024_01/460431173"/>
    <hyperlink ref="F198" r:id="rId23" display="https://podminky.urs.cz/item/CS_URS_2024_01/460581121"/>
    <hyperlink ref="F202" r:id="rId24" display="https://podminky.urs.cz/item/CS_URS_2024_01/460911122"/>
    <hyperlink ref="F206" r:id="rId25" display="https://podminky.urs.cz/item/CS_URS_2024_01/460921122"/>
    <hyperlink ref="F210" r:id="rId26" display="https://podminky.urs.cz/item/CS_URS_2024_01/460921222"/>
    <hyperlink ref="F214" r:id="rId27" display="https://podminky.urs.cz/item/CS_URS_2024_01/468011142"/>
    <hyperlink ref="F218" r:id="rId28" display="https://podminky.urs.cz/item/CS_URS_2024_01/468021221"/>
    <hyperlink ref="F222" r:id="rId29" display="https://podminky.urs.cz/item/CS_URS_2024_01/468041122"/>
    <hyperlink ref="F225" r:id="rId30" display="https://podminky.urs.cz/item/CS_URS_2024_01/469972111"/>
    <hyperlink ref="F228" r:id="rId31" display="https://podminky.urs.cz/item/CS_URS_2024_01/469972121"/>
    <hyperlink ref="F232" r:id="rId32" display="https://podminky.urs.cz/item/CS_URS_2024_01/469973116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2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54.42187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88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82</v>
      </c>
    </row>
    <row r="4" spans="2:46" s="1" customFormat="1" ht="24.95" customHeight="1">
      <c r="B4" s="21"/>
      <c r="D4" s="131" t="s">
        <v>89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27" customHeight="1">
      <c r="B7" s="21"/>
      <c r="E7" s="134" t="str">
        <f>'Rekapitulace stavby'!K6</f>
        <v>ZŠ a ZUŠ Šmeralova - Karlovy Vary, rekonstrukce krovu a střešního pláště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90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5.6" customHeight="1">
      <c r="A9" s="39"/>
      <c r="B9" s="45"/>
      <c r="C9" s="39"/>
      <c r="D9" s="39"/>
      <c r="E9" s="136" t="s">
        <v>1370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4. 12. 2023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19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27</v>
      </c>
      <c r="F15" s="39"/>
      <c r="G15" s="39"/>
      <c r="H15" s="39"/>
      <c r="I15" s="133" t="s">
        <v>28</v>
      </c>
      <c r="J15" s="137" t="s">
        <v>19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">
        <v>19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32</v>
      </c>
      <c r="F21" s="39"/>
      <c r="G21" s="39"/>
      <c r="H21" s="39"/>
      <c r="I21" s="133" t="s">
        <v>28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34</v>
      </c>
      <c r="E23" s="39"/>
      <c r="F23" s="39"/>
      <c r="G23" s="39"/>
      <c r="H23" s="39"/>
      <c r="I23" s="133" t="s">
        <v>26</v>
      </c>
      <c r="J23" s="137" t="s">
        <v>1371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1372</v>
      </c>
      <c r="F24" s="39"/>
      <c r="G24" s="39"/>
      <c r="H24" s="39"/>
      <c r="I24" s="133" t="s">
        <v>28</v>
      </c>
      <c r="J24" s="137" t="s">
        <v>19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36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72" customHeight="1">
      <c r="A27" s="139"/>
      <c r="B27" s="140"/>
      <c r="C27" s="139"/>
      <c r="D27" s="139"/>
      <c r="E27" s="141" t="s">
        <v>37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38</v>
      </c>
      <c r="E30" s="39"/>
      <c r="F30" s="39"/>
      <c r="G30" s="39"/>
      <c r="H30" s="39"/>
      <c r="I30" s="39"/>
      <c r="J30" s="145">
        <f>ROUND(J85,2)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40</v>
      </c>
      <c r="G32" s="39"/>
      <c r="H32" s="39"/>
      <c r="I32" s="146" t="s">
        <v>39</v>
      </c>
      <c r="J32" s="146" t="s">
        <v>41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42</v>
      </c>
      <c r="E33" s="133" t="s">
        <v>43</v>
      </c>
      <c r="F33" s="148">
        <f>ROUND((SUM(BE85:BE121)),2)</f>
        <v>0</v>
      </c>
      <c r="G33" s="39"/>
      <c r="H33" s="39"/>
      <c r="I33" s="149">
        <v>0.21</v>
      </c>
      <c r="J33" s="148">
        <f>ROUND(((SUM(BE85:BE121))*I33),2)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44</v>
      </c>
      <c r="F34" s="148">
        <f>ROUND((SUM(BF85:BF121)),2)</f>
        <v>0</v>
      </c>
      <c r="G34" s="39"/>
      <c r="H34" s="39"/>
      <c r="I34" s="149">
        <v>0.12</v>
      </c>
      <c r="J34" s="148">
        <f>ROUND(((SUM(BF85:BF121))*I34),2)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45</v>
      </c>
      <c r="F35" s="148">
        <f>ROUND((SUM(BG85:BG121)),2)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46</v>
      </c>
      <c r="F36" s="148">
        <f>ROUND((SUM(BH85:BH121)),2)</f>
        <v>0</v>
      </c>
      <c r="G36" s="39"/>
      <c r="H36" s="39"/>
      <c r="I36" s="149">
        <v>0.12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47</v>
      </c>
      <c r="F37" s="148">
        <f>ROUND((SUM(BI85:BI121)),2)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48</v>
      </c>
      <c r="E39" s="152"/>
      <c r="F39" s="152"/>
      <c r="G39" s="153" t="s">
        <v>49</v>
      </c>
      <c r="H39" s="154" t="s">
        <v>50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92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27" customHeight="1">
      <c r="A48" s="39"/>
      <c r="B48" s="40"/>
      <c r="C48" s="41"/>
      <c r="D48" s="41"/>
      <c r="E48" s="161" t="str">
        <f>E7</f>
        <v>ZŠ a ZUŠ Šmeralova - Karlovy Vary, rekonstrukce krovu a střešního pláště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90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5.6" customHeight="1">
      <c r="A50" s="39"/>
      <c r="B50" s="40"/>
      <c r="C50" s="41"/>
      <c r="D50" s="41"/>
      <c r="E50" s="70" t="str">
        <f>E9</f>
        <v>VON - Vedlejší a ostatní náklady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Karlovy Vary </v>
      </c>
      <c r="G52" s="41"/>
      <c r="H52" s="41"/>
      <c r="I52" s="33" t="s">
        <v>23</v>
      </c>
      <c r="J52" s="73" t="str">
        <f>IF(J12="","",J12)</f>
        <v>4. 12. 2023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6.4" customHeight="1">
      <c r="A54" s="39"/>
      <c r="B54" s="40"/>
      <c r="C54" s="33" t="s">
        <v>25</v>
      </c>
      <c r="D54" s="41"/>
      <c r="E54" s="41"/>
      <c r="F54" s="28" t="str">
        <f>E15</f>
        <v xml:space="preserve">ZŠ a ZUŠ Šmeralova 15 Karlovy Vary </v>
      </c>
      <c r="G54" s="41"/>
      <c r="H54" s="41"/>
      <c r="I54" s="33" t="s">
        <v>31</v>
      </c>
      <c r="J54" s="37" t="str">
        <f>E21</f>
        <v>Projektový kancelář NH s.r.o.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6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>Daniela Hahnová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93</v>
      </c>
      <c r="D57" s="163"/>
      <c r="E57" s="163"/>
      <c r="F57" s="163"/>
      <c r="G57" s="163"/>
      <c r="H57" s="163"/>
      <c r="I57" s="163"/>
      <c r="J57" s="164" t="s">
        <v>94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70</v>
      </c>
      <c r="D59" s="41"/>
      <c r="E59" s="41"/>
      <c r="F59" s="41"/>
      <c r="G59" s="41"/>
      <c r="H59" s="41"/>
      <c r="I59" s="41"/>
      <c r="J59" s="103">
        <f>J85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95</v>
      </c>
    </row>
    <row r="60" spans="1:31" s="9" customFormat="1" ht="24.95" customHeight="1">
      <c r="A60" s="9"/>
      <c r="B60" s="166"/>
      <c r="C60" s="167"/>
      <c r="D60" s="168" t="s">
        <v>1373</v>
      </c>
      <c r="E60" s="169"/>
      <c r="F60" s="169"/>
      <c r="G60" s="169"/>
      <c r="H60" s="169"/>
      <c r="I60" s="169"/>
      <c r="J60" s="170">
        <f>J86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1374</v>
      </c>
      <c r="E61" s="175"/>
      <c r="F61" s="175"/>
      <c r="G61" s="175"/>
      <c r="H61" s="175"/>
      <c r="I61" s="175"/>
      <c r="J61" s="176">
        <f>J87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1375</v>
      </c>
      <c r="E62" s="175"/>
      <c r="F62" s="175"/>
      <c r="G62" s="175"/>
      <c r="H62" s="175"/>
      <c r="I62" s="175"/>
      <c r="J62" s="176">
        <f>J92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1376</v>
      </c>
      <c r="E63" s="175"/>
      <c r="F63" s="175"/>
      <c r="G63" s="175"/>
      <c r="H63" s="175"/>
      <c r="I63" s="175"/>
      <c r="J63" s="176">
        <f>J104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1377</v>
      </c>
      <c r="E64" s="175"/>
      <c r="F64" s="175"/>
      <c r="G64" s="175"/>
      <c r="H64" s="175"/>
      <c r="I64" s="175"/>
      <c r="J64" s="176">
        <f>J112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2"/>
      <c r="C65" s="173"/>
      <c r="D65" s="174" t="s">
        <v>1378</v>
      </c>
      <c r="E65" s="175"/>
      <c r="F65" s="175"/>
      <c r="G65" s="175"/>
      <c r="H65" s="175"/>
      <c r="I65" s="175"/>
      <c r="J65" s="176">
        <f>J117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39"/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13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pans="1:31" s="2" customFormat="1" ht="6.95" customHeight="1">
      <c r="A67" s="39"/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13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71" spans="1:31" s="2" customFormat="1" ht="6.95" customHeight="1">
      <c r="A71" s="39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24.95" customHeight="1">
      <c r="A72" s="39"/>
      <c r="B72" s="40"/>
      <c r="C72" s="24" t="s">
        <v>115</v>
      </c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6.95" customHeight="1">
      <c r="A73" s="39"/>
      <c r="B73" s="40"/>
      <c r="C73" s="41"/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16</v>
      </c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27" customHeight="1">
      <c r="A75" s="39"/>
      <c r="B75" s="40"/>
      <c r="C75" s="41"/>
      <c r="D75" s="41"/>
      <c r="E75" s="161" t="str">
        <f>E7</f>
        <v>ZŠ a ZUŠ Šmeralova - Karlovy Vary, rekonstrukce krovu a střešního pláště</v>
      </c>
      <c r="F75" s="33"/>
      <c r="G75" s="33"/>
      <c r="H75" s="33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2" customHeight="1">
      <c r="A76" s="39"/>
      <c r="B76" s="40"/>
      <c r="C76" s="33" t="s">
        <v>90</v>
      </c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5.6" customHeight="1">
      <c r="A77" s="39"/>
      <c r="B77" s="40"/>
      <c r="C77" s="41"/>
      <c r="D77" s="41"/>
      <c r="E77" s="70" t="str">
        <f>E9</f>
        <v>VON - Vedlejší a ostatní náklady</v>
      </c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21</v>
      </c>
      <c r="D79" s="41"/>
      <c r="E79" s="41"/>
      <c r="F79" s="28" t="str">
        <f>F12</f>
        <v xml:space="preserve">Karlovy Vary </v>
      </c>
      <c r="G79" s="41"/>
      <c r="H79" s="41"/>
      <c r="I79" s="33" t="s">
        <v>23</v>
      </c>
      <c r="J79" s="73" t="str">
        <f>IF(J12="","",J12)</f>
        <v>4. 12. 2023</v>
      </c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26.4" customHeight="1">
      <c r="A81" s="39"/>
      <c r="B81" s="40"/>
      <c r="C81" s="33" t="s">
        <v>25</v>
      </c>
      <c r="D81" s="41"/>
      <c r="E81" s="41"/>
      <c r="F81" s="28" t="str">
        <f>E15</f>
        <v xml:space="preserve">ZŠ a ZUŠ Šmeralova 15 Karlovy Vary </v>
      </c>
      <c r="G81" s="41"/>
      <c r="H81" s="41"/>
      <c r="I81" s="33" t="s">
        <v>31</v>
      </c>
      <c r="J81" s="37" t="str">
        <f>E21</f>
        <v>Projektový kancelář NH s.r.o.</v>
      </c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5.6" customHeight="1">
      <c r="A82" s="39"/>
      <c r="B82" s="40"/>
      <c r="C82" s="33" t="s">
        <v>29</v>
      </c>
      <c r="D82" s="41"/>
      <c r="E82" s="41"/>
      <c r="F82" s="28" t="str">
        <f>IF(E18="","",E18)</f>
        <v>Vyplň údaj</v>
      </c>
      <c r="G82" s="41"/>
      <c r="H82" s="41"/>
      <c r="I82" s="33" t="s">
        <v>34</v>
      </c>
      <c r="J82" s="37" t="str">
        <f>E24</f>
        <v>Daniela Hahnová</v>
      </c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0.3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11" customFormat="1" ht="29.25" customHeight="1">
      <c r="A84" s="178"/>
      <c r="B84" s="179"/>
      <c r="C84" s="180" t="s">
        <v>116</v>
      </c>
      <c r="D84" s="181" t="s">
        <v>57</v>
      </c>
      <c r="E84" s="181" t="s">
        <v>53</v>
      </c>
      <c r="F84" s="181" t="s">
        <v>54</v>
      </c>
      <c r="G84" s="181" t="s">
        <v>117</v>
      </c>
      <c r="H84" s="181" t="s">
        <v>118</v>
      </c>
      <c r="I84" s="181" t="s">
        <v>119</v>
      </c>
      <c r="J84" s="181" t="s">
        <v>94</v>
      </c>
      <c r="K84" s="182" t="s">
        <v>120</v>
      </c>
      <c r="L84" s="183"/>
      <c r="M84" s="93" t="s">
        <v>19</v>
      </c>
      <c r="N84" s="94" t="s">
        <v>42</v>
      </c>
      <c r="O84" s="94" t="s">
        <v>121</v>
      </c>
      <c r="P84" s="94" t="s">
        <v>122</v>
      </c>
      <c r="Q84" s="94" t="s">
        <v>123</v>
      </c>
      <c r="R84" s="94" t="s">
        <v>124</v>
      </c>
      <c r="S84" s="94" t="s">
        <v>125</v>
      </c>
      <c r="T84" s="95" t="s">
        <v>126</v>
      </c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</row>
    <row r="85" spans="1:63" s="2" customFormat="1" ht="22.8" customHeight="1">
      <c r="A85" s="39"/>
      <c r="B85" s="40"/>
      <c r="C85" s="100" t="s">
        <v>127</v>
      </c>
      <c r="D85" s="41"/>
      <c r="E85" s="41"/>
      <c r="F85" s="41"/>
      <c r="G85" s="41"/>
      <c r="H85" s="41"/>
      <c r="I85" s="41"/>
      <c r="J85" s="184">
        <f>BK85</f>
        <v>0</v>
      </c>
      <c r="K85" s="41"/>
      <c r="L85" s="45"/>
      <c r="M85" s="96"/>
      <c r="N85" s="185"/>
      <c r="O85" s="97"/>
      <c r="P85" s="186">
        <f>P86</f>
        <v>0</v>
      </c>
      <c r="Q85" s="97"/>
      <c r="R85" s="186">
        <f>R86</f>
        <v>0</v>
      </c>
      <c r="S85" s="97"/>
      <c r="T85" s="187">
        <f>T86</f>
        <v>0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T85" s="18" t="s">
        <v>71</v>
      </c>
      <c r="AU85" s="18" t="s">
        <v>95</v>
      </c>
      <c r="BK85" s="188">
        <f>BK86</f>
        <v>0</v>
      </c>
    </row>
    <row r="86" spans="1:63" s="12" customFormat="1" ht="25.9" customHeight="1">
      <c r="A86" s="12"/>
      <c r="B86" s="189"/>
      <c r="C86" s="190"/>
      <c r="D86" s="191" t="s">
        <v>71</v>
      </c>
      <c r="E86" s="192" t="s">
        <v>1379</v>
      </c>
      <c r="F86" s="192" t="s">
        <v>1380</v>
      </c>
      <c r="G86" s="190"/>
      <c r="H86" s="190"/>
      <c r="I86" s="193"/>
      <c r="J86" s="194">
        <f>BK86</f>
        <v>0</v>
      </c>
      <c r="K86" s="190"/>
      <c r="L86" s="195"/>
      <c r="M86" s="196"/>
      <c r="N86" s="197"/>
      <c r="O86" s="197"/>
      <c r="P86" s="198">
        <f>P87+P92+P104+P112+P117</f>
        <v>0</v>
      </c>
      <c r="Q86" s="197"/>
      <c r="R86" s="198">
        <f>R87+R92+R104+R112+R117</f>
        <v>0</v>
      </c>
      <c r="S86" s="197"/>
      <c r="T86" s="199">
        <f>T87+T92+T104+T112+T117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0" t="s">
        <v>177</v>
      </c>
      <c r="AT86" s="201" t="s">
        <v>71</v>
      </c>
      <c r="AU86" s="201" t="s">
        <v>72</v>
      </c>
      <c r="AY86" s="200" t="s">
        <v>130</v>
      </c>
      <c r="BK86" s="202">
        <f>BK87+BK92+BK104+BK112+BK117</f>
        <v>0</v>
      </c>
    </row>
    <row r="87" spans="1:63" s="12" customFormat="1" ht="22.8" customHeight="1">
      <c r="A87" s="12"/>
      <c r="B87" s="189"/>
      <c r="C87" s="190"/>
      <c r="D87" s="191" t="s">
        <v>71</v>
      </c>
      <c r="E87" s="203" t="s">
        <v>1381</v>
      </c>
      <c r="F87" s="203" t="s">
        <v>1382</v>
      </c>
      <c r="G87" s="190"/>
      <c r="H87" s="190"/>
      <c r="I87" s="193"/>
      <c r="J87" s="204">
        <f>BK87</f>
        <v>0</v>
      </c>
      <c r="K87" s="190"/>
      <c r="L87" s="195"/>
      <c r="M87" s="196"/>
      <c r="N87" s="197"/>
      <c r="O87" s="197"/>
      <c r="P87" s="198">
        <f>SUM(P88:P91)</f>
        <v>0</v>
      </c>
      <c r="Q87" s="197"/>
      <c r="R87" s="198">
        <f>SUM(R88:R91)</f>
        <v>0</v>
      </c>
      <c r="S87" s="197"/>
      <c r="T87" s="199">
        <f>SUM(T88:T91)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0" t="s">
        <v>177</v>
      </c>
      <c r="AT87" s="201" t="s">
        <v>71</v>
      </c>
      <c r="AU87" s="201" t="s">
        <v>80</v>
      </c>
      <c r="AY87" s="200" t="s">
        <v>130</v>
      </c>
      <c r="BK87" s="202">
        <f>SUM(BK88:BK91)</f>
        <v>0</v>
      </c>
    </row>
    <row r="88" spans="1:65" s="2" customFormat="1" ht="14.4" customHeight="1">
      <c r="A88" s="39"/>
      <c r="B88" s="40"/>
      <c r="C88" s="205" t="s">
        <v>80</v>
      </c>
      <c r="D88" s="205" t="s">
        <v>133</v>
      </c>
      <c r="E88" s="206" t="s">
        <v>1383</v>
      </c>
      <c r="F88" s="207" t="s">
        <v>1384</v>
      </c>
      <c r="G88" s="208" t="s">
        <v>1385</v>
      </c>
      <c r="H88" s="209">
        <v>1</v>
      </c>
      <c r="I88" s="210"/>
      <c r="J88" s="211">
        <f>ROUND(I88*H88,2)</f>
        <v>0</v>
      </c>
      <c r="K88" s="207" t="s">
        <v>1386</v>
      </c>
      <c r="L88" s="45"/>
      <c r="M88" s="212" t="s">
        <v>19</v>
      </c>
      <c r="N88" s="213" t="s">
        <v>43</v>
      </c>
      <c r="O88" s="85"/>
      <c r="P88" s="214">
        <f>O88*H88</f>
        <v>0</v>
      </c>
      <c r="Q88" s="214">
        <v>0</v>
      </c>
      <c r="R88" s="214">
        <f>Q88*H88</f>
        <v>0</v>
      </c>
      <c r="S88" s="214">
        <v>0</v>
      </c>
      <c r="T88" s="215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16" t="s">
        <v>1387</v>
      </c>
      <c r="AT88" s="216" t="s">
        <v>133</v>
      </c>
      <c r="AU88" s="216" t="s">
        <v>82</v>
      </c>
      <c r="AY88" s="18" t="s">
        <v>130</v>
      </c>
      <c r="BE88" s="217">
        <f>IF(N88="základní",J88,0)</f>
        <v>0</v>
      </c>
      <c r="BF88" s="217">
        <f>IF(N88="snížená",J88,0)</f>
        <v>0</v>
      </c>
      <c r="BG88" s="217">
        <f>IF(N88="zákl. přenesená",J88,0)</f>
        <v>0</v>
      </c>
      <c r="BH88" s="217">
        <f>IF(N88="sníž. přenesená",J88,0)</f>
        <v>0</v>
      </c>
      <c r="BI88" s="217">
        <f>IF(N88="nulová",J88,0)</f>
        <v>0</v>
      </c>
      <c r="BJ88" s="18" t="s">
        <v>80</v>
      </c>
      <c r="BK88" s="217">
        <f>ROUND(I88*H88,2)</f>
        <v>0</v>
      </c>
      <c r="BL88" s="18" t="s">
        <v>1387</v>
      </c>
      <c r="BM88" s="216" t="s">
        <v>1388</v>
      </c>
    </row>
    <row r="89" spans="1:47" s="2" customFormat="1" ht="12">
      <c r="A89" s="39"/>
      <c r="B89" s="40"/>
      <c r="C89" s="41"/>
      <c r="D89" s="218" t="s">
        <v>139</v>
      </c>
      <c r="E89" s="41"/>
      <c r="F89" s="219" t="s">
        <v>1384</v>
      </c>
      <c r="G89" s="41"/>
      <c r="H89" s="41"/>
      <c r="I89" s="220"/>
      <c r="J89" s="41"/>
      <c r="K89" s="41"/>
      <c r="L89" s="45"/>
      <c r="M89" s="221"/>
      <c r="N89" s="222"/>
      <c r="O89" s="85"/>
      <c r="P89" s="85"/>
      <c r="Q89" s="85"/>
      <c r="R89" s="85"/>
      <c r="S89" s="85"/>
      <c r="T89" s="86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139</v>
      </c>
      <c r="AU89" s="18" t="s">
        <v>82</v>
      </c>
    </row>
    <row r="90" spans="1:47" s="2" customFormat="1" ht="12">
      <c r="A90" s="39"/>
      <c r="B90" s="40"/>
      <c r="C90" s="41"/>
      <c r="D90" s="223" t="s">
        <v>141</v>
      </c>
      <c r="E90" s="41"/>
      <c r="F90" s="224" t="s">
        <v>1389</v>
      </c>
      <c r="G90" s="41"/>
      <c r="H90" s="41"/>
      <c r="I90" s="220"/>
      <c r="J90" s="41"/>
      <c r="K90" s="41"/>
      <c r="L90" s="45"/>
      <c r="M90" s="221"/>
      <c r="N90" s="222"/>
      <c r="O90" s="85"/>
      <c r="P90" s="85"/>
      <c r="Q90" s="85"/>
      <c r="R90" s="85"/>
      <c r="S90" s="85"/>
      <c r="T90" s="86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141</v>
      </c>
      <c r="AU90" s="18" t="s">
        <v>82</v>
      </c>
    </row>
    <row r="91" spans="1:47" s="2" customFormat="1" ht="12">
      <c r="A91" s="39"/>
      <c r="B91" s="40"/>
      <c r="C91" s="41"/>
      <c r="D91" s="218" t="s">
        <v>170</v>
      </c>
      <c r="E91" s="41"/>
      <c r="F91" s="256" t="s">
        <v>1390</v>
      </c>
      <c r="G91" s="41"/>
      <c r="H91" s="41"/>
      <c r="I91" s="220"/>
      <c r="J91" s="41"/>
      <c r="K91" s="41"/>
      <c r="L91" s="45"/>
      <c r="M91" s="221"/>
      <c r="N91" s="222"/>
      <c r="O91" s="85"/>
      <c r="P91" s="85"/>
      <c r="Q91" s="85"/>
      <c r="R91" s="85"/>
      <c r="S91" s="85"/>
      <c r="T91" s="86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170</v>
      </c>
      <c r="AU91" s="18" t="s">
        <v>82</v>
      </c>
    </row>
    <row r="92" spans="1:63" s="12" customFormat="1" ht="22.8" customHeight="1">
      <c r="A92" s="12"/>
      <c r="B92" s="189"/>
      <c r="C92" s="190"/>
      <c r="D92" s="191" t="s">
        <v>71</v>
      </c>
      <c r="E92" s="203" t="s">
        <v>1391</v>
      </c>
      <c r="F92" s="203" t="s">
        <v>1392</v>
      </c>
      <c r="G92" s="190"/>
      <c r="H92" s="190"/>
      <c r="I92" s="193"/>
      <c r="J92" s="204">
        <f>BK92</f>
        <v>0</v>
      </c>
      <c r="K92" s="190"/>
      <c r="L92" s="195"/>
      <c r="M92" s="196"/>
      <c r="N92" s="197"/>
      <c r="O92" s="197"/>
      <c r="P92" s="198">
        <f>SUM(P93:P103)</f>
        <v>0</v>
      </c>
      <c r="Q92" s="197"/>
      <c r="R92" s="198">
        <f>SUM(R93:R103)</f>
        <v>0</v>
      </c>
      <c r="S92" s="197"/>
      <c r="T92" s="199">
        <f>SUM(T93:T103)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0" t="s">
        <v>177</v>
      </c>
      <c r="AT92" s="201" t="s">
        <v>71</v>
      </c>
      <c r="AU92" s="201" t="s">
        <v>80</v>
      </c>
      <c r="AY92" s="200" t="s">
        <v>130</v>
      </c>
      <c r="BK92" s="202">
        <f>SUM(BK93:BK103)</f>
        <v>0</v>
      </c>
    </row>
    <row r="93" spans="1:65" s="2" customFormat="1" ht="14.4" customHeight="1">
      <c r="A93" s="39"/>
      <c r="B93" s="40"/>
      <c r="C93" s="205" t="s">
        <v>82</v>
      </c>
      <c r="D93" s="205" t="s">
        <v>133</v>
      </c>
      <c r="E93" s="206" t="s">
        <v>1393</v>
      </c>
      <c r="F93" s="207" t="s">
        <v>1392</v>
      </c>
      <c r="G93" s="208" t="s">
        <v>1385</v>
      </c>
      <c r="H93" s="209">
        <v>1</v>
      </c>
      <c r="I93" s="210"/>
      <c r="J93" s="211">
        <f>ROUND(I93*H93,2)</f>
        <v>0</v>
      </c>
      <c r="K93" s="207" t="s">
        <v>1386</v>
      </c>
      <c r="L93" s="45"/>
      <c r="M93" s="212" t="s">
        <v>19</v>
      </c>
      <c r="N93" s="213" t="s">
        <v>43</v>
      </c>
      <c r="O93" s="85"/>
      <c r="P93" s="214">
        <f>O93*H93</f>
        <v>0</v>
      </c>
      <c r="Q93" s="214">
        <v>0</v>
      </c>
      <c r="R93" s="214">
        <f>Q93*H93</f>
        <v>0</v>
      </c>
      <c r="S93" s="214">
        <v>0</v>
      </c>
      <c r="T93" s="215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6" t="s">
        <v>1387</v>
      </c>
      <c r="AT93" s="216" t="s">
        <v>133</v>
      </c>
      <c r="AU93" s="216" t="s">
        <v>82</v>
      </c>
      <c r="AY93" s="18" t="s">
        <v>130</v>
      </c>
      <c r="BE93" s="217">
        <f>IF(N93="základní",J93,0)</f>
        <v>0</v>
      </c>
      <c r="BF93" s="217">
        <f>IF(N93="snížená",J93,0)</f>
        <v>0</v>
      </c>
      <c r="BG93" s="217">
        <f>IF(N93="zákl. přenesená",J93,0)</f>
        <v>0</v>
      </c>
      <c r="BH93" s="217">
        <f>IF(N93="sníž. přenesená",J93,0)</f>
        <v>0</v>
      </c>
      <c r="BI93" s="217">
        <f>IF(N93="nulová",J93,0)</f>
        <v>0</v>
      </c>
      <c r="BJ93" s="18" t="s">
        <v>80</v>
      </c>
      <c r="BK93" s="217">
        <f>ROUND(I93*H93,2)</f>
        <v>0</v>
      </c>
      <c r="BL93" s="18" t="s">
        <v>1387</v>
      </c>
      <c r="BM93" s="216" t="s">
        <v>1394</v>
      </c>
    </row>
    <row r="94" spans="1:47" s="2" customFormat="1" ht="12">
      <c r="A94" s="39"/>
      <c r="B94" s="40"/>
      <c r="C94" s="41"/>
      <c r="D94" s="218" t="s">
        <v>139</v>
      </c>
      <c r="E94" s="41"/>
      <c r="F94" s="219" t="s">
        <v>1392</v>
      </c>
      <c r="G94" s="41"/>
      <c r="H94" s="41"/>
      <c r="I94" s="220"/>
      <c r="J94" s="41"/>
      <c r="K94" s="41"/>
      <c r="L94" s="45"/>
      <c r="M94" s="221"/>
      <c r="N94" s="222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139</v>
      </c>
      <c r="AU94" s="18" t="s">
        <v>82</v>
      </c>
    </row>
    <row r="95" spans="1:47" s="2" customFormat="1" ht="12">
      <c r="A95" s="39"/>
      <c r="B95" s="40"/>
      <c r="C95" s="41"/>
      <c r="D95" s="223" t="s">
        <v>141</v>
      </c>
      <c r="E95" s="41"/>
      <c r="F95" s="224" t="s">
        <v>1395</v>
      </c>
      <c r="G95" s="41"/>
      <c r="H95" s="41"/>
      <c r="I95" s="220"/>
      <c r="J95" s="41"/>
      <c r="K95" s="41"/>
      <c r="L95" s="45"/>
      <c r="M95" s="221"/>
      <c r="N95" s="222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141</v>
      </c>
      <c r="AU95" s="18" t="s">
        <v>82</v>
      </c>
    </row>
    <row r="96" spans="1:47" s="2" customFormat="1" ht="12">
      <c r="A96" s="39"/>
      <c r="B96" s="40"/>
      <c r="C96" s="41"/>
      <c r="D96" s="218" t="s">
        <v>170</v>
      </c>
      <c r="E96" s="41"/>
      <c r="F96" s="256" t="s">
        <v>1396</v>
      </c>
      <c r="G96" s="41"/>
      <c r="H96" s="41"/>
      <c r="I96" s="220"/>
      <c r="J96" s="41"/>
      <c r="K96" s="41"/>
      <c r="L96" s="45"/>
      <c r="M96" s="221"/>
      <c r="N96" s="222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170</v>
      </c>
      <c r="AU96" s="18" t="s">
        <v>82</v>
      </c>
    </row>
    <row r="97" spans="1:65" s="2" customFormat="1" ht="14.4" customHeight="1">
      <c r="A97" s="39"/>
      <c r="B97" s="40"/>
      <c r="C97" s="205" t="s">
        <v>155</v>
      </c>
      <c r="D97" s="205" t="s">
        <v>133</v>
      </c>
      <c r="E97" s="206" t="s">
        <v>1397</v>
      </c>
      <c r="F97" s="207" t="s">
        <v>1398</v>
      </c>
      <c r="G97" s="208" t="s">
        <v>1385</v>
      </c>
      <c r="H97" s="209">
        <v>1</v>
      </c>
      <c r="I97" s="210"/>
      <c r="J97" s="211">
        <f>ROUND(I97*H97,2)</f>
        <v>0</v>
      </c>
      <c r="K97" s="207" t="s">
        <v>1386</v>
      </c>
      <c r="L97" s="45"/>
      <c r="M97" s="212" t="s">
        <v>19</v>
      </c>
      <c r="N97" s="213" t="s">
        <v>43</v>
      </c>
      <c r="O97" s="85"/>
      <c r="P97" s="214">
        <f>O97*H97</f>
        <v>0</v>
      </c>
      <c r="Q97" s="214">
        <v>0</v>
      </c>
      <c r="R97" s="214">
        <f>Q97*H97</f>
        <v>0</v>
      </c>
      <c r="S97" s="214">
        <v>0</v>
      </c>
      <c r="T97" s="215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6" t="s">
        <v>1387</v>
      </c>
      <c r="AT97" s="216" t="s">
        <v>133</v>
      </c>
      <c r="AU97" s="216" t="s">
        <v>82</v>
      </c>
      <c r="AY97" s="18" t="s">
        <v>130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18" t="s">
        <v>80</v>
      </c>
      <c r="BK97" s="217">
        <f>ROUND(I97*H97,2)</f>
        <v>0</v>
      </c>
      <c r="BL97" s="18" t="s">
        <v>1387</v>
      </c>
      <c r="BM97" s="216" t="s">
        <v>1399</v>
      </c>
    </row>
    <row r="98" spans="1:47" s="2" customFormat="1" ht="12">
      <c r="A98" s="39"/>
      <c r="B98" s="40"/>
      <c r="C98" s="41"/>
      <c r="D98" s="218" t="s">
        <v>139</v>
      </c>
      <c r="E98" s="41"/>
      <c r="F98" s="219" t="s">
        <v>1398</v>
      </c>
      <c r="G98" s="41"/>
      <c r="H98" s="41"/>
      <c r="I98" s="220"/>
      <c r="J98" s="41"/>
      <c r="K98" s="41"/>
      <c r="L98" s="45"/>
      <c r="M98" s="221"/>
      <c r="N98" s="222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139</v>
      </c>
      <c r="AU98" s="18" t="s">
        <v>82</v>
      </c>
    </row>
    <row r="99" spans="1:47" s="2" customFormat="1" ht="12">
      <c r="A99" s="39"/>
      <c r="B99" s="40"/>
      <c r="C99" s="41"/>
      <c r="D99" s="223" t="s">
        <v>141</v>
      </c>
      <c r="E99" s="41"/>
      <c r="F99" s="224" t="s">
        <v>1400</v>
      </c>
      <c r="G99" s="41"/>
      <c r="H99" s="41"/>
      <c r="I99" s="220"/>
      <c r="J99" s="41"/>
      <c r="K99" s="41"/>
      <c r="L99" s="45"/>
      <c r="M99" s="221"/>
      <c r="N99" s="222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141</v>
      </c>
      <c r="AU99" s="18" t="s">
        <v>82</v>
      </c>
    </row>
    <row r="100" spans="1:47" s="2" customFormat="1" ht="12">
      <c r="A100" s="39"/>
      <c r="B100" s="40"/>
      <c r="C100" s="41"/>
      <c r="D100" s="218" t="s">
        <v>170</v>
      </c>
      <c r="E100" s="41"/>
      <c r="F100" s="256" t="s">
        <v>1401</v>
      </c>
      <c r="G100" s="41"/>
      <c r="H100" s="41"/>
      <c r="I100" s="220"/>
      <c r="J100" s="41"/>
      <c r="K100" s="41"/>
      <c r="L100" s="45"/>
      <c r="M100" s="221"/>
      <c r="N100" s="222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170</v>
      </c>
      <c r="AU100" s="18" t="s">
        <v>82</v>
      </c>
    </row>
    <row r="101" spans="1:65" s="2" customFormat="1" ht="14.4" customHeight="1">
      <c r="A101" s="39"/>
      <c r="B101" s="40"/>
      <c r="C101" s="205" t="s">
        <v>131</v>
      </c>
      <c r="D101" s="205" t="s">
        <v>133</v>
      </c>
      <c r="E101" s="206" t="s">
        <v>1402</v>
      </c>
      <c r="F101" s="207" t="s">
        <v>1403</v>
      </c>
      <c r="G101" s="208" t="s">
        <v>1385</v>
      </c>
      <c r="H101" s="209">
        <v>1</v>
      </c>
      <c r="I101" s="210"/>
      <c r="J101" s="211">
        <f>ROUND(I101*H101,2)</f>
        <v>0</v>
      </c>
      <c r="K101" s="207" t="s">
        <v>1386</v>
      </c>
      <c r="L101" s="45"/>
      <c r="M101" s="212" t="s">
        <v>19</v>
      </c>
      <c r="N101" s="213" t="s">
        <v>43</v>
      </c>
      <c r="O101" s="85"/>
      <c r="P101" s="214">
        <f>O101*H101</f>
        <v>0</v>
      </c>
      <c r="Q101" s="214">
        <v>0</v>
      </c>
      <c r="R101" s="214">
        <f>Q101*H101</f>
        <v>0</v>
      </c>
      <c r="S101" s="214">
        <v>0</v>
      </c>
      <c r="T101" s="215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6" t="s">
        <v>1387</v>
      </c>
      <c r="AT101" s="216" t="s">
        <v>133</v>
      </c>
      <c r="AU101" s="216" t="s">
        <v>82</v>
      </c>
      <c r="AY101" s="18" t="s">
        <v>130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18" t="s">
        <v>80</v>
      </c>
      <c r="BK101" s="217">
        <f>ROUND(I101*H101,2)</f>
        <v>0</v>
      </c>
      <c r="BL101" s="18" t="s">
        <v>1387</v>
      </c>
      <c r="BM101" s="216" t="s">
        <v>1404</v>
      </c>
    </row>
    <row r="102" spans="1:47" s="2" customFormat="1" ht="12">
      <c r="A102" s="39"/>
      <c r="B102" s="40"/>
      <c r="C102" s="41"/>
      <c r="D102" s="218" t="s">
        <v>139</v>
      </c>
      <c r="E102" s="41"/>
      <c r="F102" s="219" t="s">
        <v>1403</v>
      </c>
      <c r="G102" s="41"/>
      <c r="H102" s="41"/>
      <c r="I102" s="220"/>
      <c r="J102" s="41"/>
      <c r="K102" s="41"/>
      <c r="L102" s="45"/>
      <c r="M102" s="221"/>
      <c r="N102" s="222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139</v>
      </c>
      <c r="AU102" s="18" t="s">
        <v>82</v>
      </c>
    </row>
    <row r="103" spans="1:47" s="2" customFormat="1" ht="12">
      <c r="A103" s="39"/>
      <c r="B103" s="40"/>
      <c r="C103" s="41"/>
      <c r="D103" s="223" t="s">
        <v>141</v>
      </c>
      <c r="E103" s="41"/>
      <c r="F103" s="224" t="s">
        <v>1405</v>
      </c>
      <c r="G103" s="41"/>
      <c r="H103" s="41"/>
      <c r="I103" s="220"/>
      <c r="J103" s="41"/>
      <c r="K103" s="41"/>
      <c r="L103" s="45"/>
      <c r="M103" s="221"/>
      <c r="N103" s="222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141</v>
      </c>
      <c r="AU103" s="18" t="s">
        <v>82</v>
      </c>
    </row>
    <row r="104" spans="1:63" s="12" customFormat="1" ht="22.8" customHeight="1">
      <c r="A104" s="12"/>
      <c r="B104" s="189"/>
      <c r="C104" s="190"/>
      <c r="D104" s="191" t="s">
        <v>71</v>
      </c>
      <c r="E104" s="203" t="s">
        <v>1406</v>
      </c>
      <c r="F104" s="203" t="s">
        <v>1407</v>
      </c>
      <c r="G104" s="190"/>
      <c r="H104" s="190"/>
      <c r="I104" s="193"/>
      <c r="J104" s="204">
        <f>BK104</f>
        <v>0</v>
      </c>
      <c r="K104" s="190"/>
      <c r="L104" s="195"/>
      <c r="M104" s="196"/>
      <c r="N104" s="197"/>
      <c r="O104" s="197"/>
      <c r="P104" s="198">
        <f>SUM(P105:P111)</f>
        <v>0</v>
      </c>
      <c r="Q104" s="197"/>
      <c r="R104" s="198">
        <f>SUM(R105:R111)</f>
        <v>0</v>
      </c>
      <c r="S104" s="197"/>
      <c r="T104" s="199">
        <f>SUM(T105:T111)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00" t="s">
        <v>177</v>
      </c>
      <c r="AT104" s="201" t="s">
        <v>71</v>
      </c>
      <c r="AU104" s="201" t="s">
        <v>80</v>
      </c>
      <c r="AY104" s="200" t="s">
        <v>130</v>
      </c>
      <c r="BK104" s="202">
        <f>SUM(BK105:BK111)</f>
        <v>0</v>
      </c>
    </row>
    <row r="105" spans="1:65" s="2" customFormat="1" ht="14.4" customHeight="1">
      <c r="A105" s="39"/>
      <c r="B105" s="40"/>
      <c r="C105" s="205" t="s">
        <v>177</v>
      </c>
      <c r="D105" s="205" t="s">
        <v>133</v>
      </c>
      <c r="E105" s="206" t="s">
        <v>1408</v>
      </c>
      <c r="F105" s="207" t="s">
        <v>1409</v>
      </c>
      <c r="G105" s="208" t="s">
        <v>1385</v>
      </c>
      <c r="H105" s="209">
        <v>1</v>
      </c>
      <c r="I105" s="210"/>
      <c r="J105" s="211">
        <f>ROUND(I105*H105,2)</f>
        <v>0</v>
      </c>
      <c r="K105" s="207" t="s">
        <v>1386</v>
      </c>
      <c r="L105" s="45"/>
      <c r="M105" s="212" t="s">
        <v>19</v>
      </c>
      <c r="N105" s="213" t="s">
        <v>43</v>
      </c>
      <c r="O105" s="85"/>
      <c r="P105" s="214">
        <f>O105*H105</f>
        <v>0</v>
      </c>
      <c r="Q105" s="214">
        <v>0</v>
      </c>
      <c r="R105" s="214">
        <f>Q105*H105</f>
        <v>0</v>
      </c>
      <c r="S105" s="214">
        <v>0</v>
      </c>
      <c r="T105" s="215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16" t="s">
        <v>1387</v>
      </c>
      <c r="AT105" s="216" t="s">
        <v>133</v>
      </c>
      <c r="AU105" s="216" t="s">
        <v>82</v>
      </c>
      <c r="AY105" s="18" t="s">
        <v>130</v>
      </c>
      <c r="BE105" s="217">
        <f>IF(N105="základní",J105,0)</f>
        <v>0</v>
      </c>
      <c r="BF105" s="217">
        <f>IF(N105="snížená",J105,0)</f>
        <v>0</v>
      </c>
      <c r="BG105" s="217">
        <f>IF(N105="zákl. přenesená",J105,0)</f>
        <v>0</v>
      </c>
      <c r="BH105" s="217">
        <f>IF(N105="sníž. přenesená",J105,0)</f>
        <v>0</v>
      </c>
      <c r="BI105" s="217">
        <f>IF(N105="nulová",J105,0)</f>
        <v>0</v>
      </c>
      <c r="BJ105" s="18" t="s">
        <v>80</v>
      </c>
      <c r="BK105" s="217">
        <f>ROUND(I105*H105,2)</f>
        <v>0</v>
      </c>
      <c r="BL105" s="18" t="s">
        <v>1387</v>
      </c>
      <c r="BM105" s="216" t="s">
        <v>1410</v>
      </c>
    </row>
    <row r="106" spans="1:47" s="2" customFormat="1" ht="12">
      <c r="A106" s="39"/>
      <c r="B106" s="40"/>
      <c r="C106" s="41"/>
      <c r="D106" s="218" t="s">
        <v>139</v>
      </c>
      <c r="E106" s="41"/>
      <c r="F106" s="219" t="s">
        <v>1409</v>
      </c>
      <c r="G106" s="41"/>
      <c r="H106" s="41"/>
      <c r="I106" s="220"/>
      <c r="J106" s="41"/>
      <c r="K106" s="41"/>
      <c r="L106" s="45"/>
      <c r="M106" s="221"/>
      <c r="N106" s="222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139</v>
      </c>
      <c r="AU106" s="18" t="s">
        <v>82</v>
      </c>
    </row>
    <row r="107" spans="1:47" s="2" customFormat="1" ht="12">
      <c r="A107" s="39"/>
      <c r="B107" s="40"/>
      <c r="C107" s="41"/>
      <c r="D107" s="223" t="s">
        <v>141</v>
      </c>
      <c r="E107" s="41"/>
      <c r="F107" s="224" t="s">
        <v>1411</v>
      </c>
      <c r="G107" s="41"/>
      <c r="H107" s="41"/>
      <c r="I107" s="220"/>
      <c r="J107" s="41"/>
      <c r="K107" s="41"/>
      <c r="L107" s="45"/>
      <c r="M107" s="221"/>
      <c r="N107" s="222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141</v>
      </c>
      <c r="AU107" s="18" t="s">
        <v>82</v>
      </c>
    </row>
    <row r="108" spans="1:47" s="2" customFormat="1" ht="12">
      <c r="A108" s="39"/>
      <c r="B108" s="40"/>
      <c r="C108" s="41"/>
      <c r="D108" s="218" t="s">
        <v>170</v>
      </c>
      <c r="E108" s="41"/>
      <c r="F108" s="256" t="s">
        <v>1412</v>
      </c>
      <c r="G108" s="41"/>
      <c r="H108" s="41"/>
      <c r="I108" s="220"/>
      <c r="J108" s="41"/>
      <c r="K108" s="41"/>
      <c r="L108" s="45"/>
      <c r="M108" s="221"/>
      <c r="N108" s="222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170</v>
      </c>
      <c r="AU108" s="18" t="s">
        <v>82</v>
      </c>
    </row>
    <row r="109" spans="1:65" s="2" customFormat="1" ht="14.4" customHeight="1">
      <c r="A109" s="39"/>
      <c r="B109" s="40"/>
      <c r="C109" s="205" t="s">
        <v>146</v>
      </c>
      <c r="D109" s="205" t="s">
        <v>133</v>
      </c>
      <c r="E109" s="206" t="s">
        <v>1413</v>
      </c>
      <c r="F109" s="207" t="s">
        <v>1414</v>
      </c>
      <c r="G109" s="208" t="s">
        <v>1385</v>
      </c>
      <c r="H109" s="209">
        <v>1</v>
      </c>
      <c r="I109" s="210"/>
      <c r="J109" s="211">
        <f>ROUND(I109*H109,2)</f>
        <v>0</v>
      </c>
      <c r="K109" s="207" t="s">
        <v>1386</v>
      </c>
      <c r="L109" s="45"/>
      <c r="M109" s="212" t="s">
        <v>19</v>
      </c>
      <c r="N109" s="213" t="s">
        <v>43</v>
      </c>
      <c r="O109" s="85"/>
      <c r="P109" s="214">
        <f>O109*H109</f>
        <v>0</v>
      </c>
      <c r="Q109" s="214">
        <v>0</v>
      </c>
      <c r="R109" s="214">
        <f>Q109*H109</f>
        <v>0</v>
      </c>
      <c r="S109" s="214">
        <v>0</v>
      </c>
      <c r="T109" s="215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6" t="s">
        <v>1387</v>
      </c>
      <c r="AT109" s="216" t="s">
        <v>133</v>
      </c>
      <c r="AU109" s="216" t="s">
        <v>82</v>
      </c>
      <c r="AY109" s="18" t="s">
        <v>130</v>
      </c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18" t="s">
        <v>80</v>
      </c>
      <c r="BK109" s="217">
        <f>ROUND(I109*H109,2)</f>
        <v>0</v>
      </c>
      <c r="BL109" s="18" t="s">
        <v>1387</v>
      </c>
      <c r="BM109" s="216" t="s">
        <v>1415</v>
      </c>
    </row>
    <row r="110" spans="1:47" s="2" customFormat="1" ht="12">
      <c r="A110" s="39"/>
      <c r="B110" s="40"/>
      <c r="C110" s="41"/>
      <c r="D110" s="218" t="s">
        <v>139</v>
      </c>
      <c r="E110" s="41"/>
      <c r="F110" s="219" t="s">
        <v>1414</v>
      </c>
      <c r="G110" s="41"/>
      <c r="H110" s="41"/>
      <c r="I110" s="220"/>
      <c r="J110" s="41"/>
      <c r="K110" s="41"/>
      <c r="L110" s="45"/>
      <c r="M110" s="221"/>
      <c r="N110" s="222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139</v>
      </c>
      <c r="AU110" s="18" t="s">
        <v>82</v>
      </c>
    </row>
    <row r="111" spans="1:47" s="2" customFormat="1" ht="12">
      <c r="A111" s="39"/>
      <c r="B111" s="40"/>
      <c r="C111" s="41"/>
      <c r="D111" s="223" t="s">
        <v>141</v>
      </c>
      <c r="E111" s="41"/>
      <c r="F111" s="224" t="s">
        <v>1416</v>
      </c>
      <c r="G111" s="41"/>
      <c r="H111" s="41"/>
      <c r="I111" s="220"/>
      <c r="J111" s="41"/>
      <c r="K111" s="41"/>
      <c r="L111" s="45"/>
      <c r="M111" s="221"/>
      <c r="N111" s="222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141</v>
      </c>
      <c r="AU111" s="18" t="s">
        <v>82</v>
      </c>
    </row>
    <row r="112" spans="1:63" s="12" customFormat="1" ht="22.8" customHeight="1">
      <c r="A112" s="12"/>
      <c r="B112" s="189"/>
      <c r="C112" s="190"/>
      <c r="D112" s="191" t="s">
        <v>71</v>
      </c>
      <c r="E112" s="203" t="s">
        <v>1417</v>
      </c>
      <c r="F112" s="203" t="s">
        <v>1418</v>
      </c>
      <c r="G112" s="190"/>
      <c r="H112" s="190"/>
      <c r="I112" s="193"/>
      <c r="J112" s="204">
        <f>BK112</f>
        <v>0</v>
      </c>
      <c r="K112" s="190"/>
      <c r="L112" s="195"/>
      <c r="M112" s="196"/>
      <c r="N112" s="197"/>
      <c r="O112" s="197"/>
      <c r="P112" s="198">
        <f>SUM(P113:P116)</f>
        <v>0</v>
      </c>
      <c r="Q112" s="197"/>
      <c r="R112" s="198">
        <f>SUM(R113:R116)</f>
        <v>0</v>
      </c>
      <c r="S112" s="197"/>
      <c r="T112" s="199">
        <f>SUM(T113:T116)</f>
        <v>0</v>
      </c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R112" s="200" t="s">
        <v>177</v>
      </c>
      <c r="AT112" s="201" t="s">
        <v>71</v>
      </c>
      <c r="AU112" s="201" t="s">
        <v>80</v>
      </c>
      <c r="AY112" s="200" t="s">
        <v>130</v>
      </c>
      <c r="BK112" s="202">
        <f>SUM(BK113:BK116)</f>
        <v>0</v>
      </c>
    </row>
    <row r="113" spans="1:65" s="2" customFormat="1" ht="14.4" customHeight="1">
      <c r="A113" s="39"/>
      <c r="B113" s="40"/>
      <c r="C113" s="205" t="s">
        <v>196</v>
      </c>
      <c r="D113" s="205" t="s">
        <v>133</v>
      </c>
      <c r="E113" s="206" t="s">
        <v>1419</v>
      </c>
      <c r="F113" s="207" t="s">
        <v>1420</v>
      </c>
      <c r="G113" s="208" t="s">
        <v>1385</v>
      </c>
      <c r="H113" s="209">
        <v>1</v>
      </c>
      <c r="I113" s="210"/>
      <c r="J113" s="211">
        <f>ROUND(I113*H113,2)</f>
        <v>0</v>
      </c>
      <c r="K113" s="207" t="s">
        <v>1386</v>
      </c>
      <c r="L113" s="45"/>
      <c r="M113" s="212" t="s">
        <v>19</v>
      </c>
      <c r="N113" s="213" t="s">
        <v>43</v>
      </c>
      <c r="O113" s="85"/>
      <c r="P113" s="214">
        <f>O113*H113</f>
        <v>0</v>
      </c>
      <c r="Q113" s="214">
        <v>0</v>
      </c>
      <c r="R113" s="214">
        <f>Q113*H113</f>
        <v>0</v>
      </c>
      <c r="S113" s="214">
        <v>0</v>
      </c>
      <c r="T113" s="215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16" t="s">
        <v>1387</v>
      </c>
      <c r="AT113" s="216" t="s">
        <v>133</v>
      </c>
      <c r="AU113" s="216" t="s">
        <v>82</v>
      </c>
      <c r="AY113" s="18" t="s">
        <v>130</v>
      </c>
      <c r="BE113" s="217">
        <f>IF(N113="základní",J113,0)</f>
        <v>0</v>
      </c>
      <c r="BF113" s="217">
        <f>IF(N113="snížená",J113,0)</f>
        <v>0</v>
      </c>
      <c r="BG113" s="217">
        <f>IF(N113="zákl. přenesená",J113,0)</f>
        <v>0</v>
      </c>
      <c r="BH113" s="217">
        <f>IF(N113="sníž. přenesená",J113,0)</f>
        <v>0</v>
      </c>
      <c r="BI113" s="217">
        <f>IF(N113="nulová",J113,0)</f>
        <v>0</v>
      </c>
      <c r="BJ113" s="18" t="s">
        <v>80</v>
      </c>
      <c r="BK113" s="217">
        <f>ROUND(I113*H113,2)</f>
        <v>0</v>
      </c>
      <c r="BL113" s="18" t="s">
        <v>1387</v>
      </c>
      <c r="BM113" s="216" t="s">
        <v>1421</v>
      </c>
    </row>
    <row r="114" spans="1:47" s="2" customFormat="1" ht="12">
      <c r="A114" s="39"/>
      <c r="B114" s="40"/>
      <c r="C114" s="41"/>
      <c r="D114" s="218" t="s">
        <v>139</v>
      </c>
      <c r="E114" s="41"/>
      <c r="F114" s="219" t="s">
        <v>1420</v>
      </c>
      <c r="G114" s="41"/>
      <c r="H114" s="41"/>
      <c r="I114" s="220"/>
      <c r="J114" s="41"/>
      <c r="K114" s="41"/>
      <c r="L114" s="45"/>
      <c r="M114" s="221"/>
      <c r="N114" s="222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139</v>
      </c>
      <c r="AU114" s="18" t="s">
        <v>82</v>
      </c>
    </row>
    <row r="115" spans="1:47" s="2" customFormat="1" ht="12">
      <c r="A115" s="39"/>
      <c r="B115" s="40"/>
      <c r="C115" s="41"/>
      <c r="D115" s="223" t="s">
        <v>141</v>
      </c>
      <c r="E115" s="41"/>
      <c r="F115" s="224" t="s">
        <v>1422</v>
      </c>
      <c r="G115" s="41"/>
      <c r="H115" s="41"/>
      <c r="I115" s="220"/>
      <c r="J115" s="41"/>
      <c r="K115" s="41"/>
      <c r="L115" s="45"/>
      <c r="M115" s="221"/>
      <c r="N115" s="222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141</v>
      </c>
      <c r="AU115" s="18" t="s">
        <v>82</v>
      </c>
    </row>
    <row r="116" spans="1:47" s="2" customFormat="1" ht="12">
      <c r="A116" s="39"/>
      <c r="B116" s="40"/>
      <c r="C116" s="41"/>
      <c r="D116" s="218" t="s">
        <v>170</v>
      </c>
      <c r="E116" s="41"/>
      <c r="F116" s="256" t="s">
        <v>1423</v>
      </c>
      <c r="G116" s="41"/>
      <c r="H116" s="41"/>
      <c r="I116" s="220"/>
      <c r="J116" s="41"/>
      <c r="K116" s="41"/>
      <c r="L116" s="45"/>
      <c r="M116" s="221"/>
      <c r="N116" s="222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170</v>
      </c>
      <c r="AU116" s="18" t="s">
        <v>82</v>
      </c>
    </row>
    <row r="117" spans="1:63" s="12" customFormat="1" ht="22.8" customHeight="1">
      <c r="A117" s="12"/>
      <c r="B117" s="189"/>
      <c r="C117" s="190"/>
      <c r="D117" s="191" t="s">
        <v>71</v>
      </c>
      <c r="E117" s="203" t="s">
        <v>1424</v>
      </c>
      <c r="F117" s="203" t="s">
        <v>1425</v>
      </c>
      <c r="G117" s="190"/>
      <c r="H117" s="190"/>
      <c r="I117" s="193"/>
      <c r="J117" s="204">
        <f>BK117</f>
        <v>0</v>
      </c>
      <c r="K117" s="190"/>
      <c r="L117" s="195"/>
      <c r="M117" s="196"/>
      <c r="N117" s="197"/>
      <c r="O117" s="197"/>
      <c r="P117" s="198">
        <f>SUM(P118:P121)</f>
        <v>0</v>
      </c>
      <c r="Q117" s="197"/>
      <c r="R117" s="198">
        <f>SUM(R118:R121)</f>
        <v>0</v>
      </c>
      <c r="S117" s="197"/>
      <c r="T117" s="199">
        <f>SUM(T118:T121)</f>
        <v>0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R117" s="200" t="s">
        <v>177</v>
      </c>
      <c r="AT117" s="201" t="s">
        <v>71</v>
      </c>
      <c r="AU117" s="201" t="s">
        <v>80</v>
      </c>
      <c r="AY117" s="200" t="s">
        <v>130</v>
      </c>
      <c r="BK117" s="202">
        <f>SUM(BK118:BK121)</f>
        <v>0</v>
      </c>
    </row>
    <row r="118" spans="1:65" s="2" customFormat="1" ht="14.4" customHeight="1">
      <c r="A118" s="39"/>
      <c r="B118" s="40"/>
      <c r="C118" s="205" t="s">
        <v>168</v>
      </c>
      <c r="D118" s="205" t="s">
        <v>133</v>
      </c>
      <c r="E118" s="206" t="s">
        <v>1426</v>
      </c>
      <c r="F118" s="207" t="s">
        <v>1425</v>
      </c>
      <c r="G118" s="208" t="s">
        <v>1385</v>
      </c>
      <c r="H118" s="209">
        <v>1</v>
      </c>
      <c r="I118" s="210"/>
      <c r="J118" s="211">
        <f>ROUND(I118*H118,2)</f>
        <v>0</v>
      </c>
      <c r="K118" s="207" t="s">
        <v>1386</v>
      </c>
      <c r="L118" s="45"/>
      <c r="M118" s="212" t="s">
        <v>19</v>
      </c>
      <c r="N118" s="213" t="s">
        <v>43</v>
      </c>
      <c r="O118" s="85"/>
      <c r="P118" s="214">
        <f>O118*H118</f>
        <v>0</v>
      </c>
      <c r="Q118" s="214">
        <v>0</v>
      </c>
      <c r="R118" s="214">
        <f>Q118*H118</f>
        <v>0</v>
      </c>
      <c r="S118" s="214">
        <v>0</v>
      </c>
      <c r="T118" s="215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16" t="s">
        <v>1387</v>
      </c>
      <c r="AT118" s="216" t="s">
        <v>133</v>
      </c>
      <c r="AU118" s="216" t="s">
        <v>82</v>
      </c>
      <c r="AY118" s="18" t="s">
        <v>130</v>
      </c>
      <c r="BE118" s="217">
        <f>IF(N118="základní",J118,0)</f>
        <v>0</v>
      </c>
      <c r="BF118" s="217">
        <f>IF(N118="snížená",J118,0)</f>
        <v>0</v>
      </c>
      <c r="BG118" s="217">
        <f>IF(N118="zákl. přenesená",J118,0)</f>
        <v>0</v>
      </c>
      <c r="BH118" s="217">
        <f>IF(N118="sníž. přenesená",J118,0)</f>
        <v>0</v>
      </c>
      <c r="BI118" s="217">
        <f>IF(N118="nulová",J118,0)</f>
        <v>0</v>
      </c>
      <c r="BJ118" s="18" t="s">
        <v>80</v>
      </c>
      <c r="BK118" s="217">
        <f>ROUND(I118*H118,2)</f>
        <v>0</v>
      </c>
      <c r="BL118" s="18" t="s">
        <v>1387</v>
      </c>
      <c r="BM118" s="216" t="s">
        <v>1427</v>
      </c>
    </row>
    <row r="119" spans="1:47" s="2" customFormat="1" ht="12">
      <c r="A119" s="39"/>
      <c r="B119" s="40"/>
      <c r="C119" s="41"/>
      <c r="D119" s="218" t="s">
        <v>139</v>
      </c>
      <c r="E119" s="41"/>
      <c r="F119" s="219" t="s">
        <v>1425</v>
      </c>
      <c r="G119" s="41"/>
      <c r="H119" s="41"/>
      <c r="I119" s="220"/>
      <c r="J119" s="41"/>
      <c r="K119" s="41"/>
      <c r="L119" s="45"/>
      <c r="M119" s="221"/>
      <c r="N119" s="222"/>
      <c r="O119" s="85"/>
      <c r="P119" s="85"/>
      <c r="Q119" s="85"/>
      <c r="R119" s="85"/>
      <c r="S119" s="85"/>
      <c r="T119" s="86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139</v>
      </c>
      <c r="AU119" s="18" t="s">
        <v>82</v>
      </c>
    </row>
    <row r="120" spans="1:47" s="2" customFormat="1" ht="12">
      <c r="A120" s="39"/>
      <c r="B120" s="40"/>
      <c r="C120" s="41"/>
      <c r="D120" s="223" t="s">
        <v>141</v>
      </c>
      <c r="E120" s="41"/>
      <c r="F120" s="224" t="s">
        <v>1428</v>
      </c>
      <c r="G120" s="41"/>
      <c r="H120" s="41"/>
      <c r="I120" s="220"/>
      <c r="J120" s="41"/>
      <c r="K120" s="41"/>
      <c r="L120" s="45"/>
      <c r="M120" s="221"/>
      <c r="N120" s="222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141</v>
      </c>
      <c r="AU120" s="18" t="s">
        <v>82</v>
      </c>
    </row>
    <row r="121" spans="1:47" s="2" customFormat="1" ht="12">
      <c r="A121" s="39"/>
      <c r="B121" s="40"/>
      <c r="C121" s="41"/>
      <c r="D121" s="218" t="s">
        <v>170</v>
      </c>
      <c r="E121" s="41"/>
      <c r="F121" s="256" t="s">
        <v>1429</v>
      </c>
      <c r="G121" s="41"/>
      <c r="H121" s="41"/>
      <c r="I121" s="220"/>
      <c r="J121" s="41"/>
      <c r="K121" s="41"/>
      <c r="L121" s="45"/>
      <c r="M121" s="257"/>
      <c r="N121" s="258"/>
      <c r="O121" s="259"/>
      <c r="P121" s="259"/>
      <c r="Q121" s="259"/>
      <c r="R121" s="259"/>
      <c r="S121" s="259"/>
      <c r="T121" s="260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170</v>
      </c>
      <c r="AU121" s="18" t="s">
        <v>82</v>
      </c>
    </row>
    <row r="122" spans="1:31" s="2" customFormat="1" ht="6.95" customHeight="1">
      <c r="A122" s="39"/>
      <c r="B122" s="60"/>
      <c r="C122" s="61"/>
      <c r="D122" s="61"/>
      <c r="E122" s="61"/>
      <c r="F122" s="61"/>
      <c r="G122" s="61"/>
      <c r="H122" s="61"/>
      <c r="I122" s="61"/>
      <c r="J122" s="61"/>
      <c r="K122" s="61"/>
      <c r="L122" s="45"/>
      <c r="M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</sheetData>
  <sheetProtection password="CC35" sheet="1" objects="1" scenarios="1" formatColumns="0" formatRows="0" autoFilter="0"/>
  <autoFilter ref="C84:K121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hyperlinks>
    <hyperlink ref="F90" r:id="rId1" display="https://podminky.urs.cz/item/CS_URS_2023_02/013254000"/>
    <hyperlink ref="F95" r:id="rId2" display="https://podminky.urs.cz/item/CS_URS_2023_02/030001000"/>
    <hyperlink ref="F99" r:id="rId3" display="https://podminky.urs.cz/item/CS_URS_2023_02/034002000"/>
    <hyperlink ref="F103" r:id="rId4" display="https://podminky.urs.cz/item/CS_URS_2023_02/034503000"/>
    <hyperlink ref="F107" r:id="rId5" display="https://podminky.urs.cz/item/CS_URS_2023_02/043194000"/>
    <hyperlink ref="F111" r:id="rId6" display="https://podminky.urs.cz/item/CS_URS_2023_02/045002000"/>
    <hyperlink ref="F115" r:id="rId7" display="https://podminky.urs.cz/item/CS_URS_2023_02/071103000"/>
    <hyperlink ref="F120" r:id="rId8" display="https://podminky.urs.cz/item/CS_URS_2023_02/090001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261" customWidth="1"/>
    <col min="2" max="2" width="1.7109375" style="261" customWidth="1"/>
    <col min="3" max="4" width="5.00390625" style="261" customWidth="1"/>
    <col min="5" max="5" width="11.7109375" style="261" customWidth="1"/>
    <col min="6" max="6" width="9.140625" style="261" customWidth="1"/>
    <col min="7" max="7" width="5.00390625" style="261" customWidth="1"/>
    <col min="8" max="8" width="77.8515625" style="261" customWidth="1"/>
    <col min="9" max="10" width="20.00390625" style="261" customWidth="1"/>
    <col min="11" max="11" width="1.7109375" style="261" customWidth="1"/>
  </cols>
  <sheetData>
    <row r="1" s="1" customFormat="1" ht="37.5" customHeight="1"/>
    <row r="2" spans="2:11" s="1" customFormat="1" ht="7.5" customHeight="1">
      <c r="B2" s="262"/>
      <c r="C2" s="263"/>
      <c r="D2" s="263"/>
      <c r="E2" s="263"/>
      <c r="F2" s="263"/>
      <c r="G2" s="263"/>
      <c r="H2" s="263"/>
      <c r="I2" s="263"/>
      <c r="J2" s="263"/>
      <c r="K2" s="264"/>
    </row>
    <row r="3" spans="2:11" s="15" customFormat="1" ht="45" customHeight="1">
      <c r="B3" s="265"/>
      <c r="C3" s="266" t="s">
        <v>1430</v>
      </c>
      <c r="D3" s="266"/>
      <c r="E3" s="266"/>
      <c r="F3" s="266"/>
      <c r="G3" s="266"/>
      <c r="H3" s="266"/>
      <c r="I3" s="266"/>
      <c r="J3" s="266"/>
      <c r="K3" s="267"/>
    </row>
    <row r="4" spans="2:11" s="1" customFormat="1" ht="25.5" customHeight="1">
      <c r="B4" s="268"/>
      <c r="C4" s="269" t="s">
        <v>1431</v>
      </c>
      <c r="D4" s="269"/>
      <c r="E4" s="269"/>
      <c r="F4" s="269"/>
      <c r="G4" s="269"/>
      <c r="H4" s="269"/>
      <c r="I4" s="269"/>
      <c r="J4" s="269"/>
      <c r="K4" s="270"/>
    </row>
    <row r="5" spans="2:11" s="1" customFormat="1" ht="5.25" customHeight="1">
      <c r="B5" s="268"/>
      <c r="C5" s="271"/>
      <c r="D5" s="271"/>
      <c r="E5" s="271"/>
      <c r="F5" s="271"/>
      <c r="G5" s="271"/>
      <c r="H5" s="271"/>
      <c r="I5" s="271"/>
      <c r="J5" s="271"/>
      <c r="K5" s="270"/>
    </row>
    <row r="6" spans="2:11" s="1" customFormat="1" ht="15" customHeight="1">
      <c r="B6" s="268"/>
      <c r="C6" s="272" t="s">
        <v>1432</v>
      </c>
      <c r="D6" s="272"/>
      <c r="E6" s="272"/>
      <c r="F6" s="272"/>
      <c r="G6" s="272"/>
      <c r="H6" s="272"/>
      <c r="I6" s="272"/>
      <c r="J6" s="272"/>
      <c r="K6" s="270"/>
    </row>
    <row r="7" spans="2:11" s="1" customFormat="1" ht="15" customHeight="1">
      <c r="B7" s="273"/>
      <c r="C7" s="272" t="s">
        <v>1433</v>
      </c>
      <c r="D7" s="272"/>
      <c r="E7" s="272"/>
      <c r="F7" s="272"/>
      <c r="G7" s="272"/>
      <c r="H7" s="272"/>
      <c r="I7" s="272"/>
      <c r="J7" s="272"/>
      <c r="K7" s="270"/>
    </row>
    <row r="8" spans="2:11" s="1" customFormat="1" ht="12.75" customHeight="1">
      <c r="B8" s="273"/>
      <c r="C8" s="272"/>
      <c r="D8" s="272"/>
      <c r="E8" s="272"/>
      <c r="F8" s="272"/>
      <c r="G8" s="272"/>
      <c r="H8" s="272"/>
      <c r="I8" s="272"/>
      <c r="J8" s="272"/>
      <c r="K8" s="270"/>
    </row>
    <row r="9" spans="2:11" s="1" customFormat="1" ht="15" customHeight="1">
      <c r="B9" s="273"/>
      <c r="C9" s="272" t="s">
        <v>1434</v>
      </c>
      <c r="D9" s="272"/>
      <c r="E9" s="272"/>
      <c r="F9" s="272"/>
      <c r="G9" s="272"/>
      <c r="H9" s="272"/>
      <c r="I9" s="272"/>
      <c r="J9" s="272"/>
      <c r="K9" s="270"/>
    </row>
    <row r="10" spans="2:11" s="1" customFormat="1" ht="15" customHeight="1">
      <c r="B10" s="273"/>
      <c r="C10" s="272"/>
      <c r="D10" s="272" t="s">
        <v>1435</v>
      </c>
      <c r="E10" s="272"/>
      <c r="F10" s="272"/>
      <c r="G10" s="272"/>
      <c r="H10" s="272"/>
      <c r="I10" s="272"/>
      <c r="J10" s="272"/>
      <c r="K10" s="270"/>
    </row>
    <row r="11" spans="2:11" s="1" customFormat="1" ht="15" customHeight="1">
      <c r="B11" s="273"/>
      <c r="C11" s="274"/>
      <c r="D11" s="272" t="s">
        <v>1436</v>
      </c>
      <c r="E11" s="272"/>
      <c r="F11" s="272"/>
      <c r="G11" s="272"/>
      <c r="H11" s="272"/>
      <c r="I11" s="272"/>
      <c r="J11" s="272"/>
      <c r="K11" s="270"/>
    </row>
    <row r="12" spans="2:11" s="1" customFormat="1" ht="15" customHeight="1">
      <c r="B12" s="273"/>
      <c r="C12" s="274"/>
      <c r="D12" s="272"/>
      <c r="E12" s="272"/>
      <c r="F12" s="272"/>
      <c r="G12" s="272"/>
      <c r="H12" s="272"/>
      <c r="I12" s="272"/>
      <c r="J12" s="272"/>
      <c r="K12" s="270"/>
    </row>
    <row r="13" spans="2:11" s="1" customFormat="1" ht="15" customHeight="1">
      <c r="B13" s="273"/>
      <c r="C13" s="274"/>
      <c r="D13" s="275" t="s">
        <v>1437</v>
      </c>
      <c r="E13" s="272"/>
      <c r="F13" s="272"/>
      <c r="G13" s="272"/>
      <c r="H13" s="272"/>
      <c r="I13" s="272"/>
      <c r="J13" s="272"/>
      <c r="K13" s="270"/>
    </row>
    <row r="14" spans="2:11" s="1" customFormat="1" ht="12.75" customHeight="1">
      <c r="B14" s="273"/>
      <c r="C14" s="274"/>
      <c r="D14" s="274"/>
      <c r="E14" s="274"/>
      <c r="F14" s="274"/>
      <c r="G14" s="274"/>
      <c r="H14" s="274"/>
      <c r="I14" s="274"/>
      <c r="J14" s="274"/>
      <c r="K14" s="270"/>
    </row>
    <row r="15" spans="2:11" s="1" customFormat="1" ht="15" customHeight="1">
      <c r="B15" s="273"/>
      <c r="C15" s="274"/>
      <c r="D15" s="272" t="s">
        <v>1438</v>
      </c>
      <c r="E15" s="272"/>
      <c r="F15" s="272"/>
      <c r="G15" s="272"/>
      <c r="H15" s="272"/>
      <c r="I15" s="272"/>
      <c r="J15" s="272"/>
      <c r="K15" s="270"/>
    </row>
    <row r="16" spans="2:11" s="1" customFormat="1" ht="15" customHeight="1">
      <c r="B16" s="273"/>
      <c r="C16" s="274"/>
      <c r="D16" s="272" t="s">
        <v>1439</v>
      </c>
      <c r="E16" s="272"/>
      <c r="F16" s="272"/>
      <c r="G16" s="272"/>
      <c r="H16" s="272"/>
      <c r="I16" s="272"/>
      <c r="J16" s="272"/>
      <c r="K16" s="270"/>
    </row>
    <row r="17" spans="2:11" s="1" customFormat="1" ht="15" customHeight="1">
      <c r="B17" s="273"/>
      <c r="C17" s="274"/>
      <c r="D17" s="272" t="s">
        <v>1440</v>
      </c>
      <c r="E17" s="272"/>
      <c r="F17" s="272"/>
      <c r="G17" s="272"/>
      <c r="H17" s="272"/>
      <c r="I17" s="272"/>
      <c r="J17" s="272"/>
      <c r="K17" s="270"/>
    </row>
    <row r="18" spans="2:11" s="1" customFormat="1" ht="15" customHeight="1">
      <c r="B18" s="273"/>
      <c r="C18" s="274"/>
      <c r="D18" s="274"/>
      <c r="E18" s="276" t="s">
        <v>79</v>
      </c>
      <c r="F18" s="272" t="s">
        <v>1441</v>
      </c>
      <c r="G18" s="272"/>
      <c r="H18" s="272"/>
      <c r="I18" s="272"/>
      <c r="J18" s="272"/>
      <c r="K18" s="270"/>
    </row>
    <row r="19" spans="2:11" s="1" customFormat="1" ht="15" customHeight="1">
      <c r="B19" s="273"/>
      <c r="C19" s="274"/>
      <c r="D19" s="274"/>
      <c r="E19" s="276" t="s">
        <v>1442</v>
      </c>
      <c r="F19" s="272" t="s">
        <v>1443</v>
      </c>
      <c r="G19" s="272"/>
      <c r="H19" s="272"/>
      <c r="I19" s="272"/>
      <c r="J19" s="272"/>
      <c r="K19" s="270"/>
    </row>
    <row r="20" spans="2:11" s="1" customFormat="1" ht="15" customHeight="1">
      <c r="B20" s="273"/>
      <c r="C20" s="274"/>
      <c r="D20" s="274"/>
      <c r="E20" s="276" t="s">
        <v>1444</v>
      </c>
      <c r="F20" s="272" t="s">
        <v>1445</v>
      </c>
      <c r="G20" s="272"/>
      <c r="H20" s="272"/>
      <c r="I20" s="272"/>
      <c r="J20" s="272"/>
      <c r="K20" s="270"/>
    </row>
    <row r="21" spans="2:11" s="1" customFormat="1" ht="15" customHeight="1">
      <c r="B21" s="273"/>
      <c r="C21" s="274"/>
      <c r="D21" s="274"/>
      <c r="E21" s="276" t="s">
        <v>86</v>
      </c>
      <c r="F21" s="272" t="s">
        <v>87</v>
      </c>
      <c r="G21" s="272"/>
      <c r="H21" s="272"/>
      <c r="I21" s="272"/>
      <c r="J21" s="272"/>
      <c r="K21" s="270"/>
    </row>
    <row r="22" spans="2:11" s="1" customFormat="1" ht="15" customHeight="1">
      <c r="B22" s="273"/>
      <c r="C22" s="274"/>
      <c r="D22" s="274"/>
      <c r="E22" s="276" t="s">
        <v>1446</v>
      </c>
      <c r="F22" s="272" t="s">
        <v>1447</v>
      </c>
      <c r="G22" s="272"/>
      <c r="H22" s="272"/>
      <c r="I22" s="272"/>
      <c r="J22" s="272"/>
      <c r="K22" s="270"/>
    </row>
    <row r="23" spans="2:11" s="1" customFormat="1" ht="15" customHeight="1">
      <c r="B23" s="273"/>
      <c r="C23" s="274"/>
      <c r="D23" s="274"/>
      <c r="E23" s="276" t="s">
        <v>1448</v>
      </c>
      <c r="F23" s="272" t="s">
        <v>1449</v>
      </c>
      <c r="G23" s="272"/>
      <c r="H23" s="272"/>
      <c r="I23" s="272"/>
      <c r="J23" s="272"/>
      <c r="K23" s="270"/>
    </row>
    <row r="24" spans="2:11" s="1" customFormat="1" ht="12.75" customHeight="1">
      <c r="B24" s="273"/>
      <c r="C24" s="274"/>
      <c r="D24" s="274"/>
      <c r="E24" s="274"/>
      <c r="F24" s="274"/>
      <c r="G24" s="274"/>
      <c r="H24" s="274"/>
      <c r="I24" s="274"/>
      <c r="J24" s="274"/>
      <c r="K24" s="270"/>
    </row>
    <row r="25" spans="2:11" s="1" customFormat="1" ht="15" customHeight="1">
      <c r="B25" s="273"/>
      <c r="C25" s="272" t="s">
        <v>1450</v>
      </c>
      <c r="D25" s="272"/>
      <c r="E25" s="272"/>
      <c r="F25" s="272"/>
      <c r="G25" s="272"/>
      <c r="H25" s="272"/>
      <c r="I25" s="272"/>
      <c r="J25" s="272"/>
      <c r="K25" s="270"/>
    </row>
    <row r="26" spans="2:11" s="1" customFormat="1" ht="15" customHeight="1">
      <c r="B26" s="273"/>
      <c r="C26" s="272" t="s">
        <v>1451</v>
      </c>
      <c r="D26" s="272"/>
      <c r="E26" s="272"/>
      <c r="F26" s="272"/>
      <c r="G26" s="272"/>
      <c r="H26" s="272"/>
      <c r="I26" s="272"/>
      <c r="J26" s="272"/>
      <c r="K26" s="270"/>
    </row>
    <row r="27" spans="2:11" s="1" customFormat="1" ht="15" customHeight="1">
      <c r="B27" s="273"/>
      <c r="C27" s="272"/>
      <c r="D27" s="272" t="s">
        <v>1452</v>
      </c>
      <c r="E27" s="272"/>
      <c r="F27" s="272"/>
      <c r="G27" s="272"/>
      <c r="H27" s="272"/>
      <c r="I27" s="272"/>
      <c r="J27" s="272"/>
      <c r="K27" s="270"/>
    </row>
    <row r="28" spans="2:11" s="1" customFormat="1" ht="15" customHeight="1">
      <c r="B28" s="273"/>
      <c r="C28" s="274"/>
      <c r="D28" s="272" t="s">
        <v>1453</v>
      </c>
      <c r="E28" s="272"/>
      <c r="F28" s="272"/>
      <c r="G28" s="272"/>
      <c r="H28" s="272"/>
      <c r="I28" s="272"/>
      <c r="J28" s="272"/>
      <c r="K28" s="270"/>
    </row>
    <row r="29" spans="2:11" s="1" customFormat="1" ht="12.75" customHeight="1">
      <c r="B29" s="273"/>
      <c r="C29" s="274"/>
      <c r="D29" s="274"/>
      <c r="E29" s="274"/>
      <c r="F29" s="274"/>
      <c r="G29" s="274"/>
      <c r="H29" s="274"/>
      <c r="I29" s="274"/>
      <c r="J29" s="274"/>
      <c r="K29" s="270"/>
    </row>
    <row r="30" spans="2:11" s="1" customFormat="1" ht="15" customHeight="1">
      <c r="B30" s="273"/>
      <c r="C30" s="274"/>
      <c r="D30" s="272" t="s">
        <v>1454</v>
      </c>
      <c r="E30" s="272"/>
      <c r="F30" s="272"/>
      <c r="G30" s="272"/>
      <c r="H30" s="272"/>
      <c r="I30" s="272"/>
      <c r="J30" s="272"/>
      <c r="K30" s="270"/>
    </row>
    <row r="31" spans="2:11" s="1" customFormat="1" ht="15" customHeight="1">
      <c r="B31" s="273"/>
      <c r="C31" s="274"/>
      <c r="D31" s="272" t="s">
        <v>1455</v>
      </c>
      <c r="E31" s="272"/>
      <c r="F31" s="272"/>
      <c r="G31" s="272"/>
      <c r="H31" s="272"/>
      <c r="I31" s="272"/>
      <c r="J31" s="272"/>
      <c r="K31" s="270"/>
    </row>
    <row r="32" spans="2:11" s="1" customFormat="1" ht="12.75" customHeight="1">
      <c r="B32" s="273"/>
      <c r="C32" s="274"/>
      <c r="D32" s="274"/>
      <c r="E32" s="274"/>
      <c r="F32" s="274"/>
      <c r="G32" s="274"/>
      <c r="H32" s="274"/>
      <c r="I32" s="274"/>
      <c r="J32" s="274"/>
      <c r="K32" s="270"/>
    </row>
    <row r="33" spans="2:11" s="1" customFormat="1" ht="15" customHeight="1">
      <c r="B33" s="273"/>
      <c r="C33" s="274"/>
      <c r="D33" s="272" t="s">
        <v>1456</v>
      </c>
      <c r="E33" s="272"/>
      <c r="F33" s="272"/>
      <c r="G33" s="272"/>
      <c r="H33" s="272"/>
      <c r="I33" s="272"/>
      <c r="J33" s="272"/>
      <c r="K33" s="270"/>
    </row>
    <row r="34" spans="2:11" s="1" customFormat="1" ht="15" customHeight="1">
      <c r="B34" s="273"/>
      <c r="C34" s="274"/>
      <c r="D34" s="272" t="s">
        <v>1457</v>
      </c>
      <c r="E34" s="272"/>
      <c r="F34" s="272"/>
      <c r="G34" s="272"/>
      <c r="H34" s="272"/>
      <c r="I34" s="272"/>
      <c r="J34" s="272"/>
      <c r="K34" s="270"/>
    </row>
    <row r="35" spans="2:11" s="1" customFormat="1" ht="15" customHeight="1">
      <c r="B35" s="273"/>
      <c r="C35" s="274"/>
      <c r="D35" s="272" t="s">
        <v>1458</v>
      </c>
      <c r="E35" s="272"/>
      <c r="F35" s="272"/>
      <c r="G35" s="272"/>
      <c r="H35" s="272"/>
      <c r="I35" s="272"/>
      <c r="J35" s="272"/>
      <c r="K35" s="270"/>
    </row>
    <row r="36" spans="2:11" s="1" customFormat="1" ht="15" customHeight="1">
      <c r="B36" s="273"/>
      <c r="C36" s="274"/>
      <c r="D36" s="272"/>
      <c r="E36" s="275" t="s">
        <v>116</v>
      </c>
      <c r="F36" s="272"/>
      <c r="G36" s="272" t="s">
        <v>1459</v>
      </c>
      <c r="H36" s="272"/>
      <c r="I36" s="272"/>
      <c r="J36" s="272"/>
      <c r="K36" s="270"/>
    </row>
    <row r="37" spans="2:11" s="1" customFormat="1" ht="30.75" customHeight="1">
      <c r="B37" s="273"/>
      <c r="C37" s="274"/>
      <c r="D37" s="272"/>
      <c r="E37" s="275" t="s">
        <v>1460</v>
      </c>
      <c r="F37" s="272"/>
      <c r="G37" s="272" t="s">
        <v>1461</v>
      </c>
      <c r="H37" s="272"/>
      <c r="I37" s="272"/>
      <c r="J37" s="272"/>
      <c r="K37" s="270"/>
    </row>
    <row r="38" spans="2:11" s="1" customFormat="1" ht="15" customHeight="1">
      <c r="B38" s="273"/>
      <c r="C38" s="274"/>
      <c r="D38" s="272"/>
      <c r="E38" s="275" t="s">
        <v>53</v>
      </c>
      <c r="F38" s="272"/>
      <c r="G38" s="272" t="s">
        <v>1462</v>
      </c>
      <c r="H38" s="272"/>
      <c r="I38" s="272"/>
      <c r="J38" s="272"/>
      <c r="K38" s="270"/>
    </row>
    <row r="39" spans="2:11" s="1" customFormat="1" ht="15" customHeight="1">
      <c r="B39" s="273"/>
      <c r="C39" s="274"/>
      <c r="D39" s="272"/>
      <c r="E39" s="275" t="s">
        <v>54</v>
      </c>
      <c r="F39" s="272"/>
      <c r="G39" s="272" t="s">
        <v>1463</v>
      </c>
      <c r="H39" s="272"/>
      <c r="I39" s="272"/>
      <c r="J39" s="272"/>
      <c r="K39" s="270"/>
    </row>
    <row r="40" spans="2:11" s="1" customFormat="1" ht="15" customHeight="1">
      <c r="B40" s="273"/>
      <c r="C40" s="274"/>
      <c r="D40" s="272"/>
      <c r="E40" s="275" t="s">
        <v>117</v>
      </c>
      <c r="F40" s="272"/>
      <c r="G40" s="272" t="s">
        <v>1464</v>
      </c>
      <c r="H40" s="272"/>
      <c r="I40" s="272"/>
      <c r="J40" s="272"/>
      <c r="K40" s="270"/>
    </row>
    <row r="41" spans="2:11" s="1" customFormat="1" ht="15" customHeight="1">
      <c r="B41" s="273"/>
      <c r="C41" s="274"/>
      <c r="D41" s="272"/>
      <c r="E41" s="275" t="s">
        <v>118</v>
      </c>
      <c r="F41" s="272"/>
      <c r="G41" s="272" t="s">
        <v>1465</v>
      </c>
      <c r="H41" s="272"/>
      <c r="I41" s="272"/>
      <c r="J41" s="272"/>
      <c r="K41" s="270"/>
    </row>
    <row r="42" spans="2:11" s="1" customFormat="1" ht="15" customHeight="1">
      <c r="B42" s="273"/>
      <c r="C42" s="274"/>
      <c r="D42" s="272"/>
      <c r="E42" s="275" t="s">
        <v>1466</v>
      </c>
      <c r="F42" s="272"/>
      <c r="G42" s="272" t="s">
        <v>1467</v>
      </c>
      <c r="H42" s="272"/>
      <c r="I42" s="272"/>
      <c r="J42" s="272"/>
      <c r="K42" s="270"/>
    </row>
    <row r="43" spans="2:11" s="1" customFormat="1" ht="15" customHeight="1">
      <c r="B43" s="273"/>
      <c r="C43" s="274"/>
      <c r="D43" s="272"/>
      <c r="E43" s="275"/>
      <c r="F43" s="272"/>
      <c r="G43" s="272" t="s">
        <v>1468</v>
      </c>
      <c r="H43" s="272"/>
      <c r="I43" s="272"/>
      <c r="J43" s="272"/>
      <c r="K43" s="270"/>
    </row>
    <row r="44" spans="2:11" s="1" customFormat="1" ht="15" customHeight="1">
      <c r="B44" s="273"/>
      <c r="C44" s="274"/>
      <c r="D44" s="272"/>
      <c r="E44" s="275" t="s">
        <v>1469</v>
      </c>
      <c r="F44" s="272"/>
      <c r="G44" s="272" t="s">
        <v>1470</v>
      </c>
      <c r="H44" s="272"/>
      <c r="I44" s="272"/>
      <c r="J44" s="272"/>
      <c r="K44" s="270"/>
    </row>
    <row r="45" spans="2:11" s="1" customFormat="1" ht="15" customHeight="1">
      <c r="B45" s="273"/>
      <c r="C45" s="274"/>
      <c r="D45" s="272"/>
      <c r="E45" s="275" t="s">
        <v>120</v>
      </c>
      <c r="F45" s="272"/>
      <c r="G45" s="272" t="s">
        <v>1471</v>
      </c>
      <c r="H45" s="272"/>
      <c r="I45" s="272"/>
      <c r="J45" s="272"/>
      <c r="K45" s="270"/>
    </row>
    <row r="46" spans="2:11" s="1" customFormat="1" ht="12.75" customHeight="1">
      <c r="B46" s="273"/>
      <c r="C46" s="274"/>
      <c r="D46" s="272"/>
      <c r="E46" s="272"/>
      <c r="F46" s="272"/>
      <c r="G46" s="272"/>
      <c r="H46" s="272"/>
      <c r="I46" s="272"/>
      <c r="J46" s="272"/>
      <c r="K46" s="270"/>
    </row>
    <row r="47" spans="2:11" s="1" customFormat="1" ht="15" customHeight="1">
      <c r="B47" s="273"/>
      <c r="C47" s="274"/>
      <c r="D47" s="272" t="s">
        <v>1472</v>
      </c>
      <c r="E47" s="272"/>
      <c r="F47" s="272"/>
      <c r="G47" s="272"/>
      <c r="H47" s="272"/>
      <c r="I47" s="272"/>
      <c r="J47" s="272"/>
      <c r="K47" s="270"/>
    </row>
    <row r="48" spans="2:11" s="1" customFormat="1" ht="15" customHeight="1">
      <c r="B48" s="273"/>
      <c r="C48" s="274"/>
      <c r="D48" s="274"/>
      <c r="E48" s="272" t="s">
        <v>1473</v>
      </c>
      <c r="F48" s="272"/>
      <c r="G48" s="272"/>
      <c r="H48" s="272"/>
      <c r="I48" s="272"/>
      <c r="J48" s="272"/>
      <c r="K48" s="270"/>
    </row>
    <row r="49" spans="2:11" s="1" customFormat="1" ht="15" customHeight="1">
      <c r="B49" s="273"/>
      <c r="C49" s="274"/>
      <c r="D49" s="274"/>
      <c r="E49" s="272" t="s">
        <v>1474</v>
      </c>
      <c r="F49" s="272"/>
      <c r="G49" s="272"/>
      <c r="H49" s="272"/>
      <c r="I49" s="272"/>
      <c r="J49" s="272"/>
      <c r="K49" s="270"/>
    </row>
    <row r="50" spans="2:11" s="1" customFormat="1" ht="15" customHeight="1">
      <c r="B50" s="273"/>
      <c r="C50" s="274"/>
      <c r="D50" s="274"/>
      <c r="E50" s="272" t="s">
        <v>1475</v>
      </c>
      <c r="F50" s="272"/>
      <c r="G50" s="272"/>
      <c r="H50" s="272"/>
      <c r="I50" s="272"/>
      <c r="J50" s="272"/>
      <c r="K50" s="270"/>
    </row>
    <row r="51" spans="2:11" s="1" customFormat="1" ht="15" customHeight="1">
      <c r="B51" s="273"/>
      <c r="C51" s="274"/>
      <c r="D51" s="272" t="s">
        <v>1476</v>
      </c>
      <c r="E51" s="272"/>
      <c r="F51" s="272"/>
      <c r="G51" s="272"/>
      <c r="H51" s="272"/>
      <c r="I51" s="272"/>
      <c r="J51" s="272"/>
      <c r="K51" s="270"/>
    </row>
    <row r="52" spans="2:11" s="1" customFormat="1" ht="25.5" customHeight="1">
      <c r="B52" s="268"/>
      <c r="C52" s="269" t="s">
        <v>1477</v>
      </c>
      <c r="D52" s="269"/>
      <c r="E52" s="269"/>
      <c r="F52" s="269"/>
      <c r="G52" s="269"/>
      <c r="H52" s="269"/>
      <c r="I52" s="269"/>
      <c r="J52" s="269"/>
      <c r="K52" s="270"/>
    </row>
    <row r="53" spans="2:11" s="1" customFormat="1" ht="5.25" customHeight="1">
      <c r="B53" s="268"/>
      <c r="C53" s="271"/>
      <c r="D53" s="271"/>
      <c r="E53" s="271"/>
      <c r="F53" s="271"/>
      <c r="G53" s="271"/>
      <c r="H53" s="271"/>
      <c r="I53" s="271"/>
      <c r="J53" s="271"/>
      <c r="K53" s="270"/>
    </row>
    <row r="54" spans="2:11" s="1" customFormat="1" ht="15" customHeight="1">
      <c r="B54" s="268"/>
      <c r="C54" s="272" t="s">
        <v>1478</v>
      </c>
      <c r="D54" s="272"/>
      <c r="E54" s="272"/>
      <c r="F54" s="272"/>
      <c r="G54" s="272"/>
      <c r="H54" s="272"/>
      <c r="I54" s="272"/>
      <c r="J54" s="272"/>
      <c r="K54" s="270"/>
    </row>
    <row r="55" spans="2:11" s="1" customFormat="1" ht="15" customHeight="1">
      <c r="B55" s="268"/>
      <c r="C55" s="272" t="s">
        <v>1479</v>
      </c>
      <c r="D55" s="272"/>
      <c r="E55" s="272"/>
      <c r="F55" s="272"/>
      <c r="G55" s="272"/>
      <c r="H55" s="272"/>
      <c r="I55" s="272"/>
      <c r="J55" s="272"/>
      <c r="K55" s="270"/>
    </row>
    <row r="56" spans="2:11" s="1" customFormat="1" ht="12.75" customHeight="1">
      <c r="B56" s="268"/>
      <c r="C56" s="272"/>
      <c r="D56" s="272"/>
      <c r="E56" s="272"/>
      <c r="F56" s="272"/>
      <c r="G56" s="272"/>
      <c r="H56" s="272"/>
      <c r="I56" s="272"/>
      <c r="J56" s="272"/>
      <c r="K56" s="270"/>
    </row>
    <row r="57" spans="2:11" s="1" customFormat="1" ht="15" customHeight="1">
      <c r="B57" s="268"/>
      <c r="C57" s="272" t="s">
        <v>1480</v>
      </c>
      <c r="D57" s="272"/>
      <c r="E57" s="272"/>
      <c r="F57" s="272"/>
      <c r="G57" s="272"/>
      <c r="H57" s="272"/>
      <c r="I57" s="272"/>
      <c r="J57" s="272"/>
      <c r="K57" s="270"/>
    </row>
    <row r="58" spans="2:11" s="1" customFormat="1" ht="15" customHeight="1">
      <c r="B58" s="268"/>
      <c r="C58" s="274"/>
      <c r="D58" s="272" t="s">
        <v>1481</v>
      </c>
      <c r="E58" s="272"/>
      <c r="F58" s="272"/>
      <c r="G58" s="272"/>
      <c r="H58" s="272"/>
      <c r="I58" s="272"/>
      <c r="J58" s="272"/>
      <c r="K58" s="270"/>
    </row>
    <row r="59" spans="2:11" s="1" customFormat="1" ht="15" customHeight="1">
      <c r="B59" s="268"/>
      <c r="C59" s="274"/>
      <c r="D59" s="272" t="s">
        <v>1482</v>
      </c>
      <c r="E59" s="272"/>
      <c r="F59" s="272"/>
      <c r="G59" s="272"/>
      <c r="H59" s="272"/>
      <c r="I59" s="272"/>
      <c r="J59" s="272"/>
      <c r="K59" s="270"/>
    </row>
    <row r="60" spans="2:11" s="1" customFormat="1" ht="15" customHeight="1">
      <c r="B60" s="268"/>
      <c r="C60" s="274"/>
      <c r="D60" s="272" t="s">
        <v>1483</v>
      </c>
      <c r="E60" s="272"/>
      <c r="F60" s="272"/>
      <c r="G60" s="272"/>
      <c r="H60" s="272"/>
      <c r="I60" s="272"/>
      <c r="J60" s="272"/>
      <c r="K60" s="270"/>
    </row>
    <row r="61" spans="2:11" s="1" customFormat="1" ht="15" customHeight="1">
      <c r="B61" s="268"/>
      <c r="C61" s="274"/>
      <c r="D61" s="272" t="s">
        <v>1484</v>
      </c>
      <c r="E61" s="272"/>
      <c r="F61" s="272"/>
      <c r="G61" s="272"/>
      <c r="H61" s="272"/>
      <c r="I61" s="272"/>
      <c r="J61" s="272"/>
      <c r="K61" s="270"/>
    </row>
    <row r="62" spans="2:11" s="1" customFormat="1" ht="15" customHeight="1">
      <c r="B62" s="268"/>
      <c r="C62" s="274"/>
      <c r="D62" s="277" t="s">
        <v>1485</v>
      </c>
      <c r="E62" s="277"/>
      <c r="F62" s="277"/>
      <c r="G62" s="277"/>
      <c r="H62" s="277"/>
      <c r="I62" s="277"/>
      <c r="J62" s="277"/>
      <c r="K62" s="270"/>
    </row>
    <row r="63" spans="2:11" s="1" customFormat="1" ht="15" customHeight="1">
      <c r="B63" s="268"/>
      <c r="C63" s="274"/>
      <c r="D63" s="272" t="s">
        <v>1486</v>
      </c>
      <c r="E63" s="272"/>
      <c r="F63" s="272"/>
      <c r="G63" s="272"/>
      <c r="H63" s="272"/>
      <c r="I63" s="272"/>
      <c r="J63" s="272"/>
      <c r="K63" s="270"/>
    </row>
    <row r="64" spans="2:11" s="1" customFormat="1" ht="12.75" customHeight="1">
      <c r="B64" s="268"/>
      <c r="C64" s="274"/>
      <c r="D64" s="274"/>
      <c r="E64" s="278"/>
      <c r="F64" s="274"/>
      <c r="G64" s="274"/>
      <c r="H64" s="274"/>
      <c r="I64" s="274"/>
      <c r="J64" s="274"/>
      <c r="K64" s="270"/>
    </row>
    <row r="65" spans="2:11" s="1" customFormat="1" ht="15" customHeight="1">
      <c r="B65" s="268"/>
      <c r="C65" s="274"/>
      <c r="D65" s="272" t="s">
        <v>1487</v>
      </c>
      <c r="E65" s="272"/>
      <c r="F65" s="272"/>
      <c r="G65" s="272"/>
      <c r="H65" s="272"/>
      <c r="I65" s="272"/>
      <c r="J65" s="272"/>
      <c r="K65" s="270"/>
    </row>
    <row r="66" spans="2:11" s="1" customFormat="1" ht="15" customHeight="1">
      <c r="B66" s="268"/>
      <c r="C66" s="274"/>
      <c r="D66" s="277" t="s">
        <v>1488</v>
      </c>
      <c r="E66" s="277"/>
      <c r="F66" s="277"/>
      <c r="G66" s="277"/>
      <c r="H66" s="277"/>
      <c r="I66" s="277"/>
      <c r="J66" s="277"/>
      <c r="K66" s="270"/>
    </row>
    <row r="67" spans="2:11" s="1" customFormat="1" ht="15" customHeight="1">
      <c r="B67" s="268"/>
      <c r="C67" s="274"/>
      <c r="D67" s="272" t="s">
        <v>1489</v>
      </c>
      <c r="E67" s="272"/>
      <c r="F67" s="272"/>
      <c r="G67" s="272"/>
      <c r="H67" s="272"/>
      <c r="I67" s="272"/>
      <c r="J67" s="272"/>
      <c r="K67" s="270"/>
    </row>
    <row r="68" spans="2:11" s="1" customFormat="1" ht="15" customHeight="1">
      <c r="B68" s="268"/>
      <c r="C68" s="274"/>
      <c r="D68" s="272" t="s">
        <v>1490</v>
      </c>
      <c r="E68" s="272"/>
      <c r="F68" s="272"/>
      <c r="G68" s="272"/>
      <c r="H68" s="272"/>
      <c r="I68" s="272"/>
      <c r="J68" s="272"/>
      <c r="K68" s="270"/>
    </row>
    <row r="69" spans="2:11" s="1" customFormat="1" ht="15" customHeight="1">
      <c r="B69" s="268"/>
      <c r="C69" s="274"/>
      <c r="D69" s="272" t="s">
        <v>1491</v>
      </c>
      <c r="E69" s="272"/>
      <c r="F69" s="272"/>
      <c r="G69" s="272"/>
      <c r="H69" s="272"/>
      <c r="I69" s="272"/>
      <c r="J69" s="272"/>
      <c r="K69" s="270"/>
    </row>
    <row r="70" spans="2:11" s="1" customFormat="1" ht="15" customHeight="1">
      <c r="B70" s="268"/>
      <c r="C70" s="274"/>
      <c r="D70" s="272" t="s">
        <v>1492</v>
      </c>
      <c r="E70" s="272"/>
      <c r="F70" s="272"/>
      <c r="G70" s="272"/>
      <c r="H70" s="272"/>
      <c r="I70" s="272"/>
      <c r="J70" s="272"/>
      <c r="K70" s="270"/>
    </row>
    <row r="71" spans="2:11" s="1" customFormat="1" ht="12.75" customHeight="1">
      <c r="B71" s="279"/>
      <c r="C71" s="280"/>
      <c r="D71" s="280"/>
      <c r="E71" s="280"/>
      <c r="F71" s="280"/>
      <c r="G71" s="280"/>
      <c r="H71" s="280"/>
      <c r="I71" s="280"/>
      <c r="J71" s="280"/>
      <c r="K71" s="281"/>
    </row>
    <row r="72" spans="2:11" s="1" customFormat="1" ht="18.75" customHeight="1">
      <c r="B72" s="282"/>
      <c r="C72" s="282"/>
      <c r="D72" s="282"/>
      <c r="E72" s="282"/>
      <c r="F72" s="282"/>
      <c r="G72" s="282"/>
      <c r="H72" s="282"/>
      <c r="I72" s="282"/>
      <c r="J72" s="282"/>
      <c r="K72" s="283"/>
    </row>
    <row r="73" spans="2:11" s="1" customFormat="1" ht="18.75" customHeight="1">
      <c r="B73" s="283"/>
      <c r="C73" s="283"/>
      <c r="D73" s="283"/>
      <c r="E73" s="283"/>
      <c r="F73" s="283"/>
      <c r="G73" s="283"/>
      <c r="H73" s="283"/>
      <c r="I73" s="283"/>
      <c r="J73" s="283"/>
      <c r="K73" s="283"/>
    </row>
    <row r="74" spans="2:11" s="1" customFormat="1" ht="7.5" customHeight="1">
      <c r="B74" s="284"/>
      <c r="C74" s="285"/>
      <c r="D74" s="285"/>
      <c r="E74" s="285"/>
      <c r="F74" s="285"/>
      <c r="G74" s="285"/>
      <c r="H74" s="285"/>
      <c r="I74" s="285"/>
      <c r="J74" s="285"/>
      <c r="K74" s="286"/>
    </row>
    <row r="75" spans="2:11" s="1" customFormat="1" ht="45" customHeight="1">
      <c r="B75" s="287"/>
      <c r="C75" s="288" t="s">
        <v>1493</v>
      </c>
      <c r="D75" s="288"/>
      <c r="E75" s="288"/>
      <c r="F75" s="288"/>
      <c r="G75" s="288"/>
      <c r="H75" s="288"/>
      <c r="I75" s="288"/>
      <c r="J75" s="288"/>
      <c r="K75" s="289"/>
    </row>
    <row r="76" spans="2:11" s="1" customFormat="1" ht="17.25" customHeight="1">
      <c r="B76" s="287"/>
      <c r="C76" s="290" t="s">
        <v>1494</v>
      </c>
      <c r="D76" s="290"/>
      <c r="E76" s="290"/>
      <c r="F76" s="290" t="s">
        <v>1495</v>
      </c>
      <c r="G76" s="291"/>
      <c r="H76" s="290" t="s">
        <v>54</v>
      </c>
      <c r="I76" s="290" t="s">
        <v>57</v>
      </c>
      <c r="J76" s="290" t="s">
        <v>1496</v>
      </c>
      <c r="K76" s="289"/>
    </row>
    <row r="77" spans="2:11" s="1" customFormat="1" ht="17.25" customHeight="1">
      <c r="B77" s="287"/>
      <c r="C77" s="292" t="s">
        <v>1497</v>
      </c>
      <c r="D77" s="292"/>
      <c r="E77" s="292"/>
      <c r="F77" s="293" t="s">
        <v>1498</v>
      </c>
      <c r="G77" s="294"/>
      <c r="H77" s="292"/>
      <c r="I77" s="292"/>
      <c r="J77" s="292" t="s">
        <v>1499</v>
      </c>
      <c r="K77" s="289"/>
    </row>
    <row r="78" spans="2:11" s="1" customFormat="1" ht="5.25" customHeight="1">
      <c r="B78" s="287"/>
      <c r="C78" s="295"/>
      <c r="D78" s="295"/>
      <c r="E78" s="295"/>
      <c r="F78" s="295"/>
      <c r="G78" s="296"/>
      <c r="H78" s="295"/>
      <c r="I78" s="295"/>
      <c r="J78" s="295"/>
      <c r="K78" s="289"/>
    </row>
    <row r="79" spans="2:11" s="1" customFormat="1" ht="15" customHeight="1">
      <c r="B79" s="287"/>
      <c r="C79" s="275" t="s">
        <v>53</v>
      </c>
      <c r="D79" s="297"/>
      <c r="E79" s="297"/>
      <c r="F79" s="298" t="s">
        <v>1500</v>
      </c>
      <c r="G79" s="299"/>
      <c r="H79" s="275" t="s">
        <v>1501</v>
      </c>
      <c r="I79" s="275" t="s">
        <v>1502</v>
      </c>
      <c r="J79" s="275">
        <v>20</v>
      </c>
      <c r="K79" s="289"/>
    </row>
    <row r="80" spans="2:11" s="1" customFormat="1" ht="15" customHeight="1">
      <c r="B80" s="287"/>
      <c r="C80" s="275" t="s">
        <v>1503</v>
      </c>
      <c r="D80" s="275"/>
      <c r="E80" s="275"/>
      <c r="F80" s="298" t="s">
        <v>1500</v>
      </c>
      <c r="G80" s="299"/>
      <c r="H80" s="275" t="s">
        <v>1504</v>
      </c>
      <c r="I80" s="275" t="s">
        <v>1502</v>
      </c>
      <c r="J80" s="275">
        <v>120</v>
      </c>
      <c r="K80" s="289"/>
    </row>
    <row r="81" spans="2:11" s="1" customFormat="1" ht="15" customHeight="1">
      <c r="B81" s="300"/>
      <c r="C81" s="275" t="s">
        <v>1505</v>
      </c>
      <c r="D81" s="275"/>
      <c r="E81" s="275"/>
      <c r="F81" s="298" t="s">
        <v>1506</v>
      </c>
      <c r="G81" s="299"/>
      <c r="H81" s="275" t="s">
        <v>1507</v>
      </c>
      <c r="I81" s="275" t="s">
        <v>1502</v>
      </c>
      <c r="J81" s="275">
        <v>50</v>
      </c>
      <c r="K81" s="289"/>
    </row>
    <row r="82" spans="2:11" s="1" customFormat="1" ht="15" customHeight="1">
      <c r="B82" s="300"/>
      <c r="C82" s="275" t="s">
        <v>1508</v>
      </c>
      <c r="D82" s="275"/>
      <c r="E82" s="275"/>
      <c r="F82" s="298" t="s">
        <v>1500</v>
      </c>
      <c r="G82" s="299"/>
      <c r="H82" s="275" t="s">
        <v>1509</v>
      </c>
      <c r="I82" s="275" t="s">
        <v>1510</v>
      </c>
      <c r="J82" s="275"/>
      <c r="K82" s="289"/>
    </row>
    <row r="83" spans="2:11" s="1" customFormat="1" ht="15" customHeight="1">
      <c r="B83" s="300"/>
      <c r="C83" s="301" t="s">
        <v>1511</v>
      </c>
      <c r="D83" s="301"/>
      <c r="E83" s="301"/>
      <c r="F83" s="302" t="s">
        <v>1506</v>
      </c>
      <c r="G83" s="301"/>
      <c r="H83" s="301" t="s">
        <v>1512</v>
      </c>
      <c r="I83" s="301" t="s">
        <v>1502</v>
      </c>
      <c r="J83" s="301">
        <v>15</v>
      </c>
      <c r="K83" s="289"/>
    </row>
    <row r="84" spans="2:11" s="1" customFormat="1" ht="15" customHeight="1">
      <c r="B84" s="300"/>
      <c r="C84" s="301" t="s">
        <v>1513</v>
      </c>
      <c r="D84" s="301"/>
      <c r="E84" s="301"/>
      <c r="F84" s="302" t="s">
        <v>1506</v>
      </c>
      <c r="G84" s="301"/>
      <c r="H84" s="301" t="s">
        <v>1514</v>
      </c>
      <c r="I84" s="301" t="s">
        <v>1502</v>
      </c>
      <c r="J84" s="301">
        <v>15</v>
      </c>
      <c r="K84" s="289"/>
    </row>
    <row r="85" spans="2:11" s="1" customFormat="1" ht="15" customHeight="1">
      <c r="B85" s="300"/>
      <c r="C85" s="301" t="s">
        <v>1515</v>
      </c>
      <c r="D85" s="301"/>
      <c r="E85" s="301"/>
      <c r="F85" s="302" t="s">
        <v>1506</v>
      </c>
      <c r="G85" s="301"/>
      <c r="H85" s="301" t="s">
        <v>1516</v>
      </c>
      <c r="I85" s="301" t="s">
        <v>1502</v>
      </c>
      <c r="J85" s="301">
        <v>20</v>
      </c>
      <c r="K85" s="289"/>
    </row>
    <row r="86" spans="2:11" s="1" customFormat="1" ht="15" customHeight="1">
      <c r="B86" s="300"/>
      <c r="C86" s="301" t="s">
        <v>1517</v>
      </c>
      <c r="D86" s="301"/>
      <c r="E86" s="301"/>
      <c r="F86" s="302" t="s">
        <v>1506</v>
      </c>
      <c r="G86" s="301"/>
      <c r="H86" s="301" t="s">
        <v>1518</v>
      </c>
      <c r="I86" s="301" t="s">
        <v>1502</v>
      </c>
      <c r="J86" s="301">
        <v>20</v>
      </c>
      <c r="K86" s="289"/>
    </row>
    <row r="87" spans="2:11" s="1" customFormat="1" ht="15" customHeight="1">
      <c r="B87" s="300"/>
      <c r="C87" s="275" t="s">
        <v>1519</v>
      </c>
      <c r="D87" s="275"/>
      <c r="E87" s="275"/>
      <c r="F87" s="298" t="s">
        <v>1506</v>
      </c>
      <c r="G87" s="299"/>
      <c r="H87" s="275" t="s">
        <v>1520</v>
      </c>
      <c r="I87" s="275" t="s">
        <v>1502</v>
      </c>
      <c r="J87" s="275">
        <v>50</v>
      </c>
      <c r="K87" s="289"/>
    </row>
    <row r="88" spans="2:11" s="1" customFormat="1" ht="15" customHeight="1">
      <c r="B88" s="300"/>
      <c r="C88" s="275" t="s">
        <v>1521</v>
      </c>
      <c r="D88" s="275"/>
      <c r="E88" s="275"/>
      <c r="F88" s="298" t="s">
        <v>1506</v>
      </c>
      <c r="G88" s="299"/>
      <c r="H88" s="275" t="s">
        <v>1522</v>
      </c>
      <c r="I88" s="275" t="s">
        <v>1502</v>
      </c>
      <c r="J88" s="275">
        <v>20</v>
      </c>
      <c r="K88" s="289"/>
    </row>
    <row r="89" spans="2:11" s="1" customFormat="1" ht="15" customHeight="1">
      <c r="B89" s="300"/>
      <c r="C89" s="275" t="s">
        <v>1523</v>
      </c>
      <c r="D89" s="275"/>
      <c r="E89" s="275"/>
      <c r="F89" s="298" t="s">
        <v>1506</v>
      </c>
      <c r="G89" s="299"/>
      <c r="H89" s="275" t="s">
        <v>1524</v>
      </c>
      <c r="I89" s="275" t="s">
        <v>1502</v>
      </c>
      <c r="J89" s="275">
        <v>20</v>
      </c>
      <c r="K89" s="289"/>
    </row>
    <row r="90" spans="2:11" s="1" customFormat="1" ht="15" customHeight="1">
      <c r="B90" s="300"/>
      <c r="C90" s="275" t="s">
        <v>1525</v>
      </c>
      <c r="D90" s="275"/>
      <c r="E90" s="275"/>
      <c r="F90" s="298" t="s">
        <v>1506</v>
      </c>
      <c r="G90" s="299"/>
      <c r="H90" s="275" t="s">
        <v>1526</v>
      </c>
      <c r="I90" s="275" t="s">
        <v>1502</v>
      </c>
      <c r="J90" s="275">
        <v>50</v>
      </c>
      <c r="K90" s="289"/>
    </row>
    <row r="91" spans="2:11" s="1" customFormat="1" ht="15" customHeight="1">
      <c r="B91" s="300"/>
      <c r="C91" s="275" t="s">
        <v>1527</v>
      </c>
      <c r="D91" s="275"/>
      <c r="E91" s="275"/>
      <c r="F91" s="298" t="s">
        <v>1506</v>
      </c>
      <c r="G91" s="299"/>
      <c r="H91" s="275" t="s">
        <v>1527</v>
      </c>
      <c r="I91" s="275" t="s">
        <v>1502</v>
      </c>
      <c r="J91" s="275">
        <v>50</v>
      </c>
      <c r="K91" s="289"/>
    </row>
    <row r="92" spans="2:11" s="1" customFormat="1" ht="15" customHeight="1">
      <c r="B92" s="300"/>
      <c r="C92" s="275" t="s">
        <v>1528</v>
      </c>
      <c r="D92" s="275"/>
      <c r="E92" s="275"/>
      <c r="F92" s="298" t="s">
        <v>1506</v>
      </c>
      <c r="G92" s="299"/>
      <c r="H92" s="275" t="s">
        <v>1529</v>
      </c>
      <c r="I92" s="275" t="s">
        <v>1502</v>
      </c>
      <c r="J92" s="275">
        <v>255</v>
      </c>
      <c r="K92" s="289"/>
    </row>
    <row r="93" spans="2:11" s="1" customFormat="1" ht="15" customHeight="1">
      <c r="B93" s="300"/>
      <c r="C93" s="275" t="s">
        <v>1530</v>
      </c>
      <c r="D93" s="275"/>
      <c r="E93" s="275"/>
      <c r="F93" s="298" t="s">
        <v>1500</v>
      </c>
      <c r="G93" s="299"/>
      <c r="H93" s="275" t="s">
        <v>1531</v>
      </c>
      <c r="I93" s="275" t="s">
        <v>1532</v>
      </c>
      <c r="J93" s="275"/>
      <c r="K93" s="289"/>
    </row>
    <row r="94" spans="2:11" s="1" customFormat="1" ht="15" customHeight="1">
      <c r="B94" s="300"/>
      <c r="C94" s="275" t="s">
        <v>1533</v>
      </c>
      <c r="D94" s="275"/>
      <c r="E94" s="275"/>
      <c r="F94" s="298" t="s">
        <v>1500</v>
      </c>
      <c r="G94" s="299"/>
      <c r="H94" s="275" t="s">
        <v>1534</v>
      </c>
      <c r="I94" s="275" t="s">
        <v>1535</v>
      </c>
      <c r="J94" s="275"/>
      <c r="K94" s="289"/>
    </row>
    <row r="95" spans="2:11" s="1" customFormat="1" ht="15" customHeight="1">
      <c r="B95" s="300"/>
      <c r="C95" s="275" t="s">
        <v>1536</v>
      </c>
      <c r="D95" s="275"/>
      <c r="E95" s="275"/>
      <c r="F95" s="298" t="s">
        <v>1500</v>
      </c>
      <c r="G95" s="299"/>
      <c r="H95" s="275" t="s">
        <v>1536</v>
      </c>
      <c r="I95" s="275" t="s">
        <v>1535</v>
      </c>
      <c r="J95" s="275"/>
      <c r="K95" s="289"/>
    </row>
    <row r="96" spans="2:11" s="1" customFormat="1" ht="15" customHeight="1">
      <c r="B96" s="300"/>
      <c r="C96" s="275" t="s">
        <v>38</v>
      </c>
      <c r="D96" s="275"/>
      <c r="E96" s="275"/>
      <c r="F96" s="298" t="s">
        <v>1500</v>
      </c>
      <c r="G96" s="299"/>
      <c r="H96" s="275" t="s">
        <v>1537</v>
      </c>
      <c r="I96" s="275" t="s">
        <v>1535</v>
      </c>
      <c r="J96" s="275"/>
      <c r="K96" s="289"/>
    </row>
    <row r="97" spans="2:11" s="1" customFormat="1" ht="15" customHeight="1">
      <c r="B97" s="300"/>
      <c r="C97" s="275" t="s">
        <v>48</v>
      </c>
      <c r="D97" s="275"/>
      <c r="E97" s="275"/>
      <c r="F97" s="298" t="s">
        <v>1500</v>
      </c>
      <c r="G97" s="299"/>
      <c r="H97" s="275" t="s">
        <v>1538</v>
      </c>
      <c r="I97" s="275" t="s">
        <v>1535</v>
      </c>
      <c r="J97" s="275"/>
      <c r="K97" s="289"/>
    </row>
    <row r="98" spans="2:11" s="1" customFormat="1" ht="15" customHeight="1">
      <c r="B98" s="303"/>
      <c r="C98" s="304"/>
      <c r="D98" s="304"/>
      <c r="E98" s="304"/>
      <c r="F98" s="304"/>
      <c r="G98" s="304"/>
      <c r="H98" s="304"/>
      <c r="I98" s="304"/>
      <c r="J98" s="304"/>
      <c r="K98" s="305"/>
    </row>
    <row r="99" spans="2:11" s="1" customFormat="1" ht="18.75" customHeight="1">
      <c r="B99" s="306"/>
      <c r="C99" s="307"/>
      <c r="D99" s="307"/>
      <c r="E99" s="307"/>
      <c r="F99" s="307"/>
      <c r="G99" s="307"/>
      <c r="H99" s="307"/>
      <c r="I99" s="307"/>
      <c r="J99" s="307"/>
      <c r="K99" s="306"/>
    </row>
    <row r="100" spans="2:11" s="1" customFormat="1" ht="18.75" customHeight="1">
      <c r="B100" s="283"/>
      <c r="C100" s="283"/>
      <c r="D100" s="283"/>
      <c r="E100" s="283"/>
      <c r="F100" s="283"/>
      <c r="G100" s="283"/>
      <c r="H100" s="283"/>
      <c r="I100" s="283"/>
      <c r="J100" s="283"/>
      <c r="K100" s="283"/>
    </row>
    <row r="101" spans="2:11" s="1" customFormat="1" ht="7.5" customHeight="1">
      <c r="B101" s="284"/>
      <c r="C101" s="285"/>
      <c r="D101" s="285"/>
      <c r="E101" s="285"/>
      <c r="F101" s="285"/>
      <c r="G101" s="285"/>
      <c r="H101" s="285"/>
      <c r="I101" s="285"/>
      <c r="J101" s="285"/>
      <c r="K101" s="286"/>
    </row>
    <row r="102" spans="2:11" s="1" customFormat="1" ht="45" customHeight="1">
      <c r="B102" s="287"/>
      <c r="C102" s="288" t="s">
        <v>1539</v>
      </c>
      <c r="D102" s="288"/>
      <c r="E102" s="288"/>
      <c r="F102" s="288"/>
      <c r="G102" s="288"/>
      <c r="H102" s="288"/>
      <c r="I102" s="288"/>
      <c r="J102" s="288"/>
      <c r="K102" s="289"/>
    </row>
    <row r="103" spans="2:11" s="1" customFormat="1" ht="17.25" customHeight="1">
      <c r="B103" s="287"/>
      <c r="C103" s="290" t="s">
        <v>1494</v>
      </c>
      <c r="D103" s="290"/>
      <c r="E103" s="290"/>
      <c r="F103" s="290" t="s">
        <v>1495</v>
      </c>
      <c r="G103" s="291"/>
      <c r="H103" s="290" t="s">
        <v>54</v>
      </c>
      <c r="I103" s="290" t="s">
        <v>57</v>
      </c>
      <c r="J103" s="290" t="s">
        <v>1496</v>
      </c>
      <c r="K103" s="289"/>
    </row>
    <row r="104" spans="2:11" s="1" customFormat="1" ht="17.25" customHeight="1">
      <c r="B104" s="287"/>
      <c r="C104" s="292" t="s">
        <v>1497</v>
      </c>
      <c r="D104" s="292"/>
      <c r="E104" s="292"/>
      <c r="F104" s="293" t="s">
        <v>1498</v>
      </c>
      <c r="G104" s="294"/>
      <c r="H104" s="292"/>
      <c r="I104" s="292"/>
      <c r="J104" s="292" t="s">
        <v>1499</v>
      </c>
      <c r="K104" s="289"/>
    </row>
    <row r="105" spans="2:11" s="1" customFormat="1" ht="5.25" customHeight="1">
      <c r="B105" s="287"/>
      <c r="C105" s="290"/>
      <c r="D105" s="290"/>
      <c r="E105" s="290"/>
      <c r="F105" s="290"/>
      <c r="G105" s="308"/>
      <c r="H105" s="290"/>
      <c r="I105" s="290"/>
      <c r="J105" s="290"/>
      <c r="K105" s="289"/>
    </row>
    <row r="106" spans="2:11" s="1" customFormat="1" ht="15" customHeight="1">
      <c r="B106" s="287"/>
      <c r="C106" s="275" t="s">
        <v>53</v>
      </c>
      <c r="D106" s="297"/>
      <c r="E106" s="297"/>
      <c r="F106" s="298" t="s">
        <v>1500</v>
      </c>
      <c r="G106" s="275"/>
      <c r="H106" s="275" t="s">
        <v>1540</v>
      </c>
      <c r="I106" s="275" t="s">
        <v>1502</v>
      </c>
      <c r="J106" s="275">
        <v>20</v>
      </c>
      <c r="K106" s="289"/>
    </row>
    <row r="107" spans="2:11" s="1" customFormat="1" ht="15" customHeight="1">
      <c r="B107" s="287"/>
      <c r="C107" s="275" t="s">
        <v>1503</v>
      </c>
      <c r="D107" s="275"/>
      <c r="E107" s="275"/>
      <c r="F107" s="298" t="s">
        <v>1500</v>
      </c>
      <c r="G107" s="275"/>
      <c r="H107" s="275" t="s">
        <v>1540</v>
      </c>
      <c r="I107" s="275" t="s">
        <v>1502</v>
      </c>
      <c r="J107" s="275">
        <v>120</v>
      </c>
      <c r="K107" s="289"/>
    </row>
    <row r="108" spans="2:11" s="1" customFormat="1" ht="15" customHeight="1">
      <c r="B108" s="300"/>
      <c r="C108" s="275" t="s">
        <v>1505</v>
      </c>
      <c r="D108" s="275"/>
      <c r="E108" s="275"/>
      <c r="F108" s="298" t="s">
        <v>1506</v>
      </c>
      <c r="G108" s="275"/>
      <c r="H108" s="275" t="s">
        <v>1540</v>
      </c>
      <c r="I108" s="275" t="s">
        <v>1502</v>
      </c>
      <c r="J108" s="275">
        <v>50</v>
      </c>
      <c r="K108" s="289"/>
    </row>
    <row r="109" spans="2:11" s="1" customFormat="1" ht="15" customHeight="1">
      <c r="B109" s="300"/>
      <c r="C109" s="275" t="s">
        <v>1508</v>
      </c>
      <c r="D109" s="275"/>
      <c r="E109" s="275"/>
      <c r="F109" s="298" t="s">
        <v>1500</v>
      </c>
      <c r="G109" s="275"/>
      <c r="H109" s="275" t="s">
        <v>1540</v>
      </c>
      <c r="I109" s="275" t="s">
        <v>1510</v>
      </c>
      <c r="J109" s="275"/>
      <c r="K109" s="289"/>
    </row>
    <row r="110" spans="2:11" s="1" customFormat="1" ht="15" customHeight="1">
      <c r="B110" s="300"/>
      <c r="C110" s="275" t="s">
        <v>1519</v>
      </c>
      <c r="D110" s="275"/>
      <c r="E110" s="275"/>
      <c r="F110" s="298" t="s">
        <v>1506</v>
      </c>
      <c r="G110" s="275"/>
      <c r="H110" s="275" t="s">
        <v>1540</v>
      </c>
      <c r="I110" s="275" t="s">
        <v>1502</v>
      </c>
      <c r="J110" s="275">
        <v>50</v>
      </c>
      <c r="K110" s="289"/>
    </row>
    <row r="111" spans="2:11" s="1" customFormat="1" ht="15" customHeight="1">
      <c r="B111" s="300"/>
      <c r="C111" s="275" t="s">
        <v>1527</v>
      </c>
      <c r="D111" s="275"/>
      <c r="E111" s="275"/>
      <c r="F111" s="298" t="s">
        <v>1506</v>
      </c>
      <c r="G111" s="275"/>
      <c r="H111" s="275" t="s">
        <v>1540</v>
      </c>
      <c r="I111" s="275" t="s">
        <v>1502</v>
      </c>
      <c r="J111" s="275">
        <v>50</v>
      </c>
      <c r="K111" s="289"/>
    </row>
    <row r="112" spans="2:11" s="1" customFormat="1" ht="15" customHeight="1">
      <c r="B112" s="300"/>
      <c r="C112" s="275" t="s">
        <v>1525</v>
      </c>
      <c r="D112" s="275"/>
      <c r="E112" s="275"/>
      <c r="F112" s="298" t="s">
        <v>1506</v>
      </c>
      <c r="G112" s="275"/>
      <c r="H112" s="275" t="s">
        <v>1540</v>
      </c>
      <c r="I112" s="275" t="s">
        <v>1502</v>
      </c>
      <c r="J112" s="275">
        <v>50</v>
      </c>
      <c r="K112" s="289"/>
    </row>
    <row r="113" spans="2:11" s="1" customFormat="1" ht="15" customHeight="1">
      <c r="B113" s="300"/>
      <c r="C113" s="275" t="s">
        <v>53</v>
      </c>
      <c r="D113" s="275"/>
      <c r="E113" s="275"/>
      <c r="F113" s="298" t="s">
        <v>1500</v>
      </c>
      <c r="G113" s="275"/>
      <c r="H113" s="275" t="s">
        <v>1541</v>
      </c>
      <c r="I113" s="275" t="s">
        <v>1502</v>
      </c>
      <c r="J113" s="275">
        <v>20</v>
      </c>
      <c r="K113" s="289"/>
    </row>
    <row r="114" spans="2:11" s="1" customFormat="1" ht="15" customHeight="1">
      <c r="B114" s="300"/>
      <c r="C114" s="275" t="s">
        <v>1542</v>
      </c>
      <c r="D114" s="275"/>
      <c r="E114" s="275"/>
      <c r="F114" s="298" t="s">
        <v>1500</v>
      </c>
      <c r="G114" s="275"/>
      <c r="H114" s="275" t="s">
        <v>1543</v>
      </c>
      <c r="I114" s="275" t="s">
        <v>1502</v>
      </c>
      <c r="J114" s="275">
        <v>120</v>
      </c>
      <c r="K114" s="289"/>
    </row>
    <row r="115" spans="2:11" s="1" customFormat="1" ht="15" customHeight="1">
      <c r="B115" s="300"/>
      <c r="C115" s="275" t="s">
        <v>38</v>
      </c>
      <c r="D115" s="275"/>
      <c r="E115" s="275"/>
      <c r="F115" s="298" t="s">
        <v>1500</v>
      </c>
      <c r="G115" s="275"/>
      <c r="H115" s="275" t="s">
        <v>1544</v>
      </c>
      <c r="I115" s="275" t="s">
        <v>1535</v>
      </c>
      <c r="J115" s="275"/>
      <c r="K115" s="289"/>
    </row>
    <row r="116" spans="2:11" s="1" customFormat="1" ht="15" customHeight="1">
      <c r="B116" s="300"/>
      <c r="C116" s="275" t="s">
        <v>48</v>
      </c>
      <c r="D116" s="275"/>
      <c r="E116" s="275"/>
      <c r="F116" s="298" t="s">
        <v>1500</v>
      </c>
      <c r="G116" s="275"/>
      <c r="H116" s="275" t="s">
        <v>1545</v>
      </c>
      <c r="I116" s="275" t="s">
        <v>1535</v>
      </c>
      <c r="J116" s="275"/>
      <c r="K116" s="289"/>
    </row>
    <row r="117" spans="2:11" s="1" customFormat="1" ht="15" customHeight="1">
      <c r="B117" s="300"/>
      <c r="C117" s="275" t="s">
        <v>57</v>
      </c>
      <c r="D117" s="275"/>
      <c r="E117" s="275"/>
      <c r="F117" s="298" t="s">
        <v>1500</v>
      </c>
      <c r="G117" s="275"/>
      <c r="H117" s="275" t="s">
        <v>1546</v>
      </c>
      <c r="I117" s="275" t="s">
        <v>1547</v>
      </c>
      <c r="J117" s="275"/>
      <c r="K117" s="289"/>
    </row>
    <row r="118" spans="2:11" s="1" customFormat="1" ht="15" customHeight="1">
      <c r="B118" s="303"/>
      <c r="C118" s="309"/>
      <c r="D118" s="309"/>
      <c r="E118" s="309"/>
      <c r="F118" s="309"/>
      <c r="G118" s="309"/>
      <c r="H118" s="309"/>
      <c r="I118" s="309"/>
      <c r="J118" s="309"/>
      <c r="K118" s="305"/>
    </row>
    <row r="119" spans="2:11" s="1" customFormat="1" ht="18.75" customHeight="1">
      <c r="B119" s="310"/>
      <c r="C119" s="311"/>
      <c r="D119" s="311"/>
      <c r="E119" s="311"/>
      <c r="F119" s="312"/>
      <c r="G119" s="311"/>
      <c r="H119" s="311"/>
      <c r="I119" s="311"/>
      <c r="J119" s="311"/>
      <c r="K119" s="310"/>
    </row>
    <row r="120" spans="2:11" s="1" customFormat="1" ht="18.75" customHeight="1">
      <c r="B120" s="283"/>
      <c r="C120" s="283"/>
      <c r="D120" s="283"/>
      <c r="E120" s="283"/>
      <c r="F120" s="283"/>
      <c r="G120" s="283"/>
      <c r="H120" s="283"/>
      <c r="I120" s="283"/>
      <c r="J120" s="283"/>
      <c r="K120" s="283"/>
    </row>
    <row r="121" spans="2:11" s="1" customFormat="1" ht="7.5" customHeight="1">
      <c r="B121" s="313"/>
      <c r="C121" s="314"/>
      <c r="D121" s="314"/>
      <c r="E121" s="314"/>
      <c r="F121" s="314"/>
      <c r="G121" s="314"/>
      <c r="H121" s="314"/>
      <c r="I121" s="314"/>
      <c r="J121" s="314"/>
      <c r="K121" s="315"/>
    </row>
    <row r="122" spans="2:11" s="1" customFormat="1" ht="45" customHeight="1">
      <c r="B122" s="316"/>
      <c r="C122" s="266" t="s">
        <v>1548</v>
      </c>
      <c r="D122" s="266"/>
      <c r="E122" s="266"/>
      <c r="F122" s="266"/>
      <c r="G122" s="266"/>
      <c r="H122" s="266"/>
      <c r="I122" s="266"/>
      <c r="J122" s="266"/>
      <c r="K122" s="317"/>
    </row>
    <row r="123" spans="2:11" s="1" customFormat="1" ht="17.25" customHeight="1">
      <c r="B123" s="318"/>
      <c r="C123" s="290" t="s">
        <v>1494</v>
      </c>
      <c r="D123" s="290"/>
      <c r="E123" s="290"/>
      <c r="F123" s="290" t="s">
        <v>1495</v>
      </c>
      <c r="G123" s="291"/>
      <c r="H123" s="290" t="s">
        <v>54</v>
      </c>
      <c r="I123" s="290" t="s">
        <v>57</v>
      </c>
      <c r="J123" s="290" t="s">
        <v>1496</v>
      </c>
      <c r="K123" s="319"/>
    </row>
    <row r="124" spans="2:11" s="1" customFormat="1" ht="17.25" customHeight="1">
      <c r="B124" s="318"/>
      <c r="C124" s="292" t="s">
        <v>1497</v>
      </c>
      <c r="D124" s="292"/>
      <c r="E124" s="292"/>
      <c r="F124" s="293" t="s">
        <v>1498</v>
      </c>
      <c r="G124" s="294"/>
      <c r="H124" s="292"/>
      <c r="I124" s="292"/>
      <c r="J124" s="292" t="s">
        <v>1499</v>
      </c>
      <c r="K124" s="319"/>
    </row>
    <row r="125" spans="2:11" s="1" customFormat="1" ht="5.25" customHeight="1">
      <c r="B125" s="320"/>
      <c r="C125" s="295"/>
      <c r="D125" s="295"/>
      <c r="E125" s="295"/>
      <c r="F125" s="295"/>
      <c r="G125" s="321"/>
      <c r="H125" s="295"/>
      <c r="I125" s="295"/>
      <c r="J125" s="295"/>
      <c r="K125" s="322"/>
    </row>
    <row r="126" spans="2:11" s="1" customFormat="1" ht="15" customHeight="1">
      <c r="B126" s="320"/>
      <c r="C126" s="275" t="s">
        <v>1503</v>
      </c>
      <c r="D126" s="297"/>
      <c r="E126" s="297"/>
      <c r="F126" s="298" t="s">
        <v>1500</v>
      </c>
      <c r="G126" s="275"/>
      <c r="H126" s="275" t="s">
        <v>1540</v>
      </c>
      <c r="I126" s="275" t="s">
        <v>1502</v>
      </c>
      <c r="J126" s="275">
        <v>120</v>
      </c>
      <c r="K126" s="323"/>
    </row>
    <row r="127" spans="2:11" s="1" customFormat="1" ht="15" customHeight="1">
      <c r="B127" s="320"/>
      <c r="C127" s="275" t="s">
        <v>1549</v>
      </c>
      <c r="D127" s="275"/>
      <c r="E127" s="275"/>
      <c r="F127" s="298" t="s">
        <v>1500</v>
      </c>
      <c r="G127" s="275"/>
      <c r="H127" s="275" t="s">
        <v>1550</v>
      </c>
      <c r="I127" s="275" t="s">
        <v>1502</v>
      </c>
      <c r="J127" s="275" t="s">
        <v>1551</v>
      </c>
      <c r="K127" s="323"/>
    </row>
    <row r="128" spans="2:11" s="1" customFormat="1" ht="15" customHeight="1">
      <c r="B128" s="320"/>
      <c r="C128" s="275" t="s">
        <v>1448</v>
      </c>
      <c r="D128" s="275"/>
      <c r="E128" s="275"/>
      <c r="F128" s="298" t="s">
        <v>1500</v>
      </c>
      <c r="G128" s="275"/>
      <c r="H128" s="275" t="s">
        <v>1552</v>
      </c>
      <c r="I128" s="275" t="s">
        <v>1502</v>
      </c>
      <c r="J128" s="275" t="s">
        <v>1551</v>
      </c>
      <c r="K128" s="323"/>
    </row>
    <row r="129" spans="2:11" s="1" customFormat="1" ht="15" customHeight="1">
      <c r="B129" s="320"/>
      <c r="C129" s="275" t="s">
        <v>1511</v>
      </c>
      <c r="D129" s="275"/>
      <c r="E129" s="275"/>
      <c r="F129" s="298" t="s">
        <v>1506</v>
      </c>
      <c r="G129" s="275"/>
      <c r="H129" s="275" t="s">
        <v>1512</v>
      </c>
      <c r="I129" s="275" t="s">
        <v>1502</v>
      </c>
      <c r="J129" s="275">
        <v>15</v>
      </c>
      <c r="K129" s="323"/>
    </row>
    <row r="130" spans="2:11" s="1" customFormat="1" ht="15" customHeight="1">
      <c r="B130" s="320"/>
      <c r="C130" s="301" t="s">
        <v>1513</v>
      </c>
      <c r="D130" s="301"/>
      <c r="E130" s="301"/>
      <c r="F130" s="302" t="s">
        <v>1506</v>
      </c>
      <c r="G130" s="301"/>
      <c r="H130" s="301" t="s">
        <v>1514</v>
      </c>
      <c r="I130" s="301" t="s">
        <v>1502</v>
      </c>
      <c r="J130" s="301">
        <v>15</v>
      </c>
      <c r="K130" s="323"/>
    </row>
    <row r="131" spans="2:11" s="1" customFormat="1" ht="15" customHeight="1">
      <c r="B131" s="320"/>
      <c r="C131" s="301" t="s">
        <v>1515</v>
      </c>
      <c r="D131" s="301"/>
      <c r="E131" s="301"/>
      <c r="F131" s="302" t="s">
        <v>1506</v>
      </c>
      <c r="G131" s="301"/>
      <c r="H131" s="301" t="s">
        <v>1516</v>
      </c>
      <c r="I131" s="301" t="s">
        <v>1502</v>
      </c>
      <c r="J131" s="301">
        <v>20</v>
      </c>
      <c r="K131" s="323"/>
    </row>
    <row r="132" spans="2:11" s="1" customFormat="1" ht="15" customHeight="1">
      <c r="B132" s="320"/>
      <c r="C132" s="301" t="s">
        <v>1517</v>
      </c>
      <c r="D132" s="301"/>
      <c r="E132" s="301"/>
      <c r="F132" s="302" t="s">
        <v>1506</v>
      </c>
      <c r="G132" s="301"/>
      <c r="H132" s="301" t="s">
        <v>1518</v>
      </c>
      <c r="I132" s="301" t="s">
        <v>1502</v>
      </c>
      <c r="J132" s="301">
        <v>20</v>
      </c>
      <c r="K132" s="323"/>
    </row>
    <row r="133" spans="2:11" s="1" customFormat="1" ht="15" customHeight="1">
      <c r="B133" s="320"/>
      <c r="C133" s="275" t="s">
        <v>1505</v>
      </c>
      <c r="D133" s="275"/>
      <c r="E133" s="275"/>
      <c r="F133" s="298" t="s">
        <v>1506</v>
      </c>
      <c r="G133" s="275"/>
      <c r="H133" s="275" t="s">
        <v>1540</v>
      </c>
      <c r="I133" s="275" t="s">
        <v>1502</v>
      </c>
      <c r="J133" s="275">
        <v>50</v>
      </c>
      <c r="K133" s="323"/>
    </row>
    <row r="134" spans="2:11" s="1" customFormat="1" ht="15" customHeight="1">
      <c r="B134" s="320"/>
      <c r="C134" s="275" t="s">
        <v>1519</v>
      </c>
      <c r="D134" s="275"/>
      <c r="E134" s="275"/>
      <c r="F134" s="298" t="s">
        <v>1506</v>
      </c>
      <c r="G134" s="275"/>
      <c r="H134" s="275" t="s">
        <v>1540</v>
      </c>
      <c r="I134" s="275" t="s">
        <v>1502</v>
      </c>
      <c r="J134" s="275">
        <v>50</v>
      </c>
      <c r="K134" s="323"/>
    </row>
    <row r="135" spans="2:11" s="1" customFormat="1" ht="15" customHeight="1">
      <c r="B135" s="320"/>
      <c r="C135" s="275" t="s">
        <v>1525</v>
      </c>
      <c r="D135" s="275"/>
      <c r="E135" s="275"/>
      <c r="F135" s="298" t="s">
        <v>1506</v>
      </c>
      <c r="G135" s="275"/>
      <c r="H135" s="275" t="s">
        <v>1540</v>
      </c>
      <c r="I135" s="275" t="s">
        <v>1502</v>
      </c>
      <c r="J135" s="275">
        <v>50</v>
      </c>
      <c r="K135" s="323"/>
    </row>
    <row r="136" spans="2:11" s="1" customFormat="1" ht="15" customHeight="1">
      <c r="B136" s="320"/>
      <c r="C136" s="275" t="s">
        <v>1527</v>
      </c>
      <c r="D136" s="275"/>
      <c r="E136" s="275"/>
      <c r="F136" s="298" t="s">
        <v>1506</v>
      </c>
      <c r="G136" s="275"/>
      <c r="H136" s="275" t="s">
        <v>1540</v>
      </c>
      <c r="I136" s="275" t="s">
        <v>1502</v>
      </c>
      <c r="J136" s="275">
        <v>50</v>
      </c>
      <c r="K136" s="323"/>
    </row>
    <row r="137" spans="2:11" s="1" customFormat="1" ht="15" customHeight="1">
      <c r="B137" s="320"/>
      <c r="C137" s="275" t="s">
        <v>1528</v>
      </c>
      <c r="D137" s="275"/>
      <c r="E137" s="275"/>
      <c r="F137" s="298" t="s">
        <v>1506</v>
      </c>
      <c r="G137" s="275"/>
      <c r="H137" s="275" t="s">
        <v>1553</v>
      </c>
      <c r="I137" s="275" t="s">
        <v>1502</v>
      </c>
      <c r="J137" s="275">
        <v>255</v>
      </c>
      <c r="K137" s="323"/>
    </row>
    <row r="138" spans="2:11" s="1" customFormat="1" ht="15" customHeight="1">
      <c r="B138" s="320"/>
      <c r="C138" s="275" t="s">
        <v>1530</v>
      </c>
      <c r="D138" s="275"/>
      <c r="E138" s="275"/>
      <c r="F138" s="298" t="s">
        <v>1500</v>
      </c>
      <c r="G138" s="275"/>
      <c r="H138" s="275" t="s">
        <v>1554</v>
      </c>
      <c r="I138" s="275" t="s">
        <v>1532</v>
      </c>
      <c r="J138" s="275"/>
      <c r="K138" s="323"/>
    </row>
    <row r="139" spans="2:11" s="1" customFormat="1" ht="15" customHeight="1">
      <c r="B139" s="320"/>
      <c r="C139" s="275" t="s">
        <v>1533</v>
      </c>
      <c r="D139" s="275"/>
      <c r="E139" s="275"/>
      <c r="F139" s="298" t="s">
        <v>1500</v>
      </c>
      <c r="G139" s="275"/>
      <c r="H139" s="275" t="s">
        <v>1555</v>
      </c>
      <c r="I139" s="275" t="s">
        <v>1535</v>
      </c>
      <c r="J139" s="275"/>
      <c r="K139" s="323"/>
    </row>
    <row r="140" spans="2:11" s="1" customFormat="1" ht="15" customHeight="1">
      <c r="B140" s="320"/>
      <c r="C140" s="275" t="s">
        <v>1536</v>
      </c>
      <c r="D140" s="275"/>
      <c r="E140" s="275"/>
      <c r="F140" s="298" t="s">
        <v>1500</v>
      </c>
      <c r="G140" s="275"/>
      <c r="H140" s="275" t="s">
        <v>1536</v>
      </c>
      <c r="I140" s="275" t="s">
        <v>1535</v>
      </c>
      <c r="J140" s="275"/>
      <c r="K140" s="323"/>
    </row>
    <row r="141" spans="2:11" s="1" customFormat="1" ht="15" customHeight="1">
      <c r="B141" s="320"/>
      <c r="C141" s="275" t="s">
        <v>38</v>
      </c>
      <c r="D141" s="275"/>
      <c r="E141" s="275"/>
      <c r="F141" s="298" t="s">
        <v>1500</v>
      </c>
      <c r="G141" s="275"/>
      <c r="H141" s="275" t="s">
        <v>1556</v>
      </c>
      <c r="I141" s="275" t="s">
        <v>1535</v>
      </c>
      <c r="J141" s="275"/>
      <c r="K141" s="323"/>
    </row>
    <row r="142" spans="2:11" s="1" customFormat="1" ht="15" customHeight="1">
      <c r="B142" s="320"/>
      <c r="C142" s="275" t="s">
        <v>1557</v>
      </c>
      <c r="D142" s="275"/>
      <c r="E142" s="275"/>
      <c r="F142" s="298" t="s">
        <v>1500</v>
      </c>
      <c r="G142" s="275"/>
      <c r="H142" s="275" t="s">
        <v>1558</v>
      </c>
      <c r="I142" s="275" t="s">
        <v>1535</v>
      </c>
      <c r="J142" s="275"/>
      <c r="K142" s="323"/>
    </row>
    <row r="143" spans="2:11" s="1" customFormat="1" ht="15" customHeight="1">
      <c r="B143" s="324"/>
      <c r="C143" s="325"/>
      <c r="D143" s="325"/>
      <c r="E143" s="325"/>
      <c r="F143" s="325"/>
      <c r="G143" s="325"/>
      <c r="H143" s="325"/>
      <c r="I143" s="325"/>
      <c r="J143" s="325"/>
      <c r="K143" s="326"/>
    </row>
    <row r="144" spans="2:11" s="1" customFormat="1" ht="18.75" customHeight="1">
      <c r="B144" s="311"/>
      <c r="C144" s="311"/>
      <c r="D144" s="311"/>
      <c r="E144" s="311"/>
      <c r="F144" s="312"/>
      <c r="G144" s="311"/>
      <c r="H144" s="311"/>
      <c r="I144" s="311"/>
      <c r="J144" s="311"/>
      <c r="K144" s="311"/>
    </row>
    <row r="145" spans="2:11" s="1" customFormat="1" ht="18.75" customHeight="1">
      <c r="B145" s="283"/>
      <c r="C145" s="283"/>
      <c r="D145" s="283"/>
      <c r="E145" s="283"/>
      <c r="F145" s="283"/>
      <c r="G145" s="283"/>
      <c r="H145" s="283"/>
      <c r="I145" s="283"/>
      <c r="J145" s="283"/>
      <c r="K145" s="283"/>
    </row>
    <row r="146" spans="2:11" s="1" customFormat="1" ht="7.5" customHeight="1">
      <c r="B146" s="284"/>
      <c r="C146" s="285"/>
      <c r="D146" s="285"/>
      <c r="E146" s="285"/>
      <c r="F146" s="285"/>
      <c r="G146" s="285"/>
      <c r="H146" s="285"/>
      <c r="I146" s="285"/>
      <c r="J146" s="285"/>
      <c r="K146" s="286"/>
    </row>
    <row r="147" spans="2:11" s="1" customFormat="1" ht="45" customHeight="1">
      <c r="B147" s="287"/>
      <c r="C147" s="288" t="s">
        <v>1559</v>
      </c>
      <c r="D147" s="288"/>
      <c r="E147" s="288"/>
      <c r="F147" s="288"/>
      <c r="G147" s="288"/>
      <c r="H147" s="288"/>
      <c r="I147" s="288"/>
      <c r="J147" s="288"/>
      <c r="K147" s="289"/>
    </row>
    <row r="148" spans="2:11" s="1" customFormat="1" ht="17.25" customHeight="1">
      <c r="B148" s="287"/>
      <c r="C148" s="290" t="s">
        <v>1494</v>
      </c>
      <c r="D148" s="290"/>
      <c r="E148" s="290"/>
      <c r="F148" s="290" t="s">
        <v>1495</v>
      </c>
      <c r="G148" s="291"/>
      <c r="H148" s="290" t="s">
        <v>54</v>
      </c>
      <c r="I148" s="290" t="s">
        <v>57</v>
      </c>
      <c r="J148" s="290" t="s">
        <v>1496</v>
      </c>
      <c r="K148" s="289"/>
    </row>
    <row r="149" spans="2:11" s="1" customFormat="1" ht="17.25" customHeight="1">
      <c r="B149" s="287"/>
      <c r="C149" s="292" t="s">
        <v>1497</v>
      </c>
      <c r="D149" s="292"/>
      <c r="E149" s="292"/>
      <c r="F149" s="293" t="s">
        <v>1498</v>
      </c>
      <c r="G149" s="294"/>
      <c r="H149" s="292"/>
      <c r="I149" s="292"/>
      <c r="J149" s="292" t="s">
        <v>1499</v>
      </c>
      <c r="K149" s="289"/>
    </row>
    <row r="150" spans="2:11" s="1" customFormat="1" ht="5.25" customHeight="1">
      <c r="B150" s="300"/>
      <c r="C150" s="295"/>
      <c r="D150" s="295"/>
      <c r="E150" s="295"/>
      <c r="F150" s="295"/>
      <c r="G150" s="296"/>
      <c r="H150" s="295"/>
      <c r="I150" s="295"/>
      <c r="J150" s="295"/>
      <c r="K150" s="323"/>
    </row>
    <row r="151" spans="2:11" s="1" customFormat="1" ht="15" customHeight="1">
      <c r="B151" s="300"/>
      <c r="C151" s="327" t="s">
        <v>1503</v>
      </c>
      <c r="D151" s="275"/>
      <c r="E151" s="275"/>
      <c r="F151" s="328" t="s">
        <v>1500</v>
      </c>
      <c r="G151" s="275"/>
      <c r="H151" s="327" t="s">
        <v>1540</v>
      </c>
      <c r="I151" s="327" t="s">
        <v>1502</v>
      </c>
      <c r="J151" s="327">
        <v>120</v>
      </c>
      <c r="K151" s="323"/>
    </row>
    <row r="152" spans="2:11" s="1" customFormat="1" ht="15" customHeight="1">
      <c r="B152" s="300"/>
      <c r="C152" s="327" t="s">
        <v>1549</v>
      </c>
      <c r="D152" s="275"/>
      <c r="E152" s="275"/>
      <c r="F152" s="328" t="s">
        <v>1500</v>
      </c>
      <c r="G152" s="275"/>
      <c r="H152" s="327" t="s">
        <v>1560</v>
      </c>
      <c r="I152" s="327" t="s">
        <v>1502</v>
      </c>
      <c r="J152" s="327" t="s">
        <v>1551</v>
      </c>
      <c r="K152" s="323"/>
    </row>
    <row r="153" spans="2:11" s="1" customFormat="1" ht="15" customHeight="1">
      <c r="B153" s="300"/>
      <c r="C153" s="327" t="s">
        <v>1448</v>
      </c>
      <c r="D153" s="275"/>
      <c r="E153" s="275"/>
      <c r="F153" s="328" t="s">
        <v>1500</v>
      </c>
      <c r="G153" s="275"/>
      <c r="H153" s="327" t="s">
        <v>1561</v>
      </c>
      <c r="I153" s="327" t="s">
        <v>1502</v>
      </c>
      <c r="J153" s="327" t="s">
        <v>1551</v>
      </c>
      <c r="K153" s="323"/>
    </row>
    <row r="154" spans="2:11" s="1" customFormat="1" ht="15" customHeight="1">
      <c r="B154" s="300"/>
      <c r="C154" s="327" t="s">
        <v>1505</v>
      </c>
      <c r="D154" s="275"/>
      <c r="E154" s="275"/>
      <c r="F154" s="328" t="s">
        <v>1506</v>
      </c>
      <c r="G154" s="275"/>
      <c r="H154" s="327" t="s">
        <v>1540</v>
      </c>
      <c r="I154" s="327" t="s">
        <v>1502</v>
      </c>
      <c r="J154" s="327">
        <v>50</v>
      </c>
      <c r="K154" s="323"/>
    </row>
    <row r="155" spans="2:11" s="1" customFormat="1" ht="15" customHeight="1">
      <c r="B155" s="300"/>
      <c r="C155" s="327" t="s">
        <v>1508</v>
      </c>
      <c r="D155" s="275"/>
      <c r="E155" s="275"/>
      <c r="F155" s="328" t="s">
        <v>1500</v>
      </c>
      <c r="G155" s="275"/>
      <c r="H155" s="327" t="s">
        <v>1540</v>
      </c>
      <c r="I155" s="327" t="s">
        <v>1510</v>
      </c>
      <c r="J155" s="327"/>
      <c r="K155" s="323"/>
    </row>
    <row r="156" spans="2:11" s="1" customFormat="1" ht="15" customHeight="1">
      <c r="B156" s="300"/>
      <c r="C156" s="327" t="s">
        <v>1519</v>
      </c>
      <c r="D156" s="275"/>
      <c r="E156" s="275"/>
      <c r="F156" s="328" t="s">
        <v>1506</v>
      </c>
      <c r="G156" s="275"/>
      <c r="H156" s="327" t="s">
        <v>1540</v>
      </c>
      <c r="I156" s="327" t="s">
        <v>1502</v>
      </c>
      <c r="J156" s="327">
        <v>50</v>
      </c>
      <c r="K156" s="323"/>
    </row>
    <row r="157" spans="2:11" s="1" customFormat="1" ht="15" customHeight="1">
      <c r="B157" s="300"/>
      <c r="C157" s="327" t="s">
        <v>1527</v>
      </c>
      <c r="D157" s="275"/>
      <c r="E157" s="275"/>
      <c r="F157" s="328" t="s">
        <v>1506</v>
      </c>
      <c r="G157" s="275"/>
      <c r="H157" s="327" t="s">
        <v>1540</v>
      </c>
      <c r="I157" s="327" t="s">
        <v>1502</v>
      </c>
      <c r="J157" s="327">
        <v>50</v>
      </c>
      <c r="K157" s="323"/>
    </row>
    <row r="158" spans="2:11" s="1" customFormat="1" ht="15" customHeight="1">
      <c r="B158" s="300"/>
      <c r="C158" s="327" t="s">
        <v>1525</v>
      </c>
      <c r="D158" s="275"/>
      <c r="E158" s="275"/>
      <c r="F158" s="328" t="s">
        <v>1506</v>
      </c>
      <c r="G158" s="275"/>
      <c r="H158" s="327" t="s">
        <v>1540</v>
      </c>
      <c r="I158" s="327" t="s">
        <v>1502</v>
      </c>
      <c r="J158" s="327">
        <v>50</v>
      </c>
      <c r="K158" s="323"/>
    </row>
    <row r="159" spans="2:11" s="1" customFormat="1" ht="15" customHeight="1">
      <c r="B159" s="300"/>
      <c r="C159" s="327" t="s">
        <v>93</v>
      </c>
      <c r="D159" s="275"/>
      <c r="E159" s="275"/>
      <c r="F159" s="328" t="s">
        <v>1500</v>
      </c>
      <c r="G159" s="275"/>
      <c r="H159" s="327" t="s">
        <v>1562</v>
      </c>
      <c r="I159" s="327" t="s">
        <v>1502</v>
      </c>
      <c r="J159" s="327" t="s">
        <v>1563</v>
      </c>
      <c r="K159" s="323"/>
    </row>
    <row r="160" spans="2:11" s="1" customFormat="1" ht="15" customHeight="1">
      <c r="B160" s="300"/>
      <c r="C160" s="327" t="s">
        <v>1564</v>
      </c>
      <c r="D160" s="275"/>
      <c r="E160" s="275"/>
      <c r="F160" s="328" t="s">
        <v>1500</v>
      </c>
      <c r="G160" s="275"/>
      <c r="H160" s="327" t="s">
        <v>1565</v>
      </c>
      <c r="I160" s="327" t="s">
        <v>1535</v>
      </c>
      <c r="J160" s="327"/>
      <c r="K160" s="323"/>
    </row>
    <row r="161" spans="2:11" s="1" customFormat="1" ht="15" customHeight="1">
      <c r="B161" s="329"/>
      <c r="C161" s="309"/>
      <c r="D161" s="309"/>
      <c r="E161" s="309"/>
      <c r="F161" s="309"/>
      <c r="G161" s="309"/>
      <c r="H161" s="309"/>
      <c r="I161" s="309"/>
      <c r="J161" s="309"/>
      <c r="K161" s="330"/>
    </row>
    <row r="162" spans="2:11" s="1" customFormat="1" ht="18.75" customHeight="1">
      <c r="B162" s="311"/>
      <c r="C162" s="321"/>
      <c r="D162" s="321"/>
      <c r="E162" s="321"/>
      <c r="F162" s="331"/>
      <c r="G162" s="321"/>
      <c r="H162" s="321"/>
      <c r="I162" s="321"/>
      <c r="J162" s="321"/>
      <c r="K162" s="311"/>
    </row>
    <row r="163" spans="2:11" s="1" customFormat="1" ht="18.75" customHeight="1">
      <c r="B163" s="283"/>
      <c r="C163" s="283"/>
      <c r="D163" s="283"/>
      <c r="E163" s="283"/>
      <c r="F163" s="283"/>
      <c r="G163" s="283"/>
      <c r="H163" s="283"/>
      <c r="I163" s="283"/>
      <c r="J163" s="283"/>
      <c r="K163" s="283"/>
    </row>
    <row r="164" spans="2:11" s="1" customFormat="1" ht="7.5" customHeight="1">
      <c r="B164" s="262"/>
      <c r="C164" s="263"/>
      <c r="D164" s="263"/>
      <c r="E164" s="263"/>
      <c r="F164" s="263"/>
      <c r="G164" s="263"/>
      <c r="H164" s="263"/>
      <c r="I164" s="263"/>
      <c r="J164" s="263"/>
      <c r="K164" s="264"/>
    </row>
    <row r="165" spans="2:11" s="1" customFormat="1" ht="45" customHeight="1">
      <c r="B165" s="265"/>
      <c r="C165" s="266" t="s">
        <v>1566</v>
      </c>
      <c r="D165" s="266"/>
      <c r="E165" s="266"/>
      <c r="F165" s="266"/>
      <c r="G165" s="266"/>
      <c r="H165" s="266"/>
      <c r="I165" s="266"/>
      <c r="J165" s="266"/>
      <c r="K165" s="267"/>
    </row>
    <row r="166" spans="2:11" s="1" customFormat="1" ht="17.25" customHeight="1">
      <c r="B166" s="265"/>
      <c r="C166" s="290" t="s">
        <v>1494</v>
      </c>
      <c r="D166" s="290"/>
      <c r="E166" s="290"/>
      <c r="F166" s="290" t="s">
        <v>1495</v>
      </c>
      <c r="G166" s="332"/>
      <c r="H166" s="333" t="s">
        <v>54</v>
      </c>
      <c r="I166" s="333" t="s">
        <v>57</v>
      </c>
      <c r="J166" s="290" t="s">
        <v>1496</v>
      </c>
      <c r="K166" s="267"/>
    </row>
    <row r="167" spans="2:11" s="1" customFormat="1" ht="17.25" customHeight="1">
      <c r="B167" s="268"/>
      <c r="C167" s="292" t="s">
        <v>1497</v>
      </c>
      <c r="D167" s="292"/>
      <c r="E167" s="292"/>
      <c r="F167" s="293" t="s">
        <v>1498</v>
      </c>
      <c r="G167" s="334"/>
      <c r="H167" s="335"/>
      <c r="I167" s="335"/>
      <c r="J167" s="292" t="s">
        <v>1499</v>
      </c>
      <c r="K167" s="270"/>
    </row>
    <row r="168" spans="2:11" s="1" customFormat="1" ht="5.25" customHeight="1">
      <c r="B168" s="300"/>
      <c r="C168" s="295"/>
      <c r="D168" s="295"/>
      <c r="E168" s="295"/>
      <c r="F168" s="295"/>
      <c r="G168" s="296"/>
      <c r="H168" s="295"/>
      <c r="I168" s="295"/>
      <c r="J168" s="295"/>
      <c r="K168" s="323"/>
    </row>
    <row r="169" spans="2:11" s="1" customFormat="1" ht="15" customHeight="1">
      <c r="B169" s="300"/>
      <c r="C169" s="275" t="s">
        <v>1503</v>
      </c>
      <c r="D169" s="275"/>
      <c r="E169" s="275"/>
      <c r="F169" s="298" t="s">
        <v>1500</v>
      </c>
      <c r="G169" s="275"/>
      <c r="H169" s="275" t="s">
        <v>1540</v>
      </c>
      <c r="I169" s="275" t="s">
        <v>1502</v>
      </c>
      <c r="J169" s="275">
        <v>120</v>
      </c>
      <c r="K169" s="323"/>
    </row>
    <row r="170" spans="2:11" s="1" customFormat="1" ht="15" customHeight="1">
      <c r="B170" s="300"/>
      <c r="C170" s="275" t="s">
        <v>1549</v>
      </c>
      <c r="D170" s="275"/>
      <c r="E170" s="275"/>
      <c r="F170" s="298" t="s">
        <v>1500</v>
      </c>
      <c r="G170" s="275"/>
      <c r="H170" s="275" t="s">
        <v>1550</v>
      </c>
      <c r="I170" s="275" t="s">
        <v>1502</v>
      </c>
      <c r="J170" s="275" t="s">
        <v>1551</v>
      </c>
      <c r="K170" s="323"/>
    </row>
    <row r="171" spans="2:11" s="1" customFormat="1" ht="15" customHeight="1">
      <c r="B171" s="300"/>
      <c r="C171" s="275" t="s">
        <v>1448</v>
      </c>
      <c r="D171" s="275"/>
      <c r="E171" s="275"/>
      <c r="F171" s="298" t="s">
        <v>1500</v>
      </c>
      <c r="G171" s="275"/>
      <c r="H171" s="275" t="s">
        <v>1567</v>
      </c>
      <c r="I171" s="275" t="s">
        <v>1502</v>
      </c>
      <c r="J171" s="275" t="s">
        <v>1551</v>
      </c>
      <c r="K171" s="323"/>
    </row>
    <row r="172" spans="2:11" s="1" customFormat="1" ht="15" customHeight="1">
      <c r="B172" s="300"/>
      <c r="C172" s="275" t="s">
        <v>1505</v>
      </c>
      <c r="D172" s="275"/>
      <c r="E172" s="275"/>
      <c r="F172" s="298" t="s">
        <v>1506</v>
      </c>
      <c r="G172" s="275"/>
      <c r="H172" s="275" t="s">
        <v>1567</v>
      </c>
      <c r="I172" s="275" t="s">
        <v>1502</v>
      </c>
      <c r="J172" s="275">
        <v>50</v>
      </c>
      <c r="K172" s="323"/>
    </row>
    <row r="173" spans="2:11" s="1" customFormat="1" ht="15" customHeight="1">
      <c r="B173" s="300"/>
      <c r="C173" s="275" t="s">
        <v>1508</v>
      </c>
      <c r="D173" s="275"/>
      <c r="E173" s="275"/>
      <c r="F173" s="298" t="s">
        <v>1500</v>
      </c>
      <c r="G173" s="275"/>
      <c r="H173" s="275" t="s">
        <v>1567</v>
      </c>
      <c r="I173" s="275" t="s">
        <v>1510</v>
      </c>
      <c r="J173" s="275"/>
      <c r="K173" s="323"/>
    </row>
    <row r="174" spans="2:11" s="1" customFormat="1" ht="15" customHeight="1">
      <c r="B174" s="300"/>
      <c r="C174" s="275" t="s">
        <v>1519</v>
      </c>
      <c r="D174" s="275"/>
      <c r="E174" s="275"/>
      <c r="F174" s="298" t="s">
        <v>1506</v>
      </c>
      <c r="G174" s="275"/>
      <c r="H174" s="275" t="s">
        <v>1567</v>
      </c>
      <c r="I174" s="275" t="s">
        <v>1502</v>
      </c>
      <c r="J174" s="275">
        <v>50</v>
      </c>
      <c r="K174" s="323"/>
    </row>
    <row r="175" spans="2:11" s="1" customFormat="1" ht="15" customHeight="1">
      <c r="B175" s="300"/>
      <c r="C175" s="275" t="s">
        <v>1527</v>
      </c>
      <c r="D175" s="275"/>
      <c r="E175" s="275"/>
      <c r="F175" s="298" t="s">
        <v>1506</v>
      </c>
      <c r="G175" s="275"/>
      <c r="H175" s="275" t="s">
        <v>1567</v>
      </c>
      <c r="I175" s="275" t="s">
        <v>1502</v>
      </c>
      <c r="J175" s="275">
        <v>50</v>
      </c>
      <c r="K175" s="323"/>
    </row>
    <row r="176" spans="2:11" s="1" customFormat="1" ht="15" customHeight="1">
      <c r="B176" s="300"/>
      <c r="C176" s="275" t="s">
        <v>1525</v>
      </c>
      <c r="D176" s="275"/>
      <c r="E176" s="275"/>
      <c r="F176" s="298" t="s">
        <v>1506</v>
      </c>
      <c r="G176" s="275"/>
      <c r="H176" s="275" t="s">
        <v>1567</v>
      </c>
      <c r="I176" s="275" t="s">
        <v>1502</v>
      </c>
      <c r="J176" s="275">
        <v>50</v>
      </c>
      <c r="K176" s="323"/>
    </row>
    <row r="177" spans="2:11" s="1" customFormat="1" ht="15" customHeight="1">
      <c r="B177" s="300"/>
      <c r="C177" s="275" t="s">
        <v>116</v>
      </c>
      <c r="D177" s="275"/>
      <c r="E177" s="275"/>
      <c r="F177" s="298" t="s">
        <v>1500</v>
      </c>
      <c r="G177" s="275"/>
      <c r="H177" s="275" t="s">
        <v>1568</v>
      </c>
      <c r="I177" s="275" t="s">
        <v>1569</v>
      </c>
      <c r="J177" s="275"/>
      <c r="K177" s="323"/>
    </row>
    <row r="178" spans="2:11" s="1" customFormat="1" ht="15" customHeight="1">
      <c r="B178" s="300"/>
      <c r="C178" s="275" t="s">
        <v>57</v>
      </c>
      <c r="D178" s="275"/>
      <c r="E178" s="275"/>
      <c r="F178" s="298" t="s">
        <v>1500</v>
      </c>
      <c r="G178" s="275"/>
      <c r="H178" s="275" t="s">
        <v>1570</v>
      </c>
      <c r="I178" s="275" t="s">
        <v>1571</v>
      </c>
      <c r="J178" s="275">
        <v>1</v>
      </c>
      <c r="K178" s="323"/>
    </row>
    <row r="179" spans="2:11" s="1" customFormat="1" ht="15" customHeight="1">
      <c r="B179" s="300"/>
      <c r="C179" s="275" t="s">
        <v>53</v>
      </c>
      <c r="D179" s="275"/>
      <c r="E179" s="275"/>
      <c r="F179" s="298" t="s">
        <v>1500</v>
      </c>
      <c r="G179" s="275"/>
      <c r="H179" s="275" t="s">
        <v>1572</v>
      </c>
      <c r="I179" s="275" t="s">
        <v>1502</v>
      </c>
      <c r="J179" s="275">
        <v>20</v>
      </c>
      <c r="K179" s="323"/>
    </row>
    <row r="180" spans="2:11" s="1" customFormat="1" ht="15" customHeight="1">
      <c r="B180" s="300"/>
      <c r="C180" s="275" t="s">
        <v>54</v>
      </c>
      <c r="D180" s="275"/>
      <c r="E180" s="275"/>
      <c r="F180" s="298" t="s">
        <v>1500</v>
      </c>
      <c r="G180" s="275"/>
      <c r="H180" s="275" t="s">
        <v>1573</v>
      </c>
      <c r="I180" s="275" t="s">
        <v>1502</v>
      </c>
      <c r="J180" s="275">
        <v>255</v>
      </c>
      <c r="K180" s="323"/>
    </row>
    <row r="181" spans="2:11" s="1" customFormat="1" ht="15" customHeight="1">
      <c r="B181" s="300"/>
      <c r="C181" s="275" t="s">
        <v>117</v>
      </c>
      <c r="D181" s="275"/>
      <c r="E181" s="275"/>
      <c r="F181" s="298" t="s">
        <v>1500</v>
      </c>
      <c r="G181" s="275"/>
      <c r="H181" s="275" t="s">
        <v>1464</v>
      </c>
      <c r="I181" s="275" t="s">
        <v>1502</v>
      </c>
      <c r="J181" s="275">
        <v>10</v>
      </c>
      <c r="K181" s="323"/>
    </row>
    <row r="182" spans="2:11" s="1" customFormat="1" ht="15" customHeight="1">
      <c r="B182" s="300"/>
      <c r="C182" s="275" t="s">
        <v>118</v>
      </c>
      <c r="D182" s="275"/>
      <c r="E182" s="275"/>
      <c r="F182" s="298" t="s">
        <v>1500</v>
      </c>
      <c r="G182" s="275"/>
      <c r="H182" s="275" t="s">
        <v>1574</v>
      </c>
      <c r="I182" s="275" t="s">
        <v>1535</v>
      </c>
      <c r="J182" s="275"/>
      <c r="K182" s="323"/>
    </row>
    <row r="183" spans="2:11" s="1" customFormat="1" ht="15" customHeight="1">
      <c r="B183" s="300"/>
      <c r="C183" s="275" t="s">
        <v>1575</v>
      </c>
      <c r="D183" s="275"/>
      <c r="E183" s="275"/>
      <c r="F183" s="298" t="s">
        <v>1500</v>
      </c>
      <c r="G183" s="275"/>
      <c r="H183" s="275" t="s">
        <v>1576</v>
      </c>
      <c r="I183" s="275" t="s">
        <v>1535</v>
      </c>
      <c r="J183" s="275"/>
      <c r="K183" s="323"/>
    </row>
    <row r="184" spans="2:11" s="1" customFormat="1" ht="15" customHeight="1">
      <c r="B184" s="300"/>
      <c r="C184" s="275" t="s">
        <v>1564</v>
      </c>
      <c r="D184" s="275"/>
      <c r="E184" s="275"/>
      <c r="F184" s="298" t="s">
        <v>1500</v>
      </c>
      <c r="G184" s="275"/>
      <c r="H184" s="275" t="s">
        <v>1577</v>
      </c>
      <c r="I184" s="275" t="s">
        <v>1535</v>
      </c>
      <c r="J184" s="275"/>
      <c r="K184" s="323"/>
    </row>
    <row r="185" spans="2:11" s="1" customFormat="1" ht="15" customHeight="1">
      <c r="B185" s="300"/>
      <c r="C185" s="275" t="s">
        <v>120</v>
      </c>
      <c r="D185" s="275"/>
      <c r="E185" s="275"/>
      <c r="F185" s="298" t="s">
        <v>1506</v>
      </c>
      <c r="G185" s="275"/>
      <c r="H185" s="275" t="s">
        <v>1578</v>
      </c>
      <c r="I185" s="275" t="s">
        <v>1502</v>
      </c>
      <c r="J185" s="275">
        <v>50</v>
      </c>
      <c r="K185" s="323"/>
    </row>
    <row r="186" spans="2:11" s="1" customFormat="1" ht="15" customHeight="1">
      <c r="B186" s="300"/>
      <c r="C186" s="275" t="s">
        <v>1579</v>
      </c>
      <c r="D186" s="275"/>
      <c r="E186" s="275"/>
      <c r="F186" s="298" t="s">
        <v>1506</v>
      </c>
      <c r="G186" s="275"/>
      <c r="H186" s="275" t="s">
        <v>1580</v>
      </c>
      <c r="I186" s="275" t="s">
        <v>1581</v>
      </c>
      <c r="J186" s="275"/>
      <c r="K186" s="323"/>
    </row>
    <row r="187" spans="2:11" s="1" customFormat="1" ht="15" customHeight="1">
      <c r="B187" s="300"/>
      <c r="C187" s="275" t="s">
        <v>1582</v>
      </c>
      <c r="D187" s="275"/>
      <c r="E187" s="275"/>
      <c r="F187" s="298" t="s">
        <v>1506</v>
      </c>
      <c r="G187" s="275"/>
      <c r="H187" s="275" t="s">
        <v>1583</v>
      </c>
      <c r="I187" s="275" t="s">
        <v>1581</v>
      </c>
      <c r="J187" s="275"/>
      <c r="K187" s="323"/>
    </row>
    <row r="188" spans="2:11" s="1" customFormat="1" ht="15" customHeight="1">
      <c r="B188" s="300"/>
      <c r="C188" s="275" t="s">
        <v>1584</v>
      </c>
      <c r="D188" s="275"/>
      <c r="E188" s="275"/>
      <c r="F188" s="298" t="s">
        <v>1506</v>
      </c>
      <c r="G188" s="275"/>
      <c r="H188" s="275" t="s">
        <v>1585</v>
      </c>
      <c r="I188" s="275" t="s">
        <v>1581</v>
      </c>
      <c r="J188" s="275"/>
      <c r="K188" s="323"/>
    </row>
    <row r="189" spans="2:11" s="1" customFormat="1" ht="15" customHeight="1">
      <c r="B189" s="300"/>
      <c r="C189" s="336" t="s">
        <v>1586</v>
      </c>
      <c r="D189" s="275"/>
      <c r="E189" s="275"/>
      <c r="F189" s="298" t="s">
        <v>1506</v>
      </c>
      <c r="G189" s="275"/>
      <c r="H189" s="275" t="s">
        <v>1587</v>
      </c>
      <c r="I189" s="275" t="s">
        <v>1588</v>
      </c>
      <c r="J189" s="337" t="s">
        <v>1589</v>
      </c>
      <c r="K189" s="323"/>
    </row>
    <row r="190" spans="2:11" s="16" customFormat="1" ht="15" customHeight="1">
      <c r="B190" s="338"/>
      <c r="C190" s="339" t="s">
        <v>1590</v>
      </c>
      <c r="D190" s="340"/>
      <c r="E190" s="340"/>
      <c r="F190" s="341" t="s">
        <v>1506</v>
      </c>
      <c r="G190" s="340"/>
      <c r="H190" s="340" t="s">
        <v>1591</v>
      </c>
      <c r="I190" s="340" t="s">
        <v>1588</v>
      </c>
      <c r="J190" s="342" t="s">
        <v>1589</v>
      </c>
      <c r="K190" s="343"/>
    </row>
    <row r="191" spans="2:11" s="1" customFormat="1" ht="15" customHeight="1">
      <c r="B191" s="300"/>
      <c r="C191" s="336" t="s">
        <v>42</v>
      </c>
      <c r="D191" s="275"/>
      <c r="E191" s="275"/>
      <c r="F191" s="298" t="s">
        <v>1500</v>
      </c>
      <c r="G191" s="275"/>
      <c r="H191" s="272" t="s">
        <v>1592</v>
      </c>
      <c r="I191" s="275" t="s">
        <v>1593</v>
      </c>
      <c r="J191" s="275"/>
      <c r="K191" s="323"/>
    </row>
    <row r="192" spans="2:11" s="1" customFormat="1" ht="15" customHeight="1">
      <c r="B192" s="300"/>
      <c r="C192" s="336" t="s">
        <v>1594</v>
      </c>
      <c r="D192" s="275"/>
      <c r="E192" s="275"/>
      <c r="F192" s="298" t="s">
        <v>1500</v>
      </c>
      <c r="G192" s="275"/>
      <c r="H192" s="275" t="s">
        <v>1595</v>
      </c>
      <c r="I192" s="275" t="s">
        <v>1535</v>
      </c>
      <c r="J192" s="275"/>
      <c r="K192" s="323"/>
    </row>
    <row r="193" spans="2:11" s="1" customFormat="1" ht="15" customHeight="1">
      <c r="B193" s="300"/>
      <c r="C193" s="336" t="s">
        <v>1596</v>
      </c>
      <c r="D193" s="275"/>
      <c r="E193" s="275"/>
      <c r="F193" s="298" t="s">
        <v>1500</v>
      </c>
      <c r="G193" s="275"/>
      <c r="H193" s="275" t="s">
        <v>1597</v>
      </c>
      <c r="I193" s="275" t="s">
        <v>1535</v>
      </c>
      <c r="J193" s="275"/>
      <c r="K193" s="323"/>
    </row>
    <row r="194" spans="2:11" s="1" customFormat="1" ht="15" customHeight="1">
      <c r="B194" s="300"/>
      <c r="C194" s="336" t="s">
        <v>1598</v>
      </c>
      <c r="D194" s="275"/>
      <c r="E194" s="275"/>
      <c r="F194" s="298" t="s">
        <v>1506</v>
      </c>
      <c r="G194" s="275"/>
      <c r="H194" s="275" t="s">
        <v>1599</v>
      </c>
      <c r="I194" s="275" t="s">
        <v>1535</v>
      </c>
      <c r="J194" s="275"/>
      <c r="K194" s="323"/>
    </row>
    <row r="195" spans="2:11" s="1" customFormat="1" ht="15" customHeight="1">
      <c r="B195" s="329"/>
      <c r="C195" s="344"/>
      <c r="D195" s="309"/>
      <c r="E195" s="309"/>
      <c r="F195" s="309"/>
      <c r="G195" s="309"/>
      <c r="H195" s="309"/>
      <c r="I195" s="309"/>
      <c r="J195" s="309"/>
      <c r="K195" s="330"/>
    </row>
    <row r="196" spans="2:11" s="1" customFormat="1" ht="18.75" customHeight="1">
      <c r="B196" s="311"/>
      <c r="C196" s="321"/>
      <c r="D196" s="321"/>
      <c r="E196" s="321"/>
      <c r="F196" s="331"/>
      <c r="G196" s="321"/>
      <c r="H196" s="321"/>
      <c r="I196" s="321"/>
      <c r="J196" s="321"/>
      <c r="K196" s="311"/>
    </row>
    <row r="197" spans="2:11" s="1" customFormat="1" ht="18.75" customHeight="1">
      <c r="B197" s="311"/>
      <c r="C197" s="321"/>
      <c r="D197" s="321"/>
      <c r="E197" s="321"/>
      <c r="F197" s="331"/>
      <c r="G197" s="321"/>
      <c r="H197" s="321"/>
      <c r="I197" s="321"/>
      <c r="J197" s="321"/>
      <c r="K197" s="311"/>
    </row>
    <row r="198" spans="2:11" s="1" customFormat="1" ht="18.75" customHeight="1">
      <c r="B198" s="283"/>
      <c r="C198" s="283"/>
      <c r="D198" s="283"/>
      <c r="E198" s="283"/>
      <c r="F198" s="283"/>
      <c r="G198" s="283"/>
      <c r="H198" s="283"/>
      <c r="I198" s="283"/>
      <c r="J198" s="283"/>
      <c r="K198" s="283"/>
    </row>
    <row r="199" spans="2:11" s="1" customFormat="1" ht="12">
      <c r="B199" s="262"/>
      <c r="C199" s="263"/>
      <c r="D199" s="263"/>
      <c r="E199" s="263"/>
      <c r="F199" s="263"/>
      <c r="G199" s="263"/>
      <c r="H199" s="263"/>
      <c r="I199" s="263"/>
      <c r="J199" s="263"/>
      <c r="K199" s="264"/>
    </row>
    <row r="200" spans="2:11" s="1" customFormat="1" ht="21">
      <c r="B200" s="265"/>
      <c r="C200" s="266" t="s">
        <v>1600</v>
      </c>
      <c r="D200" s="266"/>
      <c r="E200" s="266"/>
      <c r="F200" s="266"/>
      <c r="G200" s="266"/>
      <c r="H200" s="266"/>
      <c r="I200" s="266"/>
      <c r="J200" s="266"/>
      <c r="K200" s="267"/>
    </row>
    <row r="201" spans="2:11" s="1" customFormat="1" ht="25.5" customHeight="1">
      <c r="B201" s="265"/>
      <c r="C201" s="345" t="s">
        <v>1601</v>
      </c>
      <c r="D201" s="345"/>
      <c r="E201" s="345"/>
      <c r="F201" s="345" t="s">
        <v>1602</v>
      </c>
      <c r="G201" s="346"/>
      <c r="H201" s="345" t="s">
        <v>1603</v>
      </c>
      <c r="I201" s="345"/>
      <c r="J201" s="345"/>
      <c r="K201" s="267"/>
    </row>
    <row r="202" spans="2:11" s="1" customFormat="1" ht="5.25" customHeight="1">
      <c r="B202" s="300"/>
      <c r="C202" s="295"/>
      <c r="D202" s="295"/>
      <c r="E202" s="295"/>
      <c r="F202" s="295"/>
      <c r="G202" s="321"/>
      <c r="H202" s="295"/>
      <c r="I202" s="295"/>
      <c r="J202" s="295"/>
      <c r="K202" s="323"/>
    </row>
    <row r="203" spans="2:11" s="1" customFormat="1" ht="15" customHeight="1">
      <c r="B203" s="300"/>
      <c r="C203" s="275" t="s">
        <v>1593</v>
      </c>
      <c r="D203" s="275"/>
      <c r="E203" s="275"/>
      <c r="F203" s="298" t="s">
        <v>43</v>
      </c>
      <c r="G203" s="275"/>
      <c r="H203" s="275" t="s">
        <v>1604</v>
      </c>
      <c r="I203" s="275"/>
      <c r="J203" s="275"/>
      <c r="K203" s="323"/>
    </row>
    <row r="204" spans="2:11" s="1" customFormat="1" ht="15" customHeight="1">
      <c r="B204" s="300"/>
      <c r="C204" s="275"/>
      <c r="D204" s="275"/>
      <c r="E204" s="275"/>
      <c r="F204" s="298" t="s">
        <v>44</v>
      </c>
      <c r="G204" s="275"/>
      <c r="H204" s="275" t="s">
        <v>1605</v>
      </c>
      <c r="I204" s="275"/>
      <c r="J204" s="275"/>
      <c r="K204" s="323"/>
    </row>
    <row r="205" spans="2:11" s="1" customFormat="1" ht="15" customHeight="1">
      <c r="B205" s="300"/>
      <c r="C205" s="275"/>
      <c r="D205" s="275"/>
      <c r="E205" s="275"/>
      <c r="F205" s="298" t="s">
        <v>47</v>
      </c>
      <c r="G205" s="275"/>
      <c r="H205" s="275" t="s">
        <v>1606</v>
      </c>
      <c r="I205" s="275"/>
      <c r="J205" s="275"/>
      <c r="K205" s="323"/>
    </row>
    <row r="206" spans="2:11" s="1" customFormat="1" ht="15" customHeight="1">
      <c r="B206" s="300"/>
      <c r="C206" s="275"/>
      <c r="D206" s="275"/>
      <c r="E206" s="275"/>
      <c r="F206" s="298" t="s">
        <v>45</v>
      </c>
      <c r="G206" s="275"/>
      <c r="H206" s="275" t="s">
        <v>1607</v>
      </c>
      <c r="I206" s="275"/>
      <c r="J206" s="275"/>
      <c r="K206" s="323"/>
    </row>
    <row r="207" spans="2:11" s="1" customFormat="1" ht="15" customHeight="1">
      <c r="B207" s="300"/>
      <c r="C207" s="275"/>
      <c r="D207" s="275"/>
      <c r="E207" s="275"/>
      <c r="F207" s="298" t="s">
        <v>46</v>
      </c>
      <c r="G207" s="275"/>
      <c r="H207" s="275" t="s">
        <v>1608</v>
      </c>
      <c r="I207" s="275"/>
      <c r="J207" s="275"/>
      <c r="K207" s="323"/>
    </row>
    <row r="208" spans="2:11" s="1" customFormat="1" ht="15" customHeight="1">
      <c r="B208" s="300"/>
      <c r="C208" s="275"/>
      <c r="D208" s="275"/>
      <c r="E208" s="275"/>
      <c r="F208" s="298"/>
      <c r="G208" s="275"/>
      <c r="H208" s="275"/>
      <c r="I208" s="275"/>
      <c r="J208" s="275"/>
      <c r="K208" s="323"/>
    </row>
    <row r="209" spans="2:11" s="1" customFormat="1" ht="15" customHeight="1">
      <c r="B209" s="300"/>
      <c r="C209" s="275" t="s">
        <v>1547</v>
      </c>
      <c r="D209" s="275"/>
      <c r="E209" s="275"/>
      <c r="F209" s="298" t="s">
        <v>79</v>
      </c>
      <c r="G209" s="275"/>
      <c r="H209" s="275" t="s">
        <v>1609</v>
      </c>
      <c r="I209" s="275"/>
      <c r="J209" s="275"/>
      <c r="K209" s="323"/>
    </row>
    <row r="210" spans="2:11" s="1" customFormat="1" ht="15" customHeight="1">
      <c r="B210" s="300"/>
      <c r="C210" s="275"/>
      <c r="D210" s="275"/>
      <c r="E210" s="275"/>
      <c r="F210" s="298" t="s">
        <v>1444</v>
      </c>
      <c r="G210" s="275"/>
      <c r="H210" s="275" t="s">
        <v>1445</v>
      </c>
      <c r="I210" s="275"/>
      <c r="J210" s="275"/>
      <c r="K210" s="323"/>
    </row>
    <row r="211" spans="2:11" s="1" customFormat="1" ht="15" customHeight="1">
      <c r="B211" s="300"/>
      <c r="C211" s="275"/>
      <c r="D211" s="275"/>
      <c r="E211" s="275"/>
      <c r="F211" s="298" t="s">
        <v>1442</v>
      </c>
      <c r="G211" s="275"/>
      <c r="H211" s="275" t="s">
        <v>1610</v>
      </c>
      <c r="I211" s="275"/>
      <c r="J211" s="275"/>
      <c r="K211" s="323"/>
    </row>
    <row r="212" spans="2:11" s="1" customFormat="1" ht="15" customHeight="1">
      <c r="B212" s="347"/>
      <c r="C212" s="275"/>
      <c r="D212" s="275"/>
      <c r="E212" s="275"/>
      <c r="F212" s="298" t="s">
        <v>86</v>
      </c>
      <c r="G212" s="336"/>
      <c r="H212" s="327" t="s">
        <v>87</v>
      </c>
      <c r="I212" s="327"/>
      <c r="J212" s="327"/>
      <c r="K212" s="348"/>
    </row>
    <row r="213" spans="2:11" s="1" customFormat="1" ht="15" customHeight="1">
      <c r="B213" s="347"/>
      <c r="C213" s="275"/>
      <c r="D213" s="275"/>
      <c r="E213" s="275"/>
      <c r="F213" s="298" t="s">
        <v>1446</v>
      </c>
      <c r="G213" s="336"/>
      <c r="H213" s="327" t="s">
        <v>1425</v>
      </c>
      <c r="I213" s="327"/>
      <c r="J213" s="327"/>
      <c r="K213" s="348"/>
    </row>
    <row r="214" spans="2:11" s="1" customFormat="1" ht="15" customHeight="1">
      <c r="B214" s="347"/>
      <c r="C214" s="275"/>
      <c r="D214" s="275"/>
      <c r="E214" s="275"/>
      <c r="F214" s="298"/>
      <c r="G214" s="336"/>
      <c r="H214" s="327"/>
      <c r="I214" s="327"/>
      <c r="J214" s="327"/>
      <c r="K214" s="348"/>
    </row>
    <row r="215" spans="2:11" s="1" customFormat="1" ht="15" customHeight="1">
      <c r="B215" s="347"/>
      <c r="C215" s="275" t="s">
        <v>1571</v>
      </c>
      <c r="D215" s="275"/>
      <c r="E215" s="275"/>
      <c r="F215" s="298">
        <v>1</v>
      </c>
      <c r="G215" s="336"/>
      <c r="H215" s="327" t="s">
        <v>1611</v>
      </c>
      <c r="I215" s="327"/>
      <c r="J215" s="327"/>
      <c r="K215" s="348"/>
    </row>
    <row r="216" spans="2:11" s="1" customFormat="1" ht="15" customHeight="1">
      <c r="B216" s="347"/>
      <c r="C216" s="275"/>
      <c r="D216" s="275"/>
      <c r="E216" s="275"/>
      <c r="F216" s="298">
        <v>2</v>
      </c>
      <c r="G216" s="336"/>
      <c r="H216" s="327" t="s">
        <v>1612</v>
      </c>
      <c r="I216" s="327"/>
      <c r="J216" s="327"/>
      <c r="K216" s="348"/>
    </row>
    <row r="217" spans="2:11" s="1" customFormat="1" ht="15" customHeight="1">
      <c r="B217" s="347"/>
      <c r="C217" s="275"/>
      <c r="D217" s="275"/>
      <c r="E217" s="275"/>
      <c r="F217" s="298">
        <v>3</v>
      </c>
      <c r="G217" s="336"/>
      <c r="H217" s="327" t="s">
        <v>1613</v>
      </c>
      <c r="I217" s="327"/>
      <c r="J217" s="327"/>
      <c r="K217" s="348"/>
    </row>
    <row r="218" spans="2:11" s="1" customFormat="1" ht="15" customHeight="1">
      <c r="B218" s="347"/>
      <c r="C218" s="275"/>
      <c r="D218" s="275"/>
      <c r="E218" s="275"/>
      <c r="F218" s="298">
        <v>4</v>
      </c>
      <c r="G218" s="336"/>
      <c r="H218" s="327" t="s">
        <v>1614</v>
      </c>
      <c r="I218" s="327"/>
      <c r="J218" s="327"/>
      <c r="K218" s="348"/>
    </row>
    <row r="219" spans="2:11" s="1" customFormat="1" ht="12.75" customHeight="1">
      <c r="B219" s="349"/>
      <c r="C219" s="350"/>
      <c r="D219" s="350"/>
      <c r="E219" s="350"/>
      <c r="F219" s="350"/>
      <c r="G219" s="350"/>
      <c r="H219" s="350"/>
      <c r="I219" s="350"/>
      <c r="J219" s="350"/>
      <c r="K219" s="351"/>
    </row>
  </sheetData>
  <sheetProtection formatCells="0" formatColumns="0" formatRows="0" insertColumns="0" insertRows="0" insertHyperlinks="0" deleteColumns="0" deleteRows="0" sort="0" autoFilter="0" pivotTables="0"/>
  <mergeCells count="77"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47:J47"/>
    <mergeCell ref="E48:J48"/>
    <mergeCell ref="E49:J49"/>
    <mergeCell ref="E50:J50"/>
    <mergeCell ref="D51:J51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C147:J147"/>
    <mergeCell ref="C165:J165"/>
    <mergeCell ref="C200:J200"/>
    <mergeCell ref="H201:J201"/>
    <mergeCell ref="H203:J203"/>
    <mergeCell ref="H204:J204"/>
    <mergeCell ref="H205:J205"/>
    <mergeCell ref="H206:J206"/>
    <mergeCell ref="H207:J207"/>
    <mergeCell ref="H209:J209"/>
    <mergeCell ref="H211:J211"/>
    <mergeCell ref="H215:J215"/>
    <mergeCell ref="H217:J217"/>
    <mergeCell ref="H218:J218"/>
    <mergeCell ref="H216:J216"/>
    <mergeCell ref="H213:J213"/>
    <mergeCell ref="H212:J212"/>
    <mergeCell ref="H210:J210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A21A2CC0A60474E8ED0A5A7A5EF8BDF" ma:contentTypeVersion="14" ma:contentTypeDescription="Vytvoří nový dokument" ma:contentTypeScope="" ma:versionID="cb66080b130d3d1024d03eea88f930e9">
  <xsd:schema xmlns:xsd="http://www.w3.org/2001/XMLSchema" xmlns:xs="http://www.w3.org/2001/XMLSchema" xmlns:p="http://schemas.microsoft.com/office/2006/metadata/properties" xmlns:ns2="19640856-62da-4895-b3fe-7459e5292a28" xmlns:ns3="22a55e55-cd86-4e26-8996-2e68b8032850" targetNamespace="http://schemas.microsoft.com/office/2006/metadata/properties" ma:root="true" ma:fieldsID="967b06ca19e33f3b1c487ad06303a152" ns2:_="" ns3:_="">
    <xsd:import namespace="19640856-62da-4895-b3fe-7459e5292a28"/>
    <xsd:import namespace="22a55e55-cd86-4e26-8996-2e68b803285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640856-62da-4895-b3fe-7459e5292a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Značky obrázků" ma:readOnly="false" ma:fieldId="{5cf76f15-5ced-4ddc-b409-7134ff3c332f}" ma:taxonomyMulti="true" ma:sspId="fb1d8d9c-022b-48dc-8bf7-044cd70dc95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5e55-cd86-4e26-8996-2e68b8032850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6C7DB51-800B-439B-BB9E-62E38146A03D}"/>
</file>

<file path=customXml/itemProps2.xml><?xml version="1.0" encoding="utf-8"?>
<ds:datastoreItem xmlns:ds="http://schemas.openxmlformats.org/officeDocument/2006/customXml" ds:itemID="{BB80D171-09AF-4B24-9D27-C6FDE0A7EBB6}"/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LAPTOP-J\Jitule</dc:creator>
  <cp:keywords/>
  <dc:description/>
  <cp:lastModifiedBy>LAPTOP-J\Jitule</cp:lastModifiedBy>
  <dcterms:created xsi:type="dcterms:W3CDTF">2024-02-22T06:55:31Z</dcterms:created>
  <dcterms:modified xsi:type="dcterms:W3CDTF">2024-02-22T06:55:41Z</dcterms:modified>
  <cp:category/>
  <cp:version/>
  <cp:contentType/>
  <cp:contentStatus/>
</cp:coreProperties>
</file>