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denka\Documents\Projekty\Město Karlovy Vary\MMKV-ZŠ Krušnohorská\ZADÁVACÍ ŘÍZENÍ it TECHNIKA\Vysvětlení\"/>
    </mc:Choice>
  </mc:AlternateContent>
  <bookViews>
    <workbookView xWindow="0" yWindow="0" windowWidth="23475" windowHeight="16350" firstSheet="1" activeTab="3"/>
  </bookViews>
  <sheets>
    <sheet name="Rekapitulace stavby" sheetId="1" r:id="rId1"/>
    <sheet name="IT vybavení škol" sheetId="2" r:id="rId2"/>
    <sheet name="IT_dílny" sheetId="3" r:id="rId3"/>
    <sheet name="IT_družina" sheetId="4" r:id="rId4"/>
  </sheets>
  <definedNames>
    <definedName name="_xlnm.Print_Titles" localSheetId="1">'IT vybavení škol'!#REF!</definedName>
    <definedName name="_xlnm.Print_Titles" localSheetId="0">'Rekapitulace stavby'!$92:$92</definedName>
    <definedName name="_xlnm.Print_Area" localSheetId="1">'IT vybavení škol'!$C$4:$J$37,'IT vybavení škol'!$C$50:$J$76,'IT vybavení škol'!$C$82:$J$98,'IT vybavení škol'!#REF!</definedName>
    <definedName name="_xlnm.Print_Area" localSheetId="0">'Rekapitulace stavby'!$D$4:$AO$76,'Rekapitulace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8" i="3"/>
  <c r="G9" i="3"/>
  <c r="G10" i="3"/>
  <c r="G11" i="3"/>
  <c r="G12" i="3"/>
  <c r="G5" i="3"/>
  <c r="G6" i="3"/>
  <c r="G13" i="3" l="1"/>
  <c r="G14" i="3"/>
  <c r="G13" i="4" l="1"/>
  <c r="G5" i="4"/>
  <c r="G6" i="4"/>
  <c r="G7" i="4"/>
  <c r="G8" i="4"/>
  <c r="G9" i="4"/>
  <c r="G10" i="4"/>
  <c r="G12" i="4"/>
  <c r="G14" i="4"/>
  <c r="G15" i="4"/>
  <c r="G16" i="4"/>
  <c r="G17" i="4"/>
  <c r="G18" i="4"/>
  <c r="G4" i="4"/>
  <c r="G32" i="3"/>
  <c r="G31" i="3"/>
  <c r="G30" i="3"/>
  <c r="G29" i="3"/>
  <c r="G28" i="3"/>
  <c r="G27" i="3"/>
  <c r="G26" i="3"/>
  <c r="G25" i="3"/>
  <c r="G24" i="3"/>
  <c r="G23" i="3"/>
  <c r="G22" i="3"/>
  <c r="G20" i="3"/>
  <c r="G19" i="3"/>
  <c r="G18" i="3"/>
  <c r="G17" i="3"/>
  <c r="G16" i="3"/>
  <c r="G15" i="3"/>
  <c r="G7" i="3"/>
  <c r="G4" i="3"/>
  <c r="G3" i="3"/>
  <c r="G2" i="3" l="1"/>
  <c r="J96" i="2" s="1"/>
  <c r="G2" i="4"/>
  <c r="J97" i="2" s="1"/>
  <c r="J32" i="2"/>
  <c r="J35" i="2" l="1"/>
  <c r="J34" i="2"/>
  <c r="AY95" i="1" s="1"/>
  <c r="J33" i="2"/>
  <c r="AX95" i="1"/>
  <c r="J90" i="2"/>
  <c r="J89" i="2"/>
  <c r="F89" i="2"/>
  <c r="F87" i="2"/>
  <c r="J16" i="2"/>
  <c r="E16" i="2"/>
  <c r="J15" i="2"/>
  <c r="L90" i="1"/>
  <c r="AM90" i="1"/>
  <c r="AM89" i="1"/>
  <c r="L89" i="1"/>
  <c r="L87" i="1"/>
  <c r="L85" i="1"/>
  <c r="L84" i="1"/>
  <c r="AS94" i="1"/>
  <c r="F90" i="2" l="1"/>
  <c r="BA95" i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AW95" i="1"/>
  <c r="F34" i="2"/>
  <c r="BC95" i="1" s="1"/>
  <c r="BC94" i="1" s="1"/>
  <c r="W32" i="1" s="1"/>
  <c r="AU95" i="1" l="1"/>
  <c r="AU94" i="1" s="1"/>
  <c r="AX94" i="1"/>
  <c r="AY94" i="1"/>
  <c r="W30" i="1"/>
  <c r="J95" i="2"/>
  <c r="J94" i="2"/>
  <c r="F31" i="2" s="1"/>
  <c r="AZ95" i="1" l="1"/>
  <c r="AZ94" i="1" s="1"/>
  <c r="J31" i="2"/>
  <c r="AV95" i="1" s="1"/>
  <c r="AT95" i="1" s="1"/>
  <c r="J28" i="2"/>
  <c r="AV94" i="1" l="1"/>
  <c r="W29" i="1"/>
  <c r="J37" i="2"/>
  <c r="AG95" i="1"/>
  <c r="AT94" i="1" l="1"/>
  <c r="AK29" i="1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<sst xmlns="http://schemas.openxmlformats.org/spreadsheetml/2006/main" count="361" uniqueCount="184">
  <si>
    <t>Export Komplet</t>
  </si>
  <si>
    <t/>
  </si>
  <si>
    <t>2.0</t>
  </si>
  <si>
    <t>False</t>
  </si>
  <si>
    <t>{a8433676-b531-43dc-a468-b0844211eac8}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</si>
  <si>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</si>
  <si>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</si>
  <si>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</si>
  <si>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</si>
  <si>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</si>
  <si>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</si>
  <si>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</si>
  <si>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</si>
  <si>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0121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</si>
  <si>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</si>
  <si>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</si>
  <si>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</si>
  <si>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</si>
  <si>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</si>
  <si>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</si>
  <si>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</si>
  <si>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</si>
  <si>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</si>
  <si>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</si>
  <si>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</si>
  <si>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A.Dindáková, Staré Sedlo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</si>
  <si>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</si>
  <si>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</si>
  <si>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</si>
  <si>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</si>
  <si>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</si>
  <si>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</si>
  <si>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</si>
  <si>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</si>
  <si>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</si>
  <si>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</si>
  <si>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</si>
  <si>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</si>
  <si>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</si>
  <si>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</si>
  <si>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</si>
  <si>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</si>
  <si>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</si>
  <si>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</si>
  <si>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</si>
  <si>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</si>
  <si>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</si>
  <si>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</si>
  <si>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</si>
  <si>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</si>
  <si>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</si>
  <si>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</si>
  <si>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</si>
  <si>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</si>
  <si>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</si>
  <si>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</si>
  <si>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</si>
  <si>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</si>
  <si>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</si>
  <si>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</si>
  <si>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</si>
  <si>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</si>
  <si>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</si>
  <si>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</si>
  <si>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</si>
  <si>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</si>
  <si>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</si>
  <si>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</si>
  <si>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</si>
  <si>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</si>
  <si>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</si>
  <si>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</si>
  <si>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</si>
  <si>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</si>
  <si>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</si>
  <si>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</si>
  <si>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</si>
  <si>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</si>
  <si>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</si>
  <si>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</si>
  <si>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</si>
  <si>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</si>
  <si>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</si>
  <si>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</si>
  <si>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</si>
  <si>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IT vybavení, projekty z MAP, vybavení učeben, Karlovy Vary</t>
  </si>
  <si>
    <t>IT vybavení, projekty z MAP , vybavení učeben, Karlovy Vary</t>
  </si>
  <si>
    <t>IT vybavení</t>
  </si>
  <si>
    <t>IT vybavení, projekty z MAP,  vybavení učeben, Karlovy Vary</t>
  </si>
  <si>
    <t>Statutární město Karlovy Vary</t>
  </si>
  <si>
    <t>IT_Krušnohorská_dílny</t>
  </si>
  <si>
    <t>IT_Krušnohorská_družina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</si>
  <si>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</si>
  <si>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</si>
  <si>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</si>
  <si>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</si>
  <si>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</si>
  <si>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</si>
  <si>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</si>
  <si>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Celkem</t>
  </si>
  <si>
    <t>Díl:</t>
  </si>
  <si>
    <t>M21</t>
  </si>
  <si>
    <t>ks</t>
  </si>
  <si>
    <t>Tabulový pojezd</t>
  </si>
  <si>
    <t>Rozbočovač</t>
  </si>
  <si>
    <t>Rozbočovač signálu -HDMI</t>
  </si>
  <si>
    <t>Dodávka a montáž komponent</t>
  </si>
  <si>
    <t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</t>
  </si>
  <si>
    <t>Montáž kabeláže</t>
  </si>
  <si>
    <t>Instalace stolního počítače, OS, SW, síť. Nastavení</t>
  </si>
  <si>
    <t>Ozvučení systém</t>
  </si>
  <si>
    <t>Ozvučení</t>
  </si>
  <si>
    <t xml:space="preserve">Pár aktivní reproduktory pro ozvučení  - systém hudební výkon 2x45w </t>
  </si>
  <si>
    <t>Držák</t>
  </si>
  <si>
    <t xml:space="preserve">Držák/kovová konzola pro uchycení reproduktoru, možnost směrování </t>
  </si>
  <si>
    <t>Instalace</t>
  </si>
  <si>
    <t>Instalace reproduktorů vč. držáků a kabeláží pro napojení reprosoustavy</t>
  </si>
  <si>
    <t>Elektro výbava:</t>
  </si>
  <si>
    <t>Elektroinstalace projekce vč. ostatní kabeláže pro ozvučení</t>
  </si>
  <si>
    <t xml:space="preserve">Drobné elektroinstalační práce, lištování na stěně učebny, svazkování a propojení kabeláže projekce  a ozvučení s učitelským pracovištěm do funkčního systému, kabel CYKY 3x2,5; RGB nebo HDMI, USB, osazení kabelů koncovkami, </t>
  </si>
  <si>
    <t>Interaktivní
displej</t>
  </si>
  <si>
    <r>
      <t xml:space="preserve">Interaktivní displej s úhlopříčkou min. 86" (218cm) a rozlišením obrazu 4K UHD. Dotyková technologie odliší dotyk a automaticky přiřadit funkci – dotyk prstem pro ovládání, popisovačem pro psaní a mazací houbičkou nebo dlaní pro mazaní digitálního inkoustu. Displej musí mít vestavěný počítačový modul s minimálními parametry 4GB RAM a 32GB, který obsahuje aplikaci pro psaní na bílé ploše, aplikaci pro bezdrátové sdílení obrazu,  prohlížeč webových stránek a vytvoření uživatelského profilu. Pro připojení má displej minimálně konektory HDMI a USB, bezdrátovou konektivitu Wifi (2,4 i 5GHz) a Bluetooth (min. verze 4.2) a slot pro integraci plnohodnotého učitelského PC. </t>
    </r>
    <r>
      <rPr>
        <strike/>
        <sz val="9"/>
        <color theme="1"/>
        <rFont val="Calibri"/>
        <family val="2"/>
        <charset val="238"/>
      </rPr>
      <t xml:space="preserve"> </t>
    </r>
    <r>
      <rPr>
        <sz val="9"/>
        <color theme="1"/>
        <rFont val="Calibri"/>
        <family val="2"/>
        <charset val="238"/>
      </rPr>
      <t>Cena včetně systémové AV kabeláže. Cena včetně dopravy, instalace, nastavení.</t>
    </r>
  </si>
  <si>
    <t xml:space="preserve">Systém výškového posunu, rámu pro uchycení dotykové obrazovky o úhlopříčce obrazu 86“ a dvou keramických, magnetických křídel, která po zavření přikrývají celou plochu obrazu.
Zdvih min.  65 cm, Nosnost vlastního pojezdu min součet rámu+displeje + křídel. Cena včetně dopravy a instalace.   </t>
  </si>
  <si>
    <t>PC</t>
  </si>
  <si>
    <t>NB</t>
  </si>
  <si>
    <t>Přenosné PC 15.6" displej (1920 x 1280 pixelů. Hardware: 12jádrový procesor 2.1/4.7GHz), paměť 16GB DDR4, disk 1TB PCIe NVMe SSD, grafika Intel Graphics. Vybraná rozhraní: Wi-Fi 6E ax, Bluetooth 5.2, USB (3x 3.2 Gen 1, 1x 3.0 Type-C), 1x kombinovaný audio konektor, GLAN, HDMI. Výbava: podsvícená klávesnice(i numerická)  ergonomická berátová myš,snímač otisků prstů, operační systém Windows 11 Pro. Cena včetně dopravy, instalace, nastavení.</t>
  </si>
  <si>
    <r>
      <t xml:space="preserve">konvertibilní zařízení s dotykovým displejem min. 11,6" </t>
    </r>
    <r>
      <rPr>
        <strike/>
        <sz val="9"/>
        <color theme="1"/>
        <rFont val="Calibri"/>
        <family val="2"/>
        <charset val="238"/>
      </rPr>
      <t xml:space="preserve">, </t>
    </r>
    <r>
      <rPr>
        <sz val="9"/>
        <color theme="1"/>
        <rFont val="Calibri"/>
        <family val="2"/>
        <charset val="238"/>
      </rPr>
      <t xml:space="preserve">rozlišení min. 1366 x 768, čelní kamera min.  720p,zadní sekundární min. 5Mpx kamera, výkon CPU min. 3400 bodu dle nezávislého testu cpubenchmark.net, operační paměť </t>
    </r>
    <r>
      <rPr>
        <sz val="9"/>
        <color rgb="FFFF0000"/>
        <rFont val="Calibri"/>
        <family val="2"/>
        <charset val="238"/>
      </rPr>
      <t>8</t>
    </r>
    <r>
      <rPr>
        <sz val="9"/>
        <color theme="1"/>
        <rFont val="Calibri"/>
        <family val="2"/>
        <charset val="238"/>
      </rPr>
      <t>GB DDR3, pevný SSD s kapacitou min. 128GB, Gbit síťová karta, WiFi ac (2x2) + BT, min. video výstup HDMI, USB-C, USB 3.1,klávesnice odolná vůči polití, pogumovaný povrch odolný vůdčí pádům a nárazům, operační systém s podporu AD (domény) MIL-STD-810H</t>
    </r>
  </si>
  <si>
    <t>Nabíjecí skříň 20-32V</t>
  </si>
  <si>
    <t>Dobíjecí skříň pro Notebook - prostor pro uložení až 32ks tabletů bez obalu šířky max. 12.6mm, 20ks tabletů s obalem šířky max. 26mm, max. velikost uložených zařízení  - 26 x 285 x 200 (mm), zařízení uložené ve 4 boxech pro jednodušší manipulaci/přesun, vestavěný teplotní senzor,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umožnuje připojit a nabíjet současně až 32 zařízení ze sítě 230V, barevné provedení modrá</t>
  </si>
  <si>
    <t>Stolní vizualizér</t>
  </si>
  <si>
    <r>
      <t xml:space="preserve">Bezdrátová dokumentová kamera s flexibilním ramenem, s možností práce úplně bez kabelů - přenos obrazu přes Wifi, napájení z baterie. Min. 12x zoom. LED osvětlení snímaného objektu, ruční a automatické ovládání ostření a jasu. Snímaná plocha min A4. Jednoduché ovládání vizualizéru prostřednictvím software. </t>
    </r>
    <r>
      <rPr>
        <sz val="9"/>
        <color indexed="8"/>
        <rFont val="Calibri"/>
        <family val="2"/>
        <charset val="238"/>
      </rPr>
      <t>Cena včetně dopravy, instalace.</t>
    </r>
    <r>
      <rPr>
        <sz val="9"/>
        <rFont val="Calibri"/>
        <family val="2"/>
        <charset val="238"/>
      </rPr>
      <t xml:space="preserve">
</t>
    </r>
  </si>
  <si>
    <t>3D tiskárna</t>
  </si>
  <si>
    <t>Stolní zařízení pro FDM (Fused Deposition Modeling) 3D tisk z různých materiálů jako je kyselina polymléčná (PLA), polyetyléntereftalát (PET), Akrylonitrilbutadienstyren (ABS), Polyamid (nylon - PA) a různé kompozity nylonu s karbonem aj., a to ve formě plastových strun standardního průměru 1.75mm, součástí zařízení je pevná, homogenně vyhřívaná podložka s vyměnitelnými pláty, potaženými univerzálním tiskovým povrchem polyetherimidem (PEI). Zařízení schopné rychlého pohybu tiskové hlavy rychlostí alespoň 180 mm/s alespoň ve 2 osách, schopné přesného pohybu tiskové hlavy ve 3D prostoru pro maximální rozlišení a detailní tisk malých objektů díky minimální váze tiskové hlavy, včetně automatické kalibrace tiskové hlavy vůči vyhřívané tiskové podložce, kompletně vybavené pro bezobslužný tisk - čidlo dojití filamentu, vzdálená SW správa včetně možnosti vypnutí. Maximální výška tisknutelného objektu alespoň 250 mm a šířka v průměru alespoň 230 mm. Tisková hlava jednoduše vyměnitelná – dostupnost různých variant hlavy s různými variantami hotendů a uživatelsky vyměnitelnými tryskami různých průměrů minimálně v rozsahu 0,2 – 1 mm, schopná zpracovávat materiály v teplotním rozsahu minimálně 30°C až 290°C, zařízení s převodovaným extruderem, umístěným na rámu pro přesnou kontrolu dávkování filamentu přímo do hotendu. Zařízení s využitím technologie direct drive (přímé dávkování filamentu) s externě umístěným motorem extruderu nezatěžujícím tiskovou hlavu, podporující (=s možností rozšíření o) vícefilamentový tisk s použitím minimálně 4 tiskových materiálů nebo barev, zajištující kontinuální průtok filamentu bez použití více hotendů. Bezdrátový barevný dotykový ovládací displej s vlastní ovládací aplikací, 32bit elektronika ovládající pohyb 3D tiskárny a sekundární elektronika pro zajištění komunikace s periferiemi USB nebo komunikace přes Wifi/LAN</t>
  </si>
  <si>
    <t>3D filament</t>
  </si>
  <si>
    <t>Filament, 1.75 mm s přesností +- 0.03 mm, 1.5kg, různé barvy - černá, modrá, silver, červená, růžová</t>
  </si>
  <si>
    <t>Instalace a nastavení 3D tiskárny</t>
  </si>
  <si>
    <t>Dodávka, instalace a nastavení tiskárny přímo v sídle zákazníka v rámci ČR, základní zaškolení 3D tisku (3-4h), odvoz obalového materiálu v případě zájmu zákaznika</t>
  </si>
  <si>
    <t>laminovačka A4</t>
  </si>
  <si>
    <t>Laminovací šířka 240 mm (A4), laminace už do 3 min po zapnutí, tloušťka laminovací fólie 80-125 mic, 100% JAM FREE, Auto Shut off. Laminace fotografií možná. </t>
  </si>
  <si>
    <t>laminovačka A3</t>
  </si>
  <si>
    <t>Laminovací šířka 240 mm (A3), laminace už do 3 min po zapnutí, tloušťka laminovací fólie 80-125 mic, 100% JAM FREE, Auto Shut off. Laminace fotografií možná. </t>
  </si>
  <si>
    <t>skartovačka</t>
  </si>
  <si>
    <t>Osobní skartovačka s kapacitou skartace 24/26 listů 70g a podélným řezem 3,8 mm.Šíře vstupu 240 mm.systém „Energy Smart“ pro nulovou spotřebu energie ve stavu „stand-by“.světelná signalizace otevřených dvířek nebo plného odpadního koše.</t>
  </si>
  <si>
    <t>laserová řezecka a gravírka</t>
  </si>
  <si>
    <t>Diodový laser 10 W nebo 20 W. Kompatibilní s formáty SVG / PNG / JPG / DXF / PDF / AI.  grafický editor,  Adobe Illustrator, Photoshop, Autocad, Inkscape, Affinity Design, SketchUp, SolidWorks, Rhinoceros, CorelDraw nebo dokonce Microsoft Word. Vlastní software FLUX Beamstudio a aplikace Beam Go pro iOS / Android / ChromeOS. Pracovní plocha 430 x 290 x 30 mm. Včetně dopravy a nastavení.</t>
  </si>
  <si>
    <t>Interaktivní displej</t>
  </si>
  <si>
    <t>Interaktivní displej s úhlopříčkou min. 86" (218cm) a rozlišením obrazu 4K UHD. Dotyková technologie odliší dotyk a automaticky přiřadit funkci – dotyk prstem pro ovládání, popisovačem pro psaní a mazací houbičkou nebo dlaní pro mazaní digitálního inkoustu. Displej musí mít vestavěný počítačový modul s minimálními parametry 4GB RAM a 32GB, který obsahuje aplikaci pro psaní na bílé ploše, aplikaci pro bezdrátové sdílení obrazu,  prohlížeč webových stránek a vytvoření uživatelského profilu. Pro připojení má displej minimálně konektory HDMI a USB, bezdrátovou konektivitu Wifi (2,4 i 5GHz) a Bluetooth (min. verze 4.2) a slot pro integraci plnohodnotého učitelského PC. Cena včetně systémové AV kabeláže. Cena včetně dopravy, instalace, nastavení.</t>
  </si>
  <si>
    <t>Počítač</t>
  </si>
  <si>
    <r>
      <rPr>
        <sz val="9"/>
        <color theme="1"/>
        <rFont val="Calibri"/>
        <family val="2"/>
        <charset val="238"/>
      </rPr>
      <t xml:space="preserve">Přenosné PC 15.6" displej (1920 x 1280 pixelů. Hardware: 12jádrový procesor 2.1/4.7GHz), paměť 16GB DDR4, disk 1TB PCIe NVMe SSD, grafika Intel Graphics. Vybraná rozhraní: Wi-Fi 6E ax, Bluetooth 5.2, USB (3x 3.2 Gen 1, 1x 3.0 Type-C), 1x kombinovaný audio konektor, GLAN, HDMI. Výbava: podsvícená klávesnice(i numerická)  ergonomická berátová myš,snímač otisků prstů, operační systém Windows 11 Pro. </t>
    </r>
    <r>
      <rPr>
        <b/>
        <sz val="9"/>
        <color theme="1"/>
        <rFont val="Calibri"/>
        <family val="2"/>
        <charset val="238"/>
      </rPr>
      <t>Cena včetně dopravy, instalace, nastavení.</t>
    </r>
  </si>
  <si>
    <t>Přístupový bod</t>
  </si>
  <si>
    <r>
      <rPr>
        <sz val="9"/>
        <color theme="1"/>
        <rFont val="Calibri"/>
        <family val="2"/>
        <charset val="238"/>
      </rPr>
      <t xml:space="preserve">Dvoupásmový přístupový bod, který pracuje na bezdrátových frekvencích 2.4 + 5 GHz (WiFi standardy: 802.11ac, 802.11ax, 802.11n, 802.11a, 802.11b/g). Nabízí celkovou agregovanou rychlost až 1,5 Gbps, podporuje MU-MIMO přenosy. Rozhraní: 1 x 10/100/1000 Mbps LAN s PoE-In (802.3af).Kompaktibilní se současným systémemARUBA. </t>
    </r>
    <r>
      <rPr>
        <b/>
        <sz val="9"/>
        <color theme="1"/>
        <rFont val="Calibri"/>
        <family val="2"/>
        <charset val="238"/>
      </rPr>
      <t>Cena včetně dopravy, instalace, nastavení.</t>
    </r>
  </si>
  <si>
    <t>Napojení interaktivního displeje  a nastavení s učitelským PC</t>
  </si>
  <si>
    <t>Tablet</t>
  </si>
  <si>
    <t xml:space="preserve">Pohlcující FHD+ displej 11", velký FHD+ displej s 16,7 miliony barev a obnovovací frekvencí 90 Hz AdaptiveSync. Operační systém android 13.Hmotnost 487g. Tip procesoru Qualcomm Snapdragon 680. 
</t>
  </si>
  <si>
    <t>obal na tablet</t>
  </si>
  <si>
    <t xml:space="preserve">Zaklápěcí obal na tablet ( Pohlcující FHD+ displej 11", velký FHD+ displej s 16,7 miliony barev a obnovovací frekvencí 90 Hz AdaptiveSync. Operační systém android 13.Hmotnost 487g. Tip procesoru Qualcomm Snapdragon 680. ), Kombinace syntetické kůž.Možnosti sundat obal do stojanu Všechny potřebné výřezy pro příslušenství.Zelená barva. </t>
  </si>
  <si>
    <t>Box</t>
  </si>
  <si>
    <t>Box na uložení 10 ks tabletů  s napájením. Nabíjecí box pro hromadné nabíjení tabletů. Nabídne 10 samostatných pozic. Nabíjet lze tablety a tablet PC s úhlopříčkou 10" - 11". Podporuje Windows, Android, Chrome OS. Vybaven ochranou proti přehřátí. Rozměr 312 x 430 x 300 mm. Hmotnost 2 kg</t>
  </si>
  <si>
    <t>tiskárna</t>
  </si>
  <si>
    <t>Rychlá tiskárna umožňuje tisk, skenování, kopírování a faxování ve formátu A3. Nízkými náklady na tisk jedné strany, zásobník na 550 listů papíru a automatický podavač dokumentů s kapacitou 50 listů.Multifunkční tiskárna A3+, 2 přední zásobníky A3 na 250 listů, automatický podavač dokumentů A3 na 50 listů. Mobilní tisk a připojení.</t>
  </si>
  <si>
    <t>Přepojení WIFI</t>
  </si>
  <si>
    <t>Montáž pojezdu</t>
  </si>
  <si>
    <t>Montáž obrazovky</t>
  </si>
  <si>
    <t>Montáž pružinového pojezdu, fixace na zeď učebny</t>
  </si>
  <si>
    <t>Montáž interaktivního displeje na pružinový pojezd, seřízení tuhosti</t>
  </si>
  <si>
    <t xml:space="preserve">ks </t>
  </si>
  <si>
    <t>Kabeláž</t>
  </si>
  <si>
    <t>Kabeláž pro stěnové vedení - HDMI, USB, CYKY, 3x2,5mm pro 230V</t>
  </si>
  <si>
    <t>Lišta</t>
  </si>
  <si>
    <t>Průběžná kabelová lišta</t>
  </si>
  <si>
    <t>soub</t>
  </si>
  <si>
    <t>Instalační materiál</t>
  </si>
  <si>
    <t>Drobný instalační materiál - konektory Canon, svorky, přichytky</t>
  </si>
  <si>
    <t>Implementace</t>
  </si>
  <si>
    <t>Implementace a zavedení programu, připojení k PC systému</t>
  </si>
  <si>
    <t>Školení</t>
  </si>
  <si>
    <t>Dotované školení - seznámení uživatele se zařízením int.tabule v rozsahu základní obsluhy a využítí SW</t>
  </si>
  <si>
    <t>3D creative station</t>
  </si>
  <si>
    <t>3D creative station (3DCS) – 3D pracovní stanice žáka nabízející plynulou práci při technickém 3D modelování, 3D vizualizaci či při vytváření VR scén. Žákům umožnuje pracovat pomoci dotyku či stylusu a to na dvou FullHD multidotykových plochách, kde z toho jedna z nich je o velikosti min. 21“ a dá se přizpůsobit do vodorovné pozice s parametry min.  8100 úrovní přítlaku, rozlišení snímací vrstvy min. 5000lpi a pracuje s barevný rozsah Adobe RGB min. 93 %. Napájí se přes USB z hlavní pracovní plochy. Součástí je stylus. Hlavní 24“ multidotyková pracovní plocha umožňuje náklon v rozsahu -5°až 60° ze svislé polohy a nabízí lepší ergonomii a umožňuje přirozenější práci uživatele. Pracovní stanice  3DCS je vybavena dostatečně výkonným HW které zajišťuji komponenty, které jsou součástí hlavní zobrazovací dotykové části - výkon CPU min. 17000 bodu dle nezávislého testu www.cpubenchmark.net, operační paměť 32GB DDR4 2933, grafická karta s min. 8GB paměti GDDR6 a propustnosti min. 440GB/s, s min. počtem streamovaných multiprocesorových jader 2550 a GPU výkonu min. 17800 dle www.videocardbenchmark.net, SSD M.2 disk s kapacitou 512GB. Pro připojení do sítě disponuje LAN, WiFi 6 ax a Bluetooth. Minimální I/O výbava je 2x USB-C 3.2, 5x USB 3.2, DisplayPort, HDMI, čtečka SD karet což zajistí dostatek portů a rozhraní pro připojení dalších volitelných periferií, součástí integrovaný 3D skener nabízející 3 skenovací módy zarovnání a to obrysy/otočný stolek/manuální. Přesnost jednotlivého snímku je ≤0,1mm, minimální rozměry snímaného objektu jsou 30×30×30mm, maximální rozměry snímaného objektu jsou 700×700×700mm (v ručním režimu) / 200×200×200mm (využití točny). Dále pak disponuje dalšími parametry jako rozsah jednotlivého snímku 200×150mm, rychlost snímání &lt; 8s, vzdálenost bodů 0,17–0,2mm. Podporuje barevné textury, formát exportovaných souboru OBJ, STL, ASC, PLY. Rozlišení snímací kamery je 1,3 MPx a jako zdroj strukturálního osvitu slouží bílé světlo. Nezbytnou součásti je kalibrační deska a točna, která napomáhá 3D skenovacímu procesu a umožní skenování objektů rychle a důsledně</t>
  </si>
  <si>
    <t>Robot</t>
  </si>
  <si>
    <t>Robot s podporou bluetooth. Ovládání přes mobilní aplikaci. Vyroben z kvalitního a odolného materiálu. V sadě 6 kusů v atraktivním vzhledu s přehlednými tlačítky pro lehkou manipulaci. 1 ks si zapamatuje minimálně 40 povelů.. Dobíjení v dokovací stanici. Vhodné pro výuku programování.</t>
  </si>
  <si>
    <t>Počítač - s CPU min. 19000 bodů dle www.cpubenchmark.net UHD Graphics, RAM 16GB DDR4, SSD 512 GB, DVD, HDMI , 4× USB 3.2, 4× USB 2.0, typ skříně: Mini Tower, Výbava: myš a podsvícená klávesnice, Windows 11 Pro. + Monitor 24´´ LCD Full HD 1920 × 1200, IPS, 16:10, 5 ms, 60Hz, 300 cd/m2, kontrast 1000:1,  HDMI 1.4, VGA, USB, nastavitelná výška, pivot, VESA Cena včetně dopravy, instalace, nastavení.</t>
  </si>
  <si>
    <r>
      <t xml:space="preserve">Počítač pro </t>
    </r>
    <r>
      <rPr>
        <b/>
        <sz val="9"/>
        <color theme="1"/>
        <rFont val="Calibri"/>
        <family val="2"/>
        <charset val="238"/>
      </rPr>
      <t>m.č. 3.05 a 2.05</t>
    </r>
    <r>
      <rPr>
        <sz val="9"/>
        <color theme="1"/>
        <rFont val="Calibri"/>
        <family val="2"/>
        <charset val="238"/>
      </rPr>
      <t xml:space="preserve"> - s CPU min. 19000 bodů dle www.cpubenchmark.net , UHD Graphics, RAM 16GB DDR4, SSD 512 GB, DVD, HDMI , 4× USB 3.2, 4× USB 2.0, typ skříně: Mini Tower, Výbava: myš a podsvícená klávesnice,</t>
    </r>
    <r>
      <rPr>
        <b/>
        <sz val="9"/>
        <color theme="1"/>
        <rFont val="Calibri"/>
        <family val="2"/>
        <charset val="238"/>
      </rPr>
      <t xml:space="preserve"> Windows 11 Pro</t>
    </r>
    <r>
      <rPr>
        <sz val="9"/>
        <color theme="1"/>
        <rFont val="Calibri"/>
        <family val="2"/>
        <charset val="238"/>
      </rPr>
      <t xml:space="preserve">. + Monitor 24´´ LCD Full HD 1920 × 1200, IPS, 16:10, 5 ms, 60Hz, 300 cd/m2, kontrast 1000:1,HDMI 1.4, VGA, USB, nastavitelná výška, pivot, VESA </t>
    </r>
    <r>
      <rPr>
        <b/>
        <sz val="9"/>
        <color theme="1"/>
        <rFont val="Calibri"/>
        <family val="2"/>
        <charset val="238"/>
      </rPr>
      <t>Cena včetně dopravy, instalace, nastavení.</t>
    </r>
  </si>
  <si>
    <t>Displej 16" / 1920 x 1200 (WUXGA) / IPS / Dotykový / 8jádrový procesor s CPU min. 18500 bodů dle www.cpubenchmark.net  / 16GB RAM / 1 TB (M.2 SSD) / Radeon Graphics / S pamětí GPU sdílenáGB / Bez mechaniky / Grafické výstupy HDMI / Kombinovaný konektor sluchátek/mikrofonu, USB 3.2, USB 3.2 Type-C / BlueTooth, Wi-FI 6 802.11ax / Čtečka otisku prstů, Integrovaná čtečka karet, Digital Pen, Numerická klávesnice, Podsvícená klávesnice, Touchpad, Webkamera / Windows 11 Home / Modrá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</si>
</sst>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\ &quot;Kč&quot;"/>
    <numFmt numFmtId="168" formatCode="#,##0\_x0000_"/>
    <numFmt numFmtId="169" formatCode="#,##0_ ;\-#,##0\ 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theme="1"/>
      <name val="Calibri"/>
    </font>
    <font>
      <sz val="9"/>
      <color theme="1"/>
      <name val="Calibri"/>
      <family val="2"/>
      <charset val="238"/>
    </font>
    <font>
      <strike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rgb="FFFF0000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6" fillId="0" borderId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7" fillId="5" borderId="22" xfId="2" applyFont="1" applyFill="1" applyBorder="1"/>
    <xf numFmtId="49" fontId="27" fillId="5" borderId="23" xfId="2" applyNumberFormat="1" applyFont="1" applyFill="1" applyBorder="1"/>
    <xf numFmtId="49" fontId="27" fillId="5" borderId="24" xfId="2" applyNumberFormat="1" applyFont="1" applyFill="1" applyBorder="1" applyAlignment="1">
      <alignment horizontal="left"/>
    </xf>
    <xf numFmtId="0" fontId="27" fillId="5" borderId="24" xfId="2" applyFont="1" applyFill="1" applyBorder="1" applyAlignment="1">
      <alignment horizontal="center"/>
    </xf>
    <xf numFmtId="1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 wrapText="1"/>
    </xf>
    <xf numFmtId="167" fontId="27" fillId="5" borderId="25" xfId="2" applyNumberFormat="1" applyFont="1" applyFill="1" applyBorder="1" applyAlignment="1">
      <alignment horizontal="center"/>
    </xf>
    <xf numFmtId="0" fontId="28" fillId="0" borderId="26" xfId="2" applyFont="1" applyBorder="1" applyAlignment="1">
      <alignment vertical="center"/>
    </xf>
    <xf numFmtId="49" fontId="28" fillId="0" borderId="27" xfId="2" applyNumberFormat="1" applyFont="1" applyBorder="1" applyAlignment="1">
      <alignment vertical="center"/>
    </xf>
    <xf numFmtId="0" fontId="28" fillId="0" borderId="28" xfId="2" applyFont="1" applyBorder="1" applyAlignment="1">
      <alignment vertical="center"/>
    </xf>
    <xf numFmtId="0" fontId="28" fillId="0" borderId="29" xfId="2" applyFont="1" applyBorder="1" applyAlignment="1">
      <alignment horizontal="center" vertical="center"/>
    </xf>
    <xf numFmtId="1" fontId="28" fillId="0" borderId="29" xfId="2" applyNumberFormat="1" applyFont="1" applyBorder="1" applyAlignment="1">
      <alignment horizontal="center" vertical="center"/>
    </xf>
    <xf numFmtId="167" fontId="28" fillId="0" borderId="29" xfId="2" applyNumberFormat="1" applyFont="1" applyBorder="1" applyAlignment="1">
      <alignment vertical="center"/>
    </xf>
    <xf numFmtId="4" fontId="28" fillId="0" borderId="30" xfId="2" applyNumberFormat="1" applyFont="1" applyBorder="1" applyAlignment="1">
      <alignment vertical="center" shrinkToFit="1"/>
    </xf>
    <xf numFmtId="49" fontId="27" fillId="5" borderId="23" xfId="2" applyNumberFormat="1" applyFont="1" applyFill="1" applyBorder="1" applyAlignment="1">
      <alignment horizontal="left"/>
    </xf>
    <xf numFmtId="49" fontId="28" fillId="0" borderId="27" xfId="2" applyNumberFormat="1" applyFont="1" applyBorder="1" applyAlignment="1">
      <alignment horizontal="left" vertical="center"/>
    </xf>
    <xf numFmtId="0" fontId="28" fillId="0" borderId="32" xfId="2" applyFont="1" applyBorder="1" applyAlignment="1">
      <alignment vertical="center"/>
    </xf>
    <xf numFmtId="0" fontId="27" fillId="0" borderId="32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center" vertical="center" shrinkToFit="1"/>
    </xf>
    <xf numFmtId="1" fontId="28" fillId="0" borderId="32" xfId="2" applyNumberFormat="1" applyFont="1" applyBorder="1" applyAlignment="1">
      <alignment horizontal="center" vertical="center" shrinkToFit="1"/>
    </xf>
    <xf numFmtId="167" fontId="28" fillId="0" borderId="32" xfId="2" applyNumberFormat="1" applyFont="1" applyBorder="1" applyAlignment="1">
      <alignment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top" wrapText="1"/>
    </xf>
    <xf numFmtId="0" fontId="30" fillId="0" borderId="30" xfId="0" applyFont="1" applyBorder="1" applyAlignment="1">
      <alignment vertical="center" wrapText="1"/>
    </xf>
    <xf numFmtId="0" fontId="32" fillId="0" borderId="30" xfId="0" applyFont="1" applyBorder="1" applyAlignment="1">
      <alignment horizontal="center" vertical="center"/>
    </xf>
    <xf numFmtId="3" fontId="31" fillId="0" borderId="30" xfId="0" applyNumberFormat="1" applyFont="1" applyBorder="1" applyAlignment="1">
      <alignment vertical="center"/>
    </xf>
    <xf numFmtId="0" fontId="31" fillId="0" borderId="30" xfId="0" applyFont="1" applyBorder="1" applyAlignment="1">
      <alignment vertical="center" wrapText="1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41" fontId="28" fillId="0" borderId="30" xfId="0" applyNumberFormat="1" applyFont="1" applyBorder="1" applyAlignment="1">
      <alignment vertical="center"/>
    </xf>
    <xf numFmtId="49" fontId="34" fillId="0" borderId="30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0" xfId="0" applyFont="1" applyBorder="1" applyAlignment="1">
      <alignment horizontal="center" vertical="center" wrapText="1"/>
    </xf>
    <xf numFmtId="1" fontId="34" fillId="0" borderId="30" xfId="0" applyNumberFormat="1" applyFont="1" applyBorder="1" applyAlignment="1">
      <alignment horizontal="left" vertical="center"/>
    </xf>
    <xf numFmtId="43" fontId="34" fillId="0" borderId="30" xfId="0" applyNumberFormat="1" applyFont="1" applyBorder="1" applyAlignment="1">
      <alignment horizontal="left" vertical="center"/>
    </xf>
    <xf numFmtId="43" fontId="36" fillId="0" borderId="30" xfId="0" applyNumberFormat="1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49" fontId="34" fillId="0" borderId="30" xfId="0" applyNumberFormat="1" applyFont="1" applyBorder="1" applyAlignment="1">
      <alignment vertical="center"/>
    </xf>
    <xf numFmtId="0" fontId="34" fillId="0" borderId="30" xfId="0" applyFont="1" applyBorder="1" applyAlignment="1">
      <alignment wrapText="1"/>
    </xf>
    <xf numFmtId="0" fontId="34" fillId="0" borderId="30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1" fontId="31" fillId="0" borderId="30" xfId="0" applyNumberFormat="1" applyFont="1" applyBorder="1" applyAlignment="1">
      <alignment horizontal="left" vertical="center"/>
    </xf>
    <xf numFmtId="43" fontId="31" fillId="0" borderId="30" xfId="0" applyNumberFormat="1" applyFont="1" applyBorder="1" applyAlignment="1">
      <alignment horizontal="left" vertical="center"/>
    </xf>
    <xf numFmtId="0" fontId="34" fillId="0" borderId="30" xfId="0" applyFont="1" applyBorder="1" applyAlignment="1">
      <alignment vertical="top" wrapText="1"/>
    </xf>
    <xf numFmtId="1" fontId="31" fillId="7" borderId="30" xfId="0" applyNumberFormat="1" applyFont="1" applyFill="1" applyBorder="1" applyAlignment="1">
      <alignment horizontal="left" vertical="center"/>
    </xf>
    <xf numFmtId="43" fontId="31" fillId="7" borderId="30" xfId="0" applyNumberFormat="1" applyFont="1" applyFill="1" applyBorder="1" applyAlignment="1">
      <alignment horizontal="left" vertical="center"/>
    </xf>
    <xf numFmtId="168" fontId="31" fillId="0" borderId="30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1" fontId="36" fillId="0" borderId="30" xfId="0" applyNumberFormat="1" applyFont="1" applyBorder="1" applyAlignment="1">
      <alignment horizontal="left" vertical="center"/>
    </xf>
    <xf numFmtId="0" fontId="31" fillId="0" borderId="30" xfId="0" applyFont="1" applyBorder="1" applyAlignment="1">
      <alignment vertical="top" wrapText="1"/>
    </xf>
    <xf numFmtId="0" fontId="38" fillId="0" borderId="30" xfId="0" applyFont="1" applyBorder="1" applyAlignment="1">
      <alignment horizontal="left" vertical="center"/>
    </xf>
    <xf numFmtId="1" fontId="38" fillId="0" borderId="30" xfId="0" applyNumberFormat="1" applyFont="1" applyBorder="1" applyAlignment="1">
      <alignment horizontal="left" vertical="center"/>
    </xf>
    <xf numFmtId="43" fontId="38" fillId="0" borderId="30" xfId="0" applyNumberFormat="1" applyFont="1" applyBorder="1" applyAlignment="1">
      <alignment horizontal="left" vertical="center"/>
    </xf>
    <xf numFmtId="168" fontId="31" fillId="0" borderId="30" xfId="0" applyNumberFormat="1" applyFont="1" applyBorder="1" applyAlignment="1">
      <alignment horizontal="center" vertical="center" wrapText="1"/>
    </xf>
    <xf numFmtId="0" fontId="39" fillId="0" borderId="30" xfId="0" applyFont="1" applyBorder="1"/>
    <xf numFmtId="0" fontId="39" fillId="0" borderId="30" xfId="0" applyFont="1" applyBorder="1" applyAlignment="1">
      <alignment wrapText="1"/>
    </xf>
    <xf numFmtId="0" fontId="39" fillId="0" borderId="30" xfId="0" applyFont="1" applyBorder="1" applyAlignment="1">
      <alignment horizontal="center" vertical="center"/>
    </xf>
    <xf numFmtId="49" fontId="29" fillId="0" borderId="30" xfId="0" applyNumberFormat="1" applyFont="1" applyBorder="1" applyAlignment="1">
      <alignment vertical="center" wrapText="1" shrinkToFit="1"/>
    </xf>
    <xf numFmtId="0" fontId="39" fillId="0" borderId="30" xfId="0" applyFont="1" applyBorder="1" applyAlignment="1">
      <alignment horizontal="center" vertical="center" wrapText="1"/>
    </xf>
    <xf numFmtId="43" fontId="31" fillId="0" borderId="30" xfId="0" applyNumberFormat="1" applyFont="1" applyBorder="1" applyAlignment="1">
      <alignment vertical="center"/>
    </xf>
    <xf numFmtId="43" fontId="28" fillId="0" borderId="30" xfId="0" applyNumberFormat="1" applyFont="1" applyBorder="1" applyAlignment="1">
      <alignment vertical="center"/>
    </xf>
    <xf numFmtId="41" fontId="31" fillId="0" borderId="30" xfId="0" applyNumberFormat="1" applyFont="1" applyBorder="1" applyAlignment="1">
      <alignment vertical="center"/>
    </xf>
    <xf numFmtId="167" fontId="27" fillId="6" borderId="29" xfId="2" applyNumberFormat="1" applyFont="1" applyFill="1" applyBorder="1" applyAlignment="1">
      <alignment vertical="center"/>
    </xf>
    <xf numFmtId="43" fontId="31" fillId="0" borderId="30" xfId="0" applyNumberFormat="1" applyFont="1" applyBorder="1" applyAlignment="1">
      <alignment vertical="center" wrapText="1"/>
    </xf>
    <xf numFmtId="49" fontId="34" fillId="0" borderId="30" xfId="0" applyNumberFormat="1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5" xfId="0" applyFont="1" applyBorder="1" applyAlignment="1">
      <alignment vertical="center"/>
    </xf>
    <xf numFmtId="0" fontId="34" fillId="0" borderId="35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34" fillId="0" borderId="30" xfId="0" applyFont="1" applyBorder="1" applyAlignment="1">
      <alignment vertical="center"/>
    </xf>
    <xf numFmtId="4" fontId="28" fillId="0" borderId="0" xfId="2" applyNumberFormat="1" applyFont="1" applyAlignment="1">
      <alignment vertical="center" shrinkToFit="1"/>
    </xf>
    <xf numFmtId="167" fontId="27" fillId="6" borderId="25" xfId="2" applyNumberFormat="1" applyFont="1" applyFill="1" applyBorder="1" applyAlignment="1">
      <alignment vertical="center"/>
    </xf>
    <xf numFmtId="42" fontId="34" fillId="0" borderId="35" xfId="0" applyNumberFormat="1" applyFont="1" applyBorder="1" applyAlignment="1">
      <alignment horizontal="center" vertical="center"/>
    </xf>
    <xf numFmtId="42" fontId="34" fillId="0" borderId="36" xfId="0" applyNumberFormat="1" applyFont="1" applyBorder="1" applyAlignment="1">
      <alignment horizontal="center" vertical="center"/>
    </xf>
    <xf numFmtId="169" fontId="34" fillId="0" borderId="35" xfId="0" applyNumberFormat="1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169" fontId="34" fillId="0" borderId="35" xfId="0" applyNumberFormat="1" applyFont="1" applyBorder="1" applyAlignment="1">
      <alignment horizontal="center" vertical="center" shrinkToFit="1"/>
    </xf>
    <xf numFmtId="42" fontId="34" fillId="0" borderId="35" xfId="0" applyNumberFormat="1" applyFont="1" applyBorder="1" applyAlignment="1">
      <alignment horizontal="center" vertical="center" shrinkToFit="1"/>
    </xf>
    <xf numFmtId="169" fontId="34" fillId="0" borderId="30" xfId="0" applyNumberFormat="1" applyFont="1" applyBorder="1" applyAlignment="1">
      <alignment horizontal="center" vertical="center"/>
    </xf>
    <xf numFmtId="42" fontId="34" fillId="0" borderId="30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vertical="center"/>
    </xf>
    <xf numFmtId="0" fontId="34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horizontal="center" vertical="center"/>
    </xf>
    <xf numFmtId="169" fontId="34" fillId="0" borderId="33" xfId="0" applyNumberFormat="1" applyFont="1" applyBorder="1" applyAlignment="1">
      <alignment horizontal="center" vertical="center"/>
    </xf>
    <xf numFmtId="42" fontId="34" fillId="0" borderId="33" xfId="0" applyNumberFormat="1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3" fillId="0" borderId="30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wrapText="1"/>
    </xf>
    <xf numFmtId="0" fontId="34" fillId="0" borderId="3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vertical="center"/>
    </xf>
    <xf numFmtId="0" fontId="34" fillId="0" borderId="35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center" vertical="center"/>
    </xf>
    <xf numFmtId="169" fontId="34" fillId="0" borderId="35" xfId="0" applyNumberFormat="1" applyFont="1" applyFill="1" applyBorder="1" applyAlignment="1">
      <alignment horizontal="center" vertical="center"/>
    </xf>
    <xf numFmtId="42" fontId="34" fillId="0" borderId="35" xfId="0" applyNumberFormat="1" applyFont="1" applyFill="1" applyBorder="1" applyAlignment="1">
      <alignment horizontal="center" vertical="center"/>
    </xf>
    <xf numFmtId="42" fontId="34" fillId="0" borderId="36" xfId="0" applyNumberFormat="1" applyFont="1" applyFill="1" applyBorder="1" applyAlignment="1">
      <alignment horizontal="center" vertical="center"/>
    </xf>
    <xf numFmtId="0" fontId="0" fillId="0" borderId="0" xfId="0" applyFill="1"/>
    <xf numFmtId="0" fontId="41" fillId="0" borderId="0" xfId="0" applyFont="1" applyFill="1" applyAlignment="1">
      <alignment horizontal="center" vertical="center"/>
    </xf>
  </cellXfs>
  <cellStyles count="3">
    <cellStyle name="Excel Built-in Normal" xfId="2"/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767542</xdr:colOff>
      <xdr:row>19</xdr:row>
      <xdr:rowOff>280555</xdr:rowOff>
    </xdr:from>
    <xdr:to>
      <xdr:col>0</xdr:col>
      <xdr:colOff>1919140</xdr:colOff>
      <xdr:row>19</xdr:row>
      <xdr:rowOff>1271155</xdr:rowOff>
    </xdr:to>
    <xdr:pic>
      <xdr:nvPicPr>
        <xdr:cNvPr id="3" name="Obrázek 18" descr="VEX IQ Challenge Full Field Perimeter &amp; Tiles">
          <a:extLst>
            <a:ext uri="{FF2B5EF4-FFF2-40B4-BE49-F238E27FC236}">
              <a16:creationId xmlns:a16="http://schemas.microsoft.com/office/drawing/2014/main" xmlns="" id="{674AB012-5854-4BF1-BD15-67AE5E77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77" b="16667"/>
        <a:stretch>
          <a:fillRect/>
        </a:stretch>
      </xdr:blipFill>
      <xdr:spPr bwMode="auto">
        <a:xfrm>
          <a:off x="287482" y="16427335"/>
          <a:ext cx="978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5" workbookViewId="0">
      <selection activeCell="AR2" sqref="AR2:BE2"/>
    </sheetView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ht="36.950000000000003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ht="12" customHeight="1">
      <c r="B5" s="14"/>
      <c r="D5" s="17" t="s">
        <v>12</v>
      </c>
      <c r="K5" s="222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4"/>
      <c r="BS5" s="11" t="s">
        <v>6</v>
      </c>
    </row>
    <row r="6" spans="1:74" ht="36.950000000000003" customHeight="1">
      <c r="B6" s="14"/>
      <c r="D6" s="19" t="s">
        <v>14</v>
      </c>
      <c r="K6" s="223" t="s">
        <v>88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4"/>
      <c r="BS6" s="11" t="s">
        <v>6</v>
      </c>
    </row>
    <row r="7" spans="1:74" ht="12" customHeight="1">
      <c r="B7" s="14"/>
      <c r="D7" s="20" t="s">
        <v>15</v>
      </c>
      <c r="K7" s="18" t="s">
        <v>1</v>
      </c>
      <c r="AK7" s="20" t="s">
        <v>16</v>
      </c>
      <c r="AN7" s="18" t="s">
        <v>1</v>
      </c>
      <c r="AR7" s="14"/>
      <c r="BS7" s="11" t="s">
        <v>6</v>
      </c>
    </row>
    <row r="8" spans="1:74" ht="12" customHeight="1">
      <c r="B8" s="14"/>
      <c r="D8" s="20" t="s">
        <v>17</v>
      </c>
      <c r="K8" s="18" t="s">
        <v>18</v>
      </c>
      <c r="AK8" s="20" t="s">
        <v>19</v>
      </c>
      <c r="AN8" s="98">
        <v>45496</v>
      </c>
      <c r="AR8" s="14"/>
      <c r="BS8" s="11" t="s">
        <v>6</v>
      </c>
    </row>
    <row r="9" spans="1:74" ht="14.45" customHeight="1">
      <c r="B9" s="14"/>
      <c r="AR9" s="14"/>
      <c r="BS9" s="11" t="s">
        <v>6</v>
      </c>
    </row>
    <row r="10" spans="1:74" ht="12" customHeight="1">
      <c r="B10" s="14"/>
      <c r="D10" s="20" t="s">
        <v>20</v>
      </c>
      <c r="AK10" s="20" t="s">
        <v>21</v>
      </c>
      <c r="AN10" s="18" t="s">
        <v>1</v>
      </c>
      <c r="AR10" s="14"/>
      <c r="BS10" s="11" t="s">
        <v>6</v>
      </c>
    </row>
    <row r="11" spans="1:74" ht="18.399999999999999" customHeight="1">
      <c r="B11" s="14"/>
      <c r="E11" s="18" t="s">
        <v>89</v>
      </c>
      <c r="AK11" s="20" t="s">
        <v>22</v>
      </c>
      <c r="AN11" s="18" t="s">
        <v>1</v>
      </c>
      <c r="AR11" s="14"/>
      <c r="BS11" s="11" t="s">
        <v>6</v>
      </c>
    </row>
    <row r="12" spans="1:74" ht="6.95" customHeight="1">
      <c r="B12" s="14"/>
      <c r="AR12" s="14"/>
      <c r="BS12" s="11" t="s">
        <v>6</v>
      </c>
    </row>
    <row r="13" spans="1:74" ht="12" customHeight="1">
      <c r="B13" s="14"/>
      <c r="D13" s="20" t="s">
        <v>23</v>
      </c>
      <c r="AK13" s="20" t="s">
        <v>21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18</v>
      </c>
      <c r="AK14" s="20" t="s">
        <v>22</v>
      </c>
      <c r="AN14" s="18" t="s">
        <v>1</v>
      </c>
      <c r="AR14" s="14"/>
      <c r="BS14" s="11" t="s">
        <v>6</v>
      </c>
    </row>
    <row r="15" spans="1:74" ht="6.95" customHeight="1">
      <c r="B15" s="14"/>
      <c r="AR15" s="14"/>
      <c r="BS15" s="11" t="s">
        <v>3</v>
      </c>
    </row>
    <row r="16" spans="1:74" ht="12" customHeight="1">
      <c r="B16" s="14"/>
      <c r="D16" s="20" t="s">
        <v>24</v>
      </c>
      <c r="AK16" s="20" t="s">
        <v>21</v>
      </c>
      <c r="AN16" s="18" t="s">
        <v>1</v>
      </c>
      <c r="AR16" s="14"/>
      <c r="BS16" s="11" t="s">
        <v>3</v>
      </c>
    </row>
    <row r="17" spans="2:71" ht="18.399999999999999" customHeight="1">
      <c r="B17" s="14"/>
      <c r="E17" s="18" t="s">
        <v>25</v>
      </c>
      <c r="AK17" s="20" t="s">
        <v>22</v>
      </c>
      <c r="AN17" s="18" t="s">
        <v>1</v>
      </c>
      <c r="AR17" s="14"/>
      <c r="BS17" s="11" t="s">
        <v>26</v>
      </c>
    </row>
    <row r="18" spans="2:71" ht="6.95" customHeight="1">
      <c r="B18" s="14"/>
      <c r="AR18" s="14"/>
      <c r="BS18" s="11" t="s">
        <v>6</v>
      </c>
    </row>
    <row r="19" spans="2:71" ht="12" customHeight="1">
      <c r="B19" s="14"/>
      <c r="D19" s="20" t="s">
        <v>27</v>
      </c>
      <c r="AK19" s="20" t="s">
        <v>21</v>
      </c>
      <c r="AN19" s="18" t="s">
        <v>1</v>
      </c>
      <c r="AR19" s="14"/>
      <c r="BS19" s="11" t="s">
        <v>6</v>
      </c>
    </row>
    <row r="20" spans="2:71" ht="18.399999999999999" customHeight="1">
      <c r="B20" s="14"/>
      <c r="E20" s="18" t="s">
        <v>28</v>
      </c>
      <c r="AK20" s="20" t="s">
        <v>22</v>
      </c>
      <c r="AN20" s="18" t="s">
        <v>1</v>
      </c>
      <c r="AR20" s="14"/>
      <c r="BS20" s="11" t="s">
        <v>26</v>
      </c>
    </row>
    <row r="21" spans="2:71" ht="6.95" customHeight="1">
      <c r="B21" s="14"/>
      <c r="AR21" s="14"/>
    </row>
    <row r="22" spans="2:71" ht="12" customHeight="1">
      <c r="B22" s="14"/>
      <c r="D22" s="20" t="s">
        <v>29</v>
      </c>
      <c r="AR22" s="14"/>
    </row>
    <row r="23" spans="2:71" ht="14.45" customHeight="1">
      <c r="B23" s="14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4"/>
    </row>
    <row r="24" spans="2:71" ht="6.95" customHeight="1">
      <c r="B24" s="14"/>
      <c r="AR24" s="14"/>
    </row>
    <row r="25" spans="2:7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2:71" s="1" customFormat="1" ht="25.9" customHeight="1">
      <c r="B26" s="23"/>
      <c r="D26" s="24" t="s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5">
        <f>ROUND(AG94,2)</f>
        <v>0</v>
      </c>
      <c r="AL26" s="226"/>
      <c r="AM26" s="226"/>
      <c r="AN26" s="226"/>
      <c r="AO26" s="226"/>
      <c r="AR26" s="23"/>
    </row>
    <row r="27" spans="2:71" s="1" customFormat="1" ht="6.95" customHeight="1">
      <c r="B27" s="23"/>
      <c r="AR27" s="23"/>
    </row>
    <row r="28" spans="2:71" s="1" customFormat="1" ht="12.75">
      <c r="B28" s="23"/>
      <c r="L28" s="227" t="s">
        <v>31</v>
      </c>
      <c r="M28" s="227"/>
      <c r="N28" s="227"/>
      <c r="O28" s="227"/>
      <c r="P28" s="227"/>
      <c r="W28" s="227" t="s">
        <v>32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33</v>
      </c>
      <c r="AL28" s="227"/>
      <c r="AM28" s="227"/>
      <c r="AN28" s="227"/>
      <c r="AO28" s="227"/>
      <c r="AR28" s="23"/>
    </row>
    <row r="29" spans="2:71" s="2" customFormat="1" ht="14.45" customHeight="1">
      <c r="B29" s="27"/>
      <c r="D29" s="20" t="s">
        <v>34</v>
      </c>
      <c r="F29" s="20" t="s">
        <v>35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27"/>
    </row>
    <row r="30" spans="2:71" s="2" customFormat="1" ht="14.45" customHeight="1">
      <c r="B30" s="27"/>
      <c r="F30" s="20" t="s">
        <v>36</v>
      </c>
      <c r="L30" s="212">
        <v>0.15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27"/>
    </row>
    <row r="31" spans="2:71" s="2" customFormat="1" ht="14.45" hidden="1" customHeight="1">
      <c r="B31" s="27"/>
      <c r="F31" s="20" t="s">
        <v>37</v>
      </c>
      <c r="L31" s="212">
        <v>0.21</v>
      </c>
      <c r="M31" s="211"/>
      <c r="N31" s="211"/>
      <c r="O31" s="211"/>
      <c r="P31" s="211"/>
      <c r="W31" s="210" t="e">
        <f>ROUND(BB94, 2)</f>
        <v>#REF!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27"/>
    </row>
    <row r="32" spans="2:71" s="2" customFormat="1" ht="14.45" hidden="1" customHeight="1">
      <c r="B32" s="27"/>
      <c r="F32" s="20" t="s">
        <v>38</v>
      </c>
      <c r="L32" s="212">
        <v>0.15</v>
      </c>
      <c r="M32" s="211"/>
      <c r="N32" s="211"/>
      <c r="O32" s="211"/>
      <c r="P32" s="211"/>
      <c r="W32" s="210" t="e">
        <f>ROUND(BC94, 2)</f>
        <v>#REF!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27"/>
    </row>
    <row r="33" spans="2:44" s="2" customFormat="1" ht="14.45" hidden="1" customHeight="1">
      <c r="B33" s="27"/>
      <c r="F33" s="20" t="s">
        <v>39</v>
      </c>
      <c r="L33" s="212">
        <v>0</v>
      </c>
      <c r="M33" s="211"/>
      <c r="N33" s="211"/>
      <c r="O33" s="211"/>
      <c r="P33" s="211"/>
      <c r="W33" s="210" t="e">
        <f>ROUND(BD94, 2)</f>
        <v>#REF!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8"/>
      <c r="D35" s="29" t="s">
        <v>40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41</v>
      </c>
      <c r="U35" s="30"/>
      <c r="V35" s="30"/>
      <c r="W35" s="30"/>
      <c r="X35" s="213" t="s">
        <v>42</v>
      </c>
      <c r="Y35" s="214"/>
      <c r="Z35" s="214"/>
      <c r="AA35" s="214"/>
      <c r="AB35" s="214"/>
      <c r="AC35" s="30"/>
      <c r="AD35" s="30"/>
      <c r="AE35" s="30"/>
      <c r="AF35" s="30"/>
      <c r="AG35" s="30"/>
      <c r="AH35" s="30"/>
      <c r="AI35" s="30"/>
      <c r="AJ35" s="30"/>
      <c r="AK35" s="215">
        <f>SUM(AK26:AK33)</f>
        <v>0</v>
      </c>
      <c r="AL35" s="214"/>
      <c r="AM35" s="214"/>
      <c r="AN35" s="214"/>
      <c r="AO35" s="216"/>
      <c r="AP35" s="28"/>
      <c r="AQ35" s="28"/>
      <c r="AR35" s="23"/>
    </row>
    <row r="36" spans="2:44" s="1" customFormat="1" ht="6.95" customHeight="1">
      <c r="B36" s="23"/>
      <c r="AR36" s="23"/>
    </row>
    <row r="37" spans="2:44" s="1" customFormat="1" ht="14.45" customHeight="1">
      <c r="B37" s="23"/>
      <c r="AR37" s="23"/>
    </row>
    <row r="38" spans="2:44" ht="14.45" customHeight="1">
      <c r="B38" s="14"/>
      <c r="AR38" s="14"/>
    </row>
    <row r="39" spans="2:44" ht="14.45" customHeight="1">
      <c r="B39" s="14"/>
      <c r="AR39" s="14"/>
    </row>
    <row r="40" spans="2:44" ht="14.45" customHeight="1">
      <c r="B40" s="14"/>
      <c r="AR40" s="14"/>
    </row>
    <row r="41" spans="2:44" ht="14.45" customHeight="1">
      <c r="B41" s="14"/>
      <c r="AR41" s="14"/>
    </row>
    <row r="42" spans="2:44" ht="14.45" customHeight="1">
      <c r="B42" s="14"/>
      <c r="AR42" s="14"/>
    </row>
    <row r="43" spans="2:44" ht="14.45" customHeight="1">
      <c r="B43" s="14"/>
      <c r="AR43" s="14"/>
    </row>
    <row r="44" spans="2:44" ht="14.45" customHeight="1">
      <c r="B44" s="14"/>
      <c r="AR44" s="14"/>
    </row>
    <row r="45" spans="2:44" ht="14.45" customHeight="1">
      <c r="B45" s="14"/>
      <c r="AR45" s="14"/>
    </row>
    <row r="46" spans="2:44" ht="14.45" customHeight="1">
      <c r="B46" s="14"/>
      <c r="AR46" s="14"/>
    </row>
    <row r="47" spans="2:44" ht="14.45" customHeight="1">
      <c r="B47" s="14"/>
      <c r="AR47" s="14"/>
    </row>
    <row r="48" spans="2:44" ht="14.45" customHeight="1">
      <c r="B48" s="14"/>
      <c r="AR48" s="14"/>
    </row>
    <row r="49" spans="2:44" s="1" customFormat="1" ht="14.45" customHeight="1">
      <c r="B49" s="23"/>
      <c r="D49" s="32" t="s">
        <v>43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44</v>
      </c>
      <c r="AI49" s="33"/>
      <c r="AJ49" s="33"/>
      <c r="AK49" s="33"/>
      <c r="AL49" s="33"/>
      <c r="AM49" s="33"/>
      <c r="AN49" s="33"/>
      <c r="AO49" s="33"/>
      <c r="AR49" s="23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" customFormat="1" ht="12.75">
      <c r="B60" s="23"/>
      <c r="D60" s="34" t="s">
        <v>45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46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45</v>
      </c>
      <c r="AI60" s="25"/>
      <c r="AJ60" s="25"/>
      <c r="AK60" s="25"/>
      <c r="AL60" s="25"/>
      <c r="AM60" s="34" t="s">
        <v>46</v>
      </c>
      <c r="AN60" s="25"/>
      <c r="AO60" s="25"/>
      <c r="AR60" s="23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" customFormat="1" ht="12.75">
      <c r="B64" s="23"/>
      <c r="D64" s="32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48</v>
      </c>
      <c r="AI64" s="33"/>
      <c r="AJ64" s="33"/>
      <c r="AK64" s="33"/>
      <c r="AL64" s="33"/>
      <c r="AM64" s="33"/>
      <c r="AN64" s="33"/>
      <c r="AO64" s="33"/>
      <c r="AR64" s="23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" customFormat="1" ht="12.75">
      <c r="B75" s="23"/>
      <c r="D75" s="34" t="s">
        <v>45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46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45</v>
      </c>
      <c r="AI75" s="25"/>
      <c r="AJ75" s="25"/>
      <c r="AK75" s="25"/>
      <c r="AL75" s="25"/>
      <c r="AM75" s="34" t="s">
        <v>46</v>
      </c>
      <c r="AN75" s="25"/>
      <c r="AO75" s="25"/>
      <c r="AR75" s="23"/>
    </row>
    <row r="76" spans="2:44" s="1" customFormat="1">
      <c r="B76" s="23"/>
      <c r="AR76" s="23"/>
    </row>
    <row r="77" spans="2:44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3"/>
    </row>
    <row r="81" spans="1:90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3"/>
    </row>
    <row r="82" spans="1:90" s="1" customFormat="1" ht="24.95" customHeight="1">
      <c r="B82" s="23"/>
      <c r="C82" s="15" t="s">
        <v>49</v>
      </c>
      <c r="AR82" s="23"/>
    </row>
    <row r="83" spans="1:90" s="1" customFormat="1" ht="6.95" customHeight="1">
      <c r="B83" s="23"/>
      <c r="AR83" s="23"/>
    </row>
    <row r="84" spans="1:90" s="3" customFormat="1" ht="12" customHeight="1">
      <c r="B84" s="39"/>
      <c r="C84" s="20" t="s">
        <v>12</v>
      </c>
      <c r="L84" s="3" t="str">
        <f>K5</f>
        <v>0121</v>
      </c>
      <c r="AR84" s="39"/>
    </row>
    <row r="85" spans="1:90" s="4" customFormat="1" ht="36.950000000000003" customHeight="1">
      <c r="B85" s="40"/>
      <c r="C85" s="41" t="s">
        <v>14</v>
      </c>
      <c r="L85" s="201" t="str">
        <f>K6</f>
        <v>IT vybavení, projekty z MAP,  vybavení učeben, Karlovy Vary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0"/>
    </row>
    <row r="86" spans="1:90" s="1" customFormat="1" ht="6.95" customHeight="1">
      <c r="B86" s="23"/>
      <c r="AR86" s="23"/>
    </row>
    <row r="87" spans="1:90" s="1" customFormat="1" ht="12" customHeight="1">
      <c r="B87" s="23"/>
      <c r="C87" s="20" t="s">
        <v>17</v>
      </c>
      <c r="L87" s="42" t="str">
        <f>IF(K8="","",K8)</f>
        <v xml:space="preserve"> </v>
      </c>
      <c r="AI87" s="20" t="s">
        <v>19</v>
      </c>
      <c r="AM87" s="203">
        <v>45496</v>
      </c>
      <c r="AN87" s="203"/>
      <c r="AR87" s="23"/>
    </row>
    <row r="88" spans="1:90" s="1" customFormat="1" ht="6.95" customHeight="1">
      <c r="B88" s="23"/>
      <c r="AR88" s="23"/>
    </row>
    <row r="89" spans="1:90" s="1" customFormat="1" ht="15.6" customHeight="1">
      <c r="B89" s="23"/>
      <c r="C89" s="20" t="s">
        <v>20</v>
      </c>
      <c r="L89" s="3" t="str">
        <f>IF(E11= "","",E11)</f>
        <v>Statutární město Karlovy Vary</v>
      </c>
      <c r="AI89" s="20" t="s">
        <v>24</v>
      </c>
      <c r="AM89" s="204" t="str">
        <f>IF(E17="","",E17)</f>
        <v>A.Dindáková, Staré Sedlo</v>
      </c>
      <c r="AN89" s="205"/>
      <c r="AO89" s="205"/>
      <c r="AP89" s="205"/>
      <c r="AR89" s="23"/>
      <c r="AS89" s="206" t="s">
        <v>50</v>
      </c>
      <c r="AT89" s="207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0" s="1" customFormat="1" ht="15.6" customHeight="1">
      <c r="B90" s="23"/>
      <c r="C90" s="20" t="s">
        <v>23</v>
      </c>
      <c r="L90" s="3" t="str">
        <f>IF(E14="","",E14)</f>
        <v xml:space="preserve"> </v>
      </c>
      <c r="AI90" s="20" t="s">
        <v>27</v>
      </c>
      <c r="AM90" s="204" t="str">
        <f>IF(E20="","",E20)</f>
        <v>Šimková Dita, K.Vary</v>
      </c>
      <c r="AN90" s="205"/>
      <c r="AO90" s="205"/>
      <c r="AP90" s="205"/>
      <c r="AR90" s="23"/>
      <c r="AS90" s="208"/>
      <c r="AT90" s="209"/>
      <c r="BD90" s="46"/>
    </row>
    <row r="91" spans="1:90" s="1" customFormat="1" ht="10.9" customHeight="1">
      <c r="B91" s="23"/>
      <c r="AR91" s="23"/>
      <c r="AS91" s="208"/>
      <c r="AT91" s="209"/>
      <c r="BD91" s="46"/>
    </row>
    <row r="92" spans="1:90" s="1" customFormat="1" ht="29.25" customHeight="1">
      <c r="B92" s="23"/>
      <c r="C92" s="196" t="s">
        <v>51</v>
      </c>
      <c r="D92" s="197"/>
      <c r="E92" s="197"/>
      <c r="F92" s="197"/>
      <c r="G92" s="197"/>
      <c r="H92" s="47"/>
      <c r="I92" s="198" t="s">
        <v>52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53</v>
      </c>
      <c r="AH92" s="197"/>
      <c r="AI92" s="197"/>
      <c r="AJ92" s="197"/>
      <c r="AK92" s="197"/>
      <c r="AL92" s="197"/>
      <c r="AM92" s="197"/>
      <c r="AN92" s="198" t="s">
        <v>54</v>
      </c>
      <c r="AO92" s="197"/>
      <c r="AP92" s="200"/>
      <c r="AQ92" s="48" t="s">
        <v>55</v>
      </c>
      <c r="AR92" s="23"/>
      <c r="AS92" s="49" t="s">
        <v>56</v>
      </c>
      <c r="AT92" s="50" t="s">
        <v>57</v>
      </c>
      <c r="AU92" s="50" t="s">
        <v>58</v>
      </c>
      <c r="AV92" s="50" t="s">
        <v>59</v>
      </c>
      <c r="AW92" s="50" t="s">
        <v>60</v>
      </c>
      <c r="AX92" s="50" t="s">
        <v>61</v>
      </c>
      <c r="AY92" s="50" t="s">
        <v>62</v>
      </c>
      <c r="AZ92" s="50" t="s">
        <v>63</v>
      </c>
      <c r="BA92" s="50" t="s">
        <v>64</v>
      </c>
      <c r="BB92" s="50" t="s">
        <v>65</v>
      </c>
      <c r="BC92" s="50" t="s">
        <v>66</v>
      </c>
      <c r="BD92" s="51" t="s">
        <v>67</v>
      </c>
    </row>
    <row r="93" spans="1:90" s="1" customFormat="1" ht="10.9" customHeight="1">
      <c r="B93" s="23"/>
      <c r="AR93" s="23"/>
      <c r="AS93" s="52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0" s="5" customFormat="1" ht="32.450000000000003" customHeight="1">
      <c r="B94" s="53"/>
      <c r="C94" s="54" t="s">
        <v>68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57" t="s">
        <v>1</v>
      </c>
      <c r="AR94" s="53"/>
      <c r="AS94" s="58">
        <f>ROUND(AS95,2)</f>
        <v>0</v>
      </c>
      <c r="AT94" s="59">
        <f>ROUND(SUM(AV94:AW94),2)</f>
        <v>0</v>
      </c>
      <c r="AU94" s="60" t="e">
        <f>ROUND(AU95,5)</f>
        <v>#REF!</v>
      </c>
      <c r="AV94" s="59">
        <f>ROUND(AZ94*L29,2)</f>
        <v>0</v>
      </c>
      <c r="AW94" s="59">
        <f>ROUND(BA94*L30,2)</f>
        <v>0</v>
      </c>
      <c r="AX94" s="59" t="e">
        <f>ROUND(BB94*L29,2)</f>
        <v>#REF!</v>
      </c>
      <c r="AY94" s="59" t="e">
        <f>ROUND(BC94*L30,2)</f>
        <v>#REF!</v>
      </c>
      <c r="AZ94" s="59">
        <f>ROUND(AZ95,2)</f>
        <v>0</v>
      </c>
      <c r="BA94" s="59">
        <f>ROUND(BA95,2)</f>
        <v>0</v>
      </c>
      <c r="BB94" s="59" t="e">
        <f>ROUND(BB95,2)</f>
        <v>#REF!</v>
      </c>
      <c r="BC94" s="59" t="e">
        <f>ROUND(BC95,2)</f>
        <v>#REF!</v>
      </c>
      <c r="BD94" s="61" t="e">
        <f>ROUND(BD95,2)</f>
        <v>#REF!</v>
      </c>
      <c r="BS94" s="62" t="s">
        <v>69</v>
      </c>
      <c r="BT94" s="62" t="s">
        <v>70</v>
      </c>
      <c r="BV94" s="62" t="s">
        <v>71</v>
      </c>
      <c r="BW94" s="62" t="s">
        <v>4</v>
      </c>
      <c r="BX94" s="62" t="s">
        <v>72</v>
      </c>
      <c r="CL94" s="62" t="s">
        <v>1</v>
      </c>
    </row>
    <row r="95" spans="1:90" s="6" customFormat="1" ht="24.6" customHeight="1">
      <c r="A95" s="63" t="s">
        <v>73</v>
      </c>
      <c r="B95" s="64"/>
      <c r="C95" s="65"/>
      <c r="D95" s="219" t="s">
        <v>13</v>
      </c>
      <c r="E95" s="219"/>
      <c r="F95" s="219"/>
      <c r="G95" s="219"/>
      <c r="H95" s="219"/>
      <c r="I95" s="66"/>
      <c r="J95" s="219" t="s">
        <v>87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'IT vybavení škol'!J28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67" t="s">
        <v>74</v>
      </c>
      <c r="AR95" s="64"/>
      <c r="AS95" s="68">
        <v>0</v>
      </c>
      <c r="AT95" s="69">
        <f>ROUND(SUM(AV95:AW95),2)</f>
        <v>0</v>
      </c>
      <c r="AU95" s="70" t="e">
        <f>'IT vybavení škol'!#REF!</f>
        <v>#REF!</v>
      </c>
      <c r="AV95" s="69">
        <f>'IT vybavení škol'!J31</f>
        <v>0</v>
      </c>
      <c r="AW95" s="69">
        <f>'IT vybavení škol'!J32</f>
        <v>0</v>
      </c>
      <c r="AX95" s="69">
        <f>'IT vybavení škol'!J33</f>
        <v>0</v>
      </c>
      <c r="AY95" s="69">
        <f>'IT vybavení škol'!J34</f>
        <v>0</v>
      </c>
      <c r="AZ95" s="69">
        <f>'IT vybavení škol'!F31</f>
        <v>0</v>
      </c>
      <c r="BA95" s="69">
        <f>'IT vybavení škol'!F32</f>
        <v>0</v>
      </c>
      <c r="BB95" s="69" t="e">
        <f>'IT vybavení škol'!F33</f>
        <v>#REF!</v>
      </c>
      <c r="BC95" s="69" t="e">
        <f>'IT vybavení škol'!F34</f>
        <v>#REF!</v>
      </c>
      <c r="BD95" s="71" t="e">
        <f>'IT vybavení škol'!F35</f>
        <v>#REF!</v>
      </c>
      <c r="BT95" s="72" t="s">
        <v>75</v>
      </c>
      <c r="BU95" s="72" t="s">
        <v>76</v>
      </c>
      <c r="BV95" s="72" t="s">
        <v>71</v>
      </c>
      <c r="BW95" s="72" t="s">
        <v>4</v>
      </c>
      <c r="BX95" s="72" t="s">
        <v>72</v>
      </c>
      <c r="CL95" s="72" t="s">
        <v>1</v>
      </c>
    </row>
    <row r="96" spans="1:90" s="1" customFormat="1" ht="30" customHeight="1">
      <c r="B96" s="23"/>
      <c r="AR96" s="23"/>
    </row>
    <row r="97" spans="2:44" s="1" customFormat="1" ht="6.9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23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21 - Zateplení objektu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A96" workbookViewId="0">
      <selection activeCell="H101" sqref="H101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1" t="s">
        <v>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77</v>
      </c>
    </row>
    <row r="4" spans="2:46" ht="24.95" customHeight="1">
      <c r="B4" s="14"/>
      <c r="D4" s="15" t="s">
        <v>78</v>
      </c>
      <c r="L4" s="14"/>
      <c r="M4" s="73" t="s">
        <v>10</v>
      </c>
      <c r="AT4" s="11" t="s">
        <v>3</v>
      </c>
    </row>
    <row r="5" spans="2:46" ht="6.95" customHeight="1">
      <c r="B5" s="14"/>
      <c r="L5" s="14"/>
    </row>
    <row r="6" spans="2:46" s="1" customFormat="1" ht="12" customHeight="1">
      <c r="B6" s="23"/>
      <c r="D6" s="20" t="s">
        <v>14</v>
      </c>
      <c r="L6" s="23"/>
    </row>
    <row r="7" spans="2:46" s="1" customFormat="1" ht="15.6" customHeight="1">
      <c r="B7" s="23"/>
      <c r="E7" s="201" t="s">
        <v>86</v>
      </c>
      <c r="F7" s="228"/>
      <c r="G7" s="228"/>
      <c r="H7" s="228"/>
      <c r="L7" s="23"/>
    </row>
    <row r="8" spans="2:46" s="1" customFormat="1">
      <c r="B8" s="23"/>
      <c r="L8" s="23"/>
    </row>
    <row r="9" spans="2:46" s="1" customFormat="1" ht="12" customHeight="1">
      <c r="B9" s="23"/>
      <c r="D9" s="20" t="s">
        <v>15</v>
      </c>
      <c r="F9" s="18" t="s">
        <v>1</v>
      </c>
      <c r="I9" s="20" t="s">
        <v>16</v>
      </c>
      <c r="J9" s="18" t="s">
        <v>1</v>
      </c>
      <c r="L9" s="23"/>
    </row>
    <row r="10" spans="2:46" s="1" customFormat="1" ht="12" customHeight="1">
      <c r="B10" s="23"/>
      <c r="D10" s="20" t="s">
        <v>17</v>
      </c>
      <c r="F10" s="18" t="s">
        <v>18</v>
      </c>
      <c r="I10" s="20" t="s">
        <v>19</v>
      </c>
      <c r="J10" s="43">
        <v>45496</v>
      </c>
      <c r="L10" s="23"/>
    </row>
    <row r="11" spans="2:46" s="1" customFormat="1" ht="10.9" customHeight="1">
      <c r="B11" s="23"/>
      <c r="L11" s="23"/>
    </row>
    <row r="12" spans="2:46" s="1" customFormat="1" ht="12" customHeight="1">
      <c r="B12" s="23"/>
      <c r="D12" s="20" t="s">
        <v>20</v>
      </c>
      <c r="I12" s="20" t="s">
        <v>21</v>
      </c>
      <c r="J12" s="18" t="s">
        <v>1</v>
      </c>
      <c r="L12" s="23"/>
    </row>
    <row r="13" spans="2:46" s="1" customFormat="1" ht="18" customHeight="1">
      <c r="B13" s="23"/>
      <c r="E13" s="18" t="s">
        <v>89</v>
      </c>
      <c r="I13" s="20" t="s">
        <v>22</v>
      </c>
      <c r="J13" s="18" t="s">
        <v>1</v>
      </c>
      <c r="L13" s="23"/>
    </row>
    <row r="14" spans="2:46" s="1" customFormat="1" ht="6.95" customHeight="1">
      <c r="B14" s="23"/>
      <c r="L14" s="23"/>
    </row>
    <row r="15" spans="2:46" s="1" customFormat="1" ht="12" customHeight="1">
      <c r="B15" s="23"/>
      <c r="D15" s="20" t="s">
        <v>23</v>
      </c>
      <c r="I15" s="20" t="s">
        <v>21</v>
      </c>
      <c r="J15" s="18" t="str">
        <f>'Rekapitulace stavby'!AN13</f>
        <v/>
      </c>
      <c r="L15" s="23"/>
    </row>
    <row r="16" spans="2:46" s="1" customFormat="1" ht="18" customHeight="1">
      <c r="B16" s="23"/>
      <c r="E16" s="222" t="str">
        <f>'Rekapitulace stavby'!E14</f>
        <v xml:space="preserve"> </v>
      </c>
      <c r="F16" s="222"/>
      <c r="G16" s="222"/>
      <c r="H16" s="222"/>
      <c r="I16" s="20" t="s">
        <v>22</v>
      </c>
      <c r="J16" s="18" t="str">
        <f>'Rekapitulace stavby'!AN14</f>
        <v/>
      </c>
      <c r="L16" s="23"/>
    </row>
    <row r="17" spans="2:12" s="1" customFormat="1" ht="6.95" customHeight="1">
      <c r="B17" s="23"/>
      <c r="L17" s="23"/>
    </row>
    <row r="18" spans="2:12" s="1" customFormat="1" ht="12" customHeight="1">
      <c r="B18" s="23"/>
      <c r="D18" s="20" t="s">
        <v>24</v>
      </c>
      <c r="I18" s="20" t="s">
        <v>21</v>
      </c>
      <c r="J18" s="18" t="s">
        <v>1</v>
      </c>
      <c r="L18" s="23"/>
    </row>
    <row r="19" spans="2:12" s="1" customFormat="1" ht="18" customHeight="1">
      <c r="B19" s="23"/>
      <c r="E19" s="18" t="s">
        <v>25</v>
      </c>
      <c r="I19" s="20" t="s">
        <v>22</v>
      </c>
      <c r="J19" s="18" t="s">
        <v>1</v>
      </c>
      <c r="L19" s="23"/>
    </row>
    <row r="20" spans="2:12" s="1" customFormat="1" ht="6.95" customHeight="1">
      <c r="B20" s="23"/>
      <c r="L20" s="23"/>
    </row>
    <row r="21" spans="2:12" s="1" customFormat="1" ht="12" customHeight="1">
      <c r="B21" s="23"/>
      <c r="D21" s="20" t="s">
        <v>27</v>
      </c>
      <c r="I21" s="20" t="s">
        <v>21</v>
      </c>
      <c r="J21" s="18" t="s">
        <v>1</v>
      </c>
      <c r="L21" s="23"/>
    </row>
    <row r="22" spans="2:12" s="1" customFormat="1" ht="18" customHeight="1">
      <c r="B22" s="23"/>
      <c r="E22" s="18" t="s">
        <v>28</v>
      </c>
      <c r="I22" s="20" t="s">
        <v>22</v>
      </c>
      <c r="J22" s="18" t="s">
        <v>1</v>
      </c>
      <c r="L22" s="23"/>
    </row>
    <row r="23" spans="2:12" s="1" customFormat="1" ht="6.95" customHeight="1">
      <c r="B23" s="23"/>
      <c r="L23" s="23"/>
    </row>
    <row r="24" spans="2:12" s="1" customFormat="1" ht="12" customHeight="1">
      <c r="B24" s="23"/>
      <c r="D24" s="20" t="s">
        <v>29</v>
      </c>
      <c r="L24" s="23"/>
    </row>
    <row r="25" spans="2:12" s="7" customFormat="1" ht="14.45" customHeight="1">
      <c r="B25" s="74"/>
      <c r="E25" s="224" t="s">
        <v>1</v>
      </c>
      <c r="F25" s="224"/>
      <c r="G25" s="224"/>
      <c r="H25" s="224"/>
      <c r="L25" s="74"/>
    </row>
    <row r="26" spans="2:12" s="1" customFormat="1" ht="6.95" customHeight="1">
      <c r="B26" s="23"/>
      <c r="L26" s="23"/>
    </row>
    <row r="27" spans="2:12" s="1" customFormat="1" ht="6.95" customHeight="1">
      <c r="B27" s="23"/>
      <c r="D27" s="44"/>
      <c r="E27" s="44"/>
      <c r="F27" s="44"/>
      <c r="G27" s="44"/>
      <c r="H27" s="44"/>
      <c r="I27" s="44"/>
      <c r="J27" s="44"/>
      <c r="K27" s="44"/>
      <c r="L27" s="23"/>
    </row>
    <row r="28" spans="2:12" s="1" customFormat="1" ht="25.35" customHeight="1">
      <c r="B28" s="23"/>
      <c r="D28" s="75" t="s">
        <v>30</v>
      </c>
      <c r="J28" s="56">
        <f>ROUND(J94, 2)</f>
        <v>0</v>
      </c>
      <c r="L28" s="23"/>
    </row>
    <row r="29" spans="2:12" s="1" customFormat="1" ht="6.95" customHeight="1">
      <c r="B29" s="23"/>
      <c r="D29" s="44"/>
      <c r="E29" s="44"/>
      <c r="F29" s="44"/>
      <c r="G29" s="44"/>
      <c r="H29" s="44"/>
      <c r="I29" s="44"/>
      <c r="J29" s="44"/>
      <c r="K29" s="44"/>
      <c r="L29" s="23"/>
    </row>
    <row r="30" spans="2:12" s="1" customFormat="1" ht="14.45" customHeight="1">
      <c r="B30" s="23"/>
      <c r="F30" s="26" t="s">
        <v>32</v>
      </c>
      <c r="I30" s="26" t="s">
        <v>31</v>
      </c>
      <c r="J30" s="26" t="s">
        <v>33</v>
      </c>
      <c r="L30" s="23"/>
    </row>
    <row r="31" spans="2:12" s="1" customFormat="1" ht="14.45" customHeight="1">
      <c r="B31" s="23"/>
      <c r="D31" s="76" t="s">
        <v>34</v>
      </c>
      <c r="E31" s="20" t="s">
        <v>35</v>
      </c>
      <c r="F31" s="77">
        <f>ROUND((SUM(J94)),  2)</f>
        <v>0</v>
      </c>
      <c r="I31" s="78">
        <v>0.21</v>
      </c>
      <c r="J31" s="77">
        <f>ROUND(((SUM(F31))*I31),  2)</f>
        <v>0</v>
      </c>
      <c r="L31" s="23"/>
    </row>
    <row r="32" spans="2:12" s="1" customFormat="1" ht="14.45" customHeight="1">
      <c r="B32" s="23"/>
      <c r="E32" s="20" t="s">
        <v>36</v>
      </c>
      <c r="F32" s="77">
        <v>0</v>
      </c>
      <c r="I32" s="78">
        <v>0.15</v>
      </c>
      <c r="J32" s="77">
        <f>ROUND(((SUM(0))*I32),  2)</f>
        <v>0</v>
      </c>
      <c r="L32" s="23"/>
    </row>
    <row r="33" spans="2:12" s="1" customFormat="1" ht="14.45" hidden="1" customHeight="1">
      <c r="B33" s="23"/>
      <c r="E33" s="20" t="s">
        <v>37</v>
      </c>
      <c r="F33" s="77" t="e">
        <f>ROUND((SUM(#REF!)),  2)</f>
        <v>#REF!</v>
      </c>
      <c r="I33" s="78">
        <v>0.21</v>
      </c>
      <c r="J33" s="77">
        <f>0</f>
        <v>0</v>
      </c>
      <c r="L33" s="23"/>
    </row>
    <row r="34" spans="2:12" s="1" customFormat="1" ht="14.45" hidden="1" customHeight="1">
      <c r="B34" s="23"/>
      <c r="E34" s="20" t="s">
        <v>38</v>
      </c>
      <c r="F34" s="77" t="e">
        <f>ROUND((SUM(#REF!)),  2)</f>
        <v>#REF!</v>
      </c>
      <c r="I34" s="78">
        <v>0.15</v>
      </c>
      <c r="J34" s="77">
        <f>0</f>
        <v>0</v>
      </c>
      <c r="L34" s="23"/>
    </row>
    <row r="35" spans="2:12" s="1" customFormat="1" ht="14.45" hidden="1" customHeight="1">
      <c r="B35" s="23"/>
      <c r="E35" s="20" t="s">
        <v>39</v>
      </c>
      <c r="F35" s="77" t="e">
        <f>ROUND((SUM(#REF!)),  2)</f>
        <v>#REF!</v>
      </c>
      <c r="I35" s="78">
        <v>0</v>
      </c>
      <c r="J35" s="77">
        <f>0</f>
        <v>0</v>
      </c>
      <c r="L35" s="23"/>
    </row>
    <row r="36" spans="2:12" s="1" customFormat="1" ht="6.95" customHeight="1">
      <c r="B36" s="23"/>
      <c r="L36" s="23"/>
    </row>
    <row r="37" spans="2:12" s="1" customFormat="1" ht="25.35" customHeight="1">
      <c r="B37" s="23"/>
      <c r="C37" s="79"/>
      <c r="D37" s="80" t="s">
        <v>40</v>
      </c>
      <c r="E37" s="47"/>
      <c r="F37" s="47"/>
      <c r="G37" s="81" t="s">
        <v>41</v>
      </c>
      <c r="H37" s="82" t="s">
        <v>42</v>
      </c>
      <c r="I37" s="47"/>
      <c r="J37" s="83">
        <f>SUM(J28:J35)</f>
        <v>0</v>
      </c>
      <c r="K37" s="84"/>
      <c r="L37" s="23"/>
    </row>
    <row r="38" spans="2:12" s="1" customFormat="1" ht="14.45" customHeight="1">
      <c r="B38" s="23"/>
      <c r="L38" s="23"/>
    </row>
    <row r="39" spans="2:12" ht="14.45" customHeight="1">
      <c r="B39" s="14"/>
      <c r="L39" s="14"/>
    </row>
    <row r="40" spans="2:12" ht="14.45" customHeight="1">
      <c r="B40" s="14"/>
      <c r="L40" s="14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" customFormat="1" ht="14.45" customHeight="1">
      <c r="B50" s="23"/>
      <c r="D50" s="32" t="s">
        <v>43</v>
      </c>
      <c r="E50" s="33"/>
      <c r="F50" s="33"/>
      <c r="G50" s="32" t="s">
        <v>44</v>
      </c>
      <c r="H50" s="33"/>
      <c r="I50" s="33"/>
      <c r="J50" s="33"/>
      <c r="K50" s="33"/>
      <c r="L50" s="23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" customFormat="1" ht="12.75">
      <c r="B61" s="23"/>
      <c r="D61" s="34" t="s">
        <v>45</v>
      </c>
      <c r="E61" s="25"/>
      <c r="F61" s="85" t="s">
        <v>46</v>
      </c>
      <c r="G61" s="34" t="s">
        <v>45</v>
      </c>
      <c r="H61" s="25"/>
      <c r="I61" s="25"/>
      <c r="J61" s="86" t="s">
        <v>46</v>
      </c>
      <c r="K61" s="25"/>
      <c r="L61" s="23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" customFormat="1" ht="12.75">
      <c r="B65" s="23"/>
      <c r="D65" s="32" t="s">
        <v>47</v>
      </c>
      <c r="E65" s="33"/>
      <c r="F65" s="33"/>
      <c r="G65" s="32" t="s">
        <v>48</v>
      </c>
      <c r="H65" s="33"/>
      <c r="I65" s="33"/>
      <c r="J65" s="33"/>
      <c r="K65" s="33"/>
      <c r="L65" s="23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" customFormat="1" ht="12.75">
      <c r="B76" s="23"/>
      <c r="D76" s="34" t="s">
        <v>45</v>
      </c>
      <c r="E76" s="25"/>
      <c r="F76" s="85" t="s">
        <v>46</v>
      </c>
      <c r="G76" s="34" t="s">
        <v>45</v>
      </c>
      <c r="H76" s="25"/>
      <c r="I76" s="25"/>
      <c r="J76" s="86" t="s">
        <v>46</v>
      </c>
      <c r="K76" s="25"/>
      <c r="L76" s="23"/>
    </row>
    <row r="77" spans="2:12" s="1" customFormat="1" ht="14.4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3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23"/>
    </row>
    <row r="82" spans="2:47" s="1" customFormat="1" ht="24.95" customHeight="1">
      <c r="B82" s="23"/>
      <c r="C82" s="15" t="s">
        <v>79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20" t="s">
        <v>14</v>
      </c>
      <c r="L84" s="23"/>
    </row>
    <row r="85" spans="2:47" s="1" customFormat="1" ht="15.6" customHeight="1">
      <c r="B85" s="23"/>
      <c r="E85" s="201" t="s">
        <v>85</v>
      </c>
      <c r="F85" s="228"/>
      <c r="G85" s="228"/>
      <c r="H85" s="228"/>
      <c r="L85" s="23"/>
    </row>
    <row r="86" spans="2:47" s="1" customFormat="1" ht="6.95" customHeight="1">
      <c r="B86" s="23"/>
      <c r="L86" s="23"/>
    </row>
    <row r="87" spans="2:47" s="1" customFormat="1" ht="12" customHeight="1">
      <c r="B87" s="23"/>
      <c r="C87" s="20" t="s">
        <v>17</v>
      </c>
      <c r="F87" s="18" t="str">
        <f>F10</f>
        <v xml:space="preserve"> </v>
      </c>
      <c r="I87" s="20" t="s">
        <v>19</v>
      </c>
      <c r="J87" s="43">
        <v>45496</v>
      </c>
      <c r="L87" s="23"/>
    </row>
    <row r="88" spans="2:47" s="1" customFormat="1" ht="6.95" customHeight="1">
      <c r="B88" s="23"/>
      <c r="L88" s="23"/>
    </row>
    <row r="89" spans="2:47" s="1" customFormat="1" ht="26.45" customHeight="1">
      <c r="B89" s="23"/>
      <c r="C89" s="20" t="s">
        <v>20</v>
      </c>
      <c r="F89" s="18" t="str">
        <f>E13</f>
        <v>Statutární město Karlovy Vary</v>
      </c>
      <c r="I89" s="20" t="s">
        <v>24</v>
      </c>
      <c r="J89" s="21" t="str">
        <f>E19</f>
        <v>A.Dindáková, Staré Sedlo</v>
      </c>
      <c r="L89" s="23"/>
    </row>
    <row r="90" spans="2:47" s="1" customFormat="1" ht="15.6" customHeight="1">
      <c r="B90" s="23"/>
      <c r="C90" s="20" t="s">
        <v>23</v>
      </c>
      <c r="F90" s="18" t="str">
        <f>IF(E16="","",E16)</f>
        <v xml:space="preserve"> </v>
      </c>
      <c r="I90" s="20" t="s">
        <v>27</v>
      </c>
      <c r="J90" s="21" t="str">
        <f>E22</f>
        <v>Šimková Dita, K.Vary</v>
      </c>
      <c r="L90" s="23"/>
    </row>
    <row r="91" spans="2:47" s="1" customFormat="1" ht="10.35" customHeight="1">
      <c r="B91" s="23"/>
      <c r="L91" s="23"/>
    </row>
    <row r="92" spans="2:47" s="1" customFormat="1" ht="29.25" customHeight="1">
      <c r="B92" s="23"/>
      <c r="C92" s="87" t="s">
        <v>80</v>
      </c>
      <c r="D92" s="79"/>
      <c r="E92" s="79"/>
      <c r="F92" s="79"/>
      <c r="G92" s="79"/>
      <c r="H92" s="79"/>
      <c r="I92" s="79"/>
      <c r="J92" s="88" t="s">
        <v>81</v>
      </c>
      <c r="K92" s="79"/>
      <c r="L92" s="23"/>
    </row>
    <row r="93" spans="2:47" s="1" customFormat="1" ht="10.35" customHeight="1">
      <c r="B93" s="23"/>
      <c r="L93" s="23"/>
    </row>
    <row r="94" spans="2:47" s="1" customFormat="1" ht="22.9" customHeight="1">
      <c r="B94" s="23"/>
      <c r="C94" s="89" t="s">
        <v>82</v>
      </c>
      <c r="J94" s="56">
        <f xml:space="preserve"> J96+J97</f>
        <v>0</v>
      </c>
      <c r="L94" s="23"/>
      <c r="AU94" s="11" t="s">
        <v>83</v>
      </c>
    </row>
    <row r="95" spans="2:47" s="8" customFormat="1" ht="24.95" customHeight="1">
      <c r="B95" s="90"/>
      <c r="D95" s="91" t="s">
        <v>84</v>
      </c>
      <c r="E95" s="92"/>
      <c r="F95" s="92"/>
      <c r="G95" s="92"/>
      <c r="H95" s="92"/>
      <c r="I95" s="92"/>
      <c r="J95" s="93">
        <f>J96+J97</f>
        <v>0</v>
      </c>
      <c r="L95" s="90"/>
    </row>
    <row r="96" spans="2:47" s="9" customFormat="1" ht="19.899999999999999" customHeight="1">
      <c r="B96" s="94"/>
      <c r="D96" s="95" t="s">
        <v>90</v>
      </c>
      <c r="E96" s="96"/>
      <c r="F96" s="96"/>
      <c r="G96" s="96"/>
      <c r="H96" s="96"/>
      <c r="I96" s="96"/>
      <c r="J96" s="97">
        <f>IT_dílny!G2</f>
        <v>0</v>
      </c>
      <c r="L96" s="94"/>
    </row>
    <row r="97" spans="2:12" s="9" customFormat="1" ht="19.899999999999999" customHeight="1">
      <c r="B97" s="94"/>
      <c r="D97" s="95" t="s">
        <v>91</v>
      </c>
      <c r="E97" s="96"/>
      <c r="F97" s="96"/>
      <c r="G97" s="96"/>
      <c r="H97" s="96"/>
      <c r="I97" s="96"/>
      <c r="J97" s="97">
        <f>IT_družina!G2</f>
        <v>0</v>
      </c>
      <c r="L97" s="94"/>
    </row>
    <row r="98" spans="2:12" s="1" customFormat="1" ht="21.75" customHeight="1">
      <c r="B98" s="23"/>
      <c r="L98" s="23"/>
    </row>
    <row r="99" spans="2:12" s="1" customFormat="1" ht="6.9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23"/>
    </row>
  </sheetData>
  <mergeCells count="5"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34" workbookViewId="0">
      <selection activeCell="J4" sqref="J4"/>
    </sheetView>
  </sheetViews>
  <sheetFormatPr defaultRowHeight="11.25"/>
  <cols>
    <col min="1" max="1" width="4.6640625" customWidth="1"/>
    <col min="2" max="2" width="18.1640625" customWidth="1"/>
    <col min="3" max="3" width="72.6640625" customWidth="1"/>
    <col min="4" max="4" width="7.33203125" customWidth="1"/>
    <col min="6" max="6" width="15.6640625" customWidth="1"/>
    <col min="7" max="7" width="15.33203125" customWidth="1"/>
    <col min="8" max="8" width="12.5" customWidth="1"/>
    <col min="9" max="9" width="11.5" customWidth="1"/>
    <col min="10" max="10" width="17.33203125" customWidth="1"/>
  </cols>
  <sheetData>
    <row r="1" spans="1:10" ht="12.75" thickBot="1">
      <c r="A1" s="99" t="s">
        <v>92</v>
      </c>
      <c r="B1" s="100" t="s">
        <v>93</v>
      </c>
      <c r="C1" s="101" t="s">
        <v>94</v>
      </c>
      <c r="D1" s="102" t="s">
        <v>95</v>
      </c>
      <c r="E1" s="103" t="s">
        <v>96</v>
      </c>
      <c r="F1" s="104" t="s">
        <v>97</v>
      </c>
      <c r="G1" s="105" t="s">
        <v>98</v>
      </c>
    </row>
    <row r="2" spans="1:10" ht="21.75" customHeight="1" thickBot="1">
      <c r="A2" s="107" t="s">
        <v>100</v>
      </c>
      <c r="B2" s="108" t="s">
        <v>101</v>
      </c>
      <c r="C2" s="109"/>
      <c r="D2" s="110"/>
      <c r="E2" s="111"/>
      <c r="F2" s="112"/>
      <c r="G2" s="164">
        <f>SUM(G3:G32)</f>
        <v>0</v>
      </c>
    </row>
    <row r="3" spans="1:10" ht="195.6" customHeight="1">
      <c r="A3" s="192">
        <v>1</v>
      </c>
      <c r="B3" s="132" t="s">
        <v>120</v>
      </c>
      <c r="C3" s="133" t="s">
        <v>121</v>
      </c>
      <c r="D3" s="134" t="s">
        <v>102</v>
      </c>
      <c r="E3" s="135">
        <v>1</v>
      </c>
      <c r="F3" s="136"/>
      <c r="G3" s="137">
        <f>E3*F3</f>
        <v>0</v>
      </c>
    </row>
    <row r="4" spans="1:10" ht="100.9" customHeight="1">
      <c r="A4" s="192">
        <v>2</v>
      </c>
      <c r="B4" s="132" t="s">
        <v>103</v>
      </c>
      <c r="C4" s="138" t="s">
        <v>122</v>
      </c>
      <c r="D4" s="134" t="s">
        <v>102</v>
      </c>
      <c r="E4" s="135">
        <v>1</v>
      </c>
      <c r="F4" s="136"/>
      <c r="G4" s="137">
        <f t="shared" ref="G4:G32" si="0">E4*F4</f>
        <v>0</v>
      </c>
    </row>
    <row r="5" spans="1:10" ht="100.9" customHeight="1">
      <c r="A5" s="192">
        <v>3</v>
      </c>
      <c r="B5" s="132" t="s">
        <v>161</v>
      </c>
      <c r="C5" s="138" t="s">
        <v>163</v>
      </c>
      <c r="D5" s="134" t="s">
        <v>102</v>
      </c>
      <c r="E5" s="135">
        <v>1</v>
      </c>
      <c r="F5" s="136"/>
      <c r="G5" s="137">
        <f t="shared" si="0"/>
        <v>0</v>
      </c>
    </row>
    <row r="6" spans="1:10" ht="100.9" customHeight="1">
      <c r="A6" s="192">
        <v>4</v>
      </c>
      <c r="B6" s="139" t="s">
        <v>162</v>
      </c>
      <c r="C6" s="138" t="s">
        <v>164</v>
      </c>
      <c r="D6" s="134" t="s">
        <v>165</v>
      </c>
      <c r="E6" s="135">
        <v>1</v>
      </c>
      <c r="F6" s="136"/>
      <c r="G6" s="137">
        <f t="shared" si="0"/>
        <v>0</v>
      </c>
    </row>
    <row r="7" spans="1:10" ht="35.450000000000003" customHeight="1">
      <c r="A7" s="192">
        <v>5</v>
      </c>
      <c r="B7" s="139" t="s">
        <v>104</v>
      </c>
      <c r="C7" s="133" t="s">
        <v>105</v>
      </c>
      <c r="D7" s="134" t="s">
        <v>102</v>
      </c>
      <c r="E7" s="135">
        <v>1</v>
      </c>
      <c r="F7" s="136"/>
      <c r="G7" s="137">
        <f t="shared" si="0"/>
        <v>0</v>
      </c>
    </row>
    <row r="8" spans="1:10" ht="35.450000000000003" customHeight="1">
      <c r="A8" s="192">
        <v>6</v>
      </c>
      <c r="B8" s="139" t="s">
        <v>166</v>
      </c>
      <c r="C8" s="133" t="s">
        <v>167</v>
      </c>
      <c r="D8" s="134" t="s">
        <v>102</v>
      </c>
      <c r="E8" s="135">
        <v>1</v>
      </c>
      <c r="F8" s="136"/>
      <c r="G8" s="137">
        <f t="shared" si="0"/>
        <v>0</v>
      </c>
    </row>
    <row r="9" spans="1:10" ht="35.450000000000003" customHeight="1">
      <c r="A9" s="192">
        <v>7</v>
      </c>
      <c r="B9" s="139" t="s">
        <v>168</v>
      </c>
      <c r="C9" s="133" t="s">
        <v>169</v>
      </c>
      <c r="D9" s="134" t="s">
        <v>170</v>
      </c>
      <c r="E9" s="135">
        <v>1</v>
      </c>
      <c r="F9" s="136"/>
      <c r="G9" s="137">
        <f t="shared" si="0"/>
        <v>0</v>
      </c>
    </row>
    <row r="10" spans="1:10" ht="35.450000000000003" customHeight="1">
      <c r="A10" s="192">
        <v>8</v>
      </c>
      <c r="B10" s="132" t="s">
        <v>171</v>
      </c>
      <c r="C10" s="133" t="s">
        <v>172</v>
      </c>
      <c r="D10" s="134" t="s">
        <v>102</v>
      </c>
      <c r="E10" s="135">
        <v>1</v>
      </c>
      <c r="F10" s="136"/>
      <c r="G10" s="137">
        <f t="shared" si="0"/>
        <v>0</v>
      </c>
    </row>
    <row r="11" spans="1:10" ht="35.450000000000003" customHeight="1">
      <c r="A11" s="192">
        <v>9</v>
      </c>
      <c r="B11" s="139" t="s">
        <v>173</v>
      </c>
      <c r="C11" s="133" t="s">
        <v>174</v>
      </c>
      <c r="D11" s="134" t="s">
        <v>102</v>
      </c>
      <c r="E11" s="135">
        <v>1</v>
      </c>
      <c r="F11" s="136"/>
      <c r="G11" s="137">
        <f t="shared" si="0"/>
        <v>0</v>
      </c>
    </row>
    <row r="12" spans="1:10" ht="35.450000000000003" customHeight="1">
      <c r="A12" s="192">
        <v>10</v>
      </c>
      <c r="B12" s="139" t="s">
        <v>175</v>
      </c>
      <c r="C12" s="133" t="s">
        <v>176</v>
      </c>
      <c r="D12" s="134" t="s">
        <v>102</v>
      </c>
      <c r="E12" s="135">
        <v>1</v>
      </c>
      <c r="F12" s="136"/>
      <c r="G12" s="137">
        <f t="shared" si="0"/>
        <v>0</v>
      </c>
    </row>
    <row r="13" spans="1:10" ht="99.6" customHeight="1">
      <c r="A13" s="229">
        <v>11</v>
      </c>
      <c r="B13" s="166" t="s">
        <v>123</v>
      </c>
      <c r="C13" s="230" t="s">
        <v>181</v>
      </c>
      <c r="D13" s="141" t="s">
        <v>102</v>
      </c>
      <c r="E13" s="135">
        <v>1</v>
      </c>
      <c r="F13" s="136"/>
      <c r="G13" s="137">
        <f t="shared" si="0"/>
        <v>0</v>
      </c>
      <c r="J13" s="193"/>
    </row>
    <row r="14" spans="1:10" ht="108" customHeight="1">
      <c r="A14" s="192">
        <v>12</v>
      </c>
      <c r="B14" s="167" t="s">
        <v>124</v>
      </c>
      <c r="C14" s="140" t="s">
        <v>125</v>
      </c>
      <c r="D14" s="142" t="s">
        <v>102</v>
      </c>
      <c r="E14" s="143">
        <v>3</v>
      </c>
      <c r="F14" s="144"/>
      <c r="G14" s="137">
        <f t="shared" si="0"/>
        <v>0</v>
      </c>
    </row>
    <row r="15" spans="1:10" ht="132.6" customHeight="1">
      <c r="A15" s="192">
        <v>13</v>
      </c>
      <c r="B15" s="166" t="s">
        <v>124</v>
      </c>
      <c r="C15" s="145" t="s">
        <v>126</v>
      </c>
      <c r="D15" s="142" t="s">
        <v>102</v>
      </c>
      <c r="E15" s="146">
        <v>30</v>
      </c>
      <c r="F15" s="147"/>
      <c r="G15" s="137">
        <f t="shared" si="0"/>
        <v>0</v>
      </c>
    </row>
    <row r="16" spans="1:10" ht="189.6" customHeight="1">
      <c r="A16" s="192">
        <v>14</v>
      </c>
      <c r="B16" s="134" t="s">
        <v>127</v>
      </c>
      <c r="C16" s="145" t="s">
        <v>128</v>
      </c>
      <c r="D16" s="142" t="s">
        <v>102</v>
      </c>
      <c r="E16" s="143">
        <v>1</v>
      </c>
      <c r="F16" s="144"/>
      <c r="G16" s="137">
        <f t="shared" si="0"/>
        <v>0</v>
      </c>
    </row>
    <row r="17" spans="1:7" ht="104.45" customHeight="1">
      <c r="A17" s="192">
        <v>15</v>
      </c>
      <c r="B17" s="148" t="s">
        <v>129</v>
      </c>
      <c r="C17" s="126" t="s">
        <v>130</v>
      </c>
      <c r="D17" s="149" t="s">
        <v>102</v>
      </c>
      <c r="E17" s="150">
        <v>1</v>
      </c>
      <c r="F17" s="137"/>
      <c r="G17" s="137">
        <f t="shared" si="0"/>
        <v>0</v>
      </c>
    </row>
    <row r="18" spans="1:7" ht="409.6" customHeight="1">
      <c r="A18" s="192">
        <v>16</v>
      </c>
      <c r="B18" s="148" t="s">
        <v>131</v>
      </c>
      <c r="C18" s="151" t="s">
        <v>132</v>
      </c>
      <c r="D18" s="152" t="s">
        <v>102</v>
      </c>
      <c r="E18" s="153">
        <v>1</v>
      </c>
      <c r="F18" s="154"/>
      <c r="G18" s="137">
        <f t="shared" si="0"/>
        <v>0</v>
      </c>
    </row>
    <row r="19" spans="1:7" ht="47.45" customHeight="1">
      <c r="A19" s="192">
        <v>17</v>
      </c>
      <c r="B19" s="148" t="s">
        <v>133</v>
      </c>
      <c r="C19" s="151" t="s">
        <v>134</v>
      </c>
      <c r="D19" s="149" t="s">
        <v>102</v>
      </c>
      <c r="E19" s="150">
        <v>5</v>
      </c>
      <c r="F19" s="137"/>
      <c r="G19" s="137">
        <f t="shared" si="0"/>
        <v>0</v>
      </c>
    </row>
    <row r="20" spans="1:7" ht="48.6" customHeight="1">
      <c r="A20" s="192">
        <v>18</v>
      </c>
      <c r="B20" s="155" t="s">
        <v>135</v>
      </c>
      <c r="C20" s="126" t="s">
        <v>136</v>
      </c>
      <c r="D20" s="149" t="s">
        <v>102</v>
      </c>
      <c r="E20" s="150">
        <v>1</v>
      </c>
      <c r="F20" s="137"/>
      <c r="G20" s="137">
        <f t="shared" si="0"/>
        <v>0</v>
      </c>
    </row>
    <row r="21" spans="1:7" ht="409.6" customHeight="1">
      <c r="A21" s="192">
        <v>19</v>
      </c>
      <c r="B21" s="155" t="s">
        <v>177</v>
      </c>
      <c r="C21" s="126" t="s">
        <v>178</v>
      </c>
      <c r="D21" s="149" t="s">
        <v>102</v>
      </c>
      <c r="E21" s="150">
        <v>2</v>
      </c>
      <c r="F21" s="137"/>
      <c r="G21" s="137">
        <f t="shared" si="0"/>
        <v>0</v>
      </c>
    </row>
    <row r="22" spans="1:7" ht="49.15" customHeight="1">
      <c r="A22" s="192">
        <v>20</v>
      </c>
      <c r="B22" s="156" t="s">
        <v>137</v>
      </c>
      <c r="C22" s="157" t="s">
        <v>138</v>
      </c>
      <c r="D22" s="149" t="s">
        <v>102</v>
      </c>
      <c r="E22" s="149">
        <v>1</v>
      </c>
      <c r="F22" s="137"/>
      <c r="G22" s="137">
        <f t="shared" si="0"/>
        <v>0</v>
      </c>
    </row>
    <row r="23" spans="1:7" ht="27.6" customHeight="1">
      <c r="A23" s="192">
        <v>21</v>
      </c>
      <c r="B23" s="156" t="s">
        <v>139</v>
      </c>
      <c r="C23" s="157" t="s">
        <v>140</v>
      </c>
      <c r="D23" s="149" t="s">
        <v>102</v>
      </c>
      <c r="E23" s="149">
        <v>1</v>
      </c>
      <c r="F23" s="137"/>
      <c r="G23" s="137">
        <f t="shared" si="0"/>
        <v>0</v>
      </c>
    </row>
    <row r="24" spans="1:7" ht="72" customHeight="1">
      <c r="A24" s="192">
        <v>22</v>
      </c>
      <c r="B24" s="156" t="s">
        <v>141</v>
      </c>
      <c r="C24" s="157" t="s">
        <v>142</v>
      </c>
      <c r="D24" s="149" t="s">
        <v>102</v>
      </c>
      <c r="E24" s="149">
        <v>1</v>
      </c>
      <c r="F24" s="137"/>
      <c r="G24" s="137">
        <f t="shared" si="0"/>
        <v>0</v>
      </c>
    </row>
    <row r="25" spans="1:7" ht="51">
      <c r="A25" s="192">
        <v>23</v>
      </c>
      <c r="B25" s="158" t="s">
        <v>179</v>
      </c>
      <c r="C25" s="159" t="s">
        <v>180</v>
      </c>
      <c r="D25" s="149" t="s">
        <v>102</v>
      </c>
      <c r="E25" s="149">
        <v>1</v>
      </c>
      <c r="F25" s="137"/>
      <c r="G25" s="137">
        <f t="shared" si="0"/>
        <v>0</v>
      </c>
    </row>
    <row r="26" spans="1:7" ht="100.15" customHeight="1">
      <c r="A26" s="192">
        <v>24</v>
      </c>
      <c r="B26" s="160" t="s">
        <v>143</v>
      </c>
      <c r="C26" s="157" t="s">
        <v>144</v>
      </c>
      <c r="D26" s="141" t="s">
        <v>102</v>
      </c>
      <c r="E26" s="135">
        <v>1</v>
      </c>
      <c r="F26" s="136"/>
      <c r="G26" s="137">
        <f t="shared" si="0"/>
        <v>0</v>
      </c>
    </row>
    <row r="27" spans="1:7" ht="12">
      <c r="A27" s="192">
        <v>25</v>
      </c>
      <c r="B27" s="122"/>
      <c r="C27" s="123" t="s">
        <v>110</v>
      </c>
      <c r="D27" s="121"/>
      <c r="E27" s="124"/>
      <c r="F27" s="125"/>
      <c r="G27" s="131">
        <f t="shared" si="0"/>
        <v>0</v>
      </c>
    </row>
    <row r="28" spans="1:7" ht="12">
      <c r="A28" s="192">
        <v>26</v>
      </c>
      <c r="B28" s="122" t="s">
        <v>111</v>
      </c>
      <c r="C28" s="126" t="s">
        <v>112</v>
      </c>
      <c r="D28" s="121" t="s">
        <v>102</v>
      </c>
      <c r="E28" s="127">
        <v>1</v>
      </c>
      <c r="F28" s="161"/>
      <c r="G28" s="162">
        <f t="shared" si="0"/>
        <v>0</v>
      </c>
    </row>
    <row r="29" spans="1:7" ht="12">
      <c r="A29" s="192">
        <v>27</v>
      </c>
      <c r="B29" s="122" t="s">
        <v>113</v>
      </c>
      <c r="C29" s="126" t="s">
        <v>114</v>
      </c>
      <c r="D29" s="121" t="s">
        <v>102</v>
      </c>
      <c r="E29" s="127">
        <v>2</v>
      </c>
      <c r="F29" s="161"/>
      <c r="G29" s="162">
        <f t="shared" si="0"/>
        <v>0</v>
      </c>
    </row>
    <row r="30" spans="1:7" ht="12">
      <c r="A30" s="192">
        <v>28</v>
      </c>
      <c r="B30" s="122" t="s">
        <v>115</v>
      </c>
      <c r="C30" s="126" t="s">
        <v>116</v>
      </c>
      <c r="D30" s="121" t="s">
        <v>102</v>
      </c>
      <c r="E30" s="127">
        <v>1</v>
      </c>
      <c r="F30" s="161"/>
      <c r="G30" s="162">
        <f t="shared" si="0"/>
        <v>0</v>
      </c>
    </row>
    <row r="31" spans="1:7" ht="12">
      <c r="A31" s="192">
        <v>29</v>
      </c>
      <c r="B31" s="122"/>
      <c r="C31" s="128" t="s">
        <v>117</v>
      </c>
      <c r="D31" s="121"/>
      <c r="E31" s="129"/>
      <c r="F31" s="163"/>
      <c r="G31" s="131">
        <f t="shared" si="0"/>
        <v>0</v>
      </c>
    </row>
    <row r="32" spans="1:7" ht="66" customHeight="1">
      <c r="A32" s="192">
        <v>30</v>
      </c>
      <c r="B32" s="122" t="s">
        <v>118</v>
      </c>
      <c r="C32" s="130" t="s">
        <v>119</v>
      </c>
      <c r="D32" s="121" t="s">
        <v>102</v>
      </c>
      <c r="E32" s="129">
        <v>1</v>
      </c>
      <c r="F32" s="165"/>
      <c r="G32" s="162">
        <f t="shared" si="0"/>
        <v>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142" zoomScaleNormal="142" workbookViewId="0">
      <selection activeCell="I5" sqref="I5"/>
    </sheetView>
  </sheetViews>
  <sheetFormatPr defaultRowHeight="11.25"/>
  <cols>
    <col min="1" max="1" width="4.5" customWidth="1"/>
    <col min="2" max="2" width="13" customWidth="1"/>
    <col min="3" max="3" width="61.33203125" customWidth="1"/>
    <col min="4" max="4" width="5.6640625" customWidth="1"/>
    <col min="6" max="6" width="13.33203125" customWidth="1"/>
    <col min="7" max="7" width="15.6640625" customWidth="1"/>
    <col min="8" max="8" width="11.5" customWidth="1"/>
    <col min="9" max="9" width="13.5" customWidth="1"/>
    <col min="10" max="10" width="15.1640625" customWidth="1"/>
  </cols>
  <sheetData>
    <row r="1" spans="1:11" ht="12.75" thickBot="1">
      <c r="A1" s="99" t="s">
        <v>92</v>
      </c>
      <c r="B1" s="114" t="s">
        <v>93</v>
      </c>
      <c r="C1" s="101" t="s">
        <v>94</v>
      </c>
      <c r="D1" s="102" t="s">
        <v>95</v>
      </c>
      <c r="E1" s="103" t="s">
        <v>96</v>
      </c>
      <c r="F1" s="104" t="s">
        <v>97</v>
      </c>
      <c r="G1" s="106" t="s">
        <v>99</v>
      </c>
    </row>
    <row r="2" spans="1:11" ht="12.75" thickBot="1">
      <c r="A2" s="107" t="s">
        <v>100</v>
      </c>
      <c r="B2" s="115" t="s">
        <v>101</v>
      </c>
      <c r="C2" s="109"/>
      <c r="D2" s="110"/>
      <c r="E2" s="111"/>
      <c r="F2" s="112"/>
      <c r="G2" s="175">
        <f>SUM(G4:G18)</f>
        <v>0</v>
      </c>
    </row>
    <row r="3" spans="1:11" ht="23.45" customHeight="1">
      <c r="A3" s="189">
        <v>1</v>
      </c>
      <c r="B3" s="116"/>
      <c r="C3" s="117" t="s">
        <v>106</v>
      </c>
      <c r="D3" s="118"/>
      <c r="E3" s="119"/>
      <c r="F3" s="120"/>
      <c r="G3" s="113"/>
      <c r="H3" s="174"/>
      <c r="I3" s="174"/>
      <c r="J3" s="174"/>
    </row>
    <row r="4" spans="1:11" ht="178.15" customHeight="1">
      <c r="A4" s="190">
        <v>2</v>
      </c>
      <c r="B4" s="169" t="s">
        <v>145</v>
      </c>
      <c r="C4" s="169" t="s">
        <v>146</v>
      </c>
      <c r="D4" s="170" t="s">
        <v>102</v>
      </c>
      <c r="E4" s="178">
        <v>7</v>
      </c>
      <c r="F4" s="176"/>
      <c r="G4" s="177">
        <f>E4*F4</f>
        <v>0</v>
      </c>
    </row>
    <row r="5" spans="1:11" ht="76.900000000000006" customHeight="1">
      <c r="A5" s="190">
        <v>3</v>
      </c>
      <c r="B5" s="168"/>
      <c r="C5" s="171" t="s">
        <v>122</v>
      </c>
      <c r="D5" s="170" t="s">
        <v>102</v>
      </c>
      <c r="E5" s="178">
        <v>7</v>
      </c>
      <c r="F5" s="176"/>
      <c r="G5" s="177">
        <f t="shared" ref="G5:G18" si="0">E5*F5</f>
        <v>0</v>
      </c>
    </row>
    <row r="6" spans="1:11" ht="93.6" customHeight="1">
      <c r="A6" s="190">
        <v>4</v>
      </c>
      <c r="B6" s="168" t="s">
        <v>104</v>
      </c>
      <c r="C6" s="171" t="s">
        <v>107</v>
      </c>
      <c r="D6" s="170" t="s">
        <v>102</v>
      </c>
      <c r="E6" s="178">
        <v>7</v>
      </c>
      <c r="F6" s="176"/>
      <c r="G6" s="177">
        <f t="shared" si="0"/>
        <v>0</v>
      </c>
    </row>
    <row r="7" spans="1:11" s="238" customFormat="1" ht="120" customHeight="1">
      <c r="A7" s="231">
        <v>5</v>
      </c>
      <c r="B7" s="232" t="s">
        <v>124</v>
      </c>
      <c r="C7" s="233" t="s">
        <v>183</v>
      </c>
      <c r="D7" s="234" t="s">
        <v>102</v>
      </c>
      <c r="E7" s="235">
        <v>2</v>
      </c>
      <c r="F7" s="236"/>
      <c r="G7" s="237">
        <f t="shared" si="0"/>
        <v>0</v>
      </c>
      <c r="K7" s="239"/>
    </row>
    <row r="8" spans="1:11" s="238" customFormat="1" ht="97.15" customHeight="1">
      <c r="A8" s="231">
        <v>6</v>
      </c>
      <c r="B8" s="232" t="s">
        <v>147</v>
      </c>
      <c r="C8" s="233" t="s">
        <v>182</v>
      </c>
      <c r="D8" s="234" t="s">
        <v>102</v>
      </c>
      <c r="E8" s="235">
        <v>2</v>
      </c>
      <c r="F8" s="236"/>
      <c r="G8" s="237">
        <f t="shared" si="0"/>
        <v>0</v>
      </c>
      <c r="K8" s="239"/>
    </row>
    <row r="9" spans="1:11" ht="106.9" customHeight="1">
      <c r="A9" s="190">
        <v>7</v>
      </c>
      <c r="B9" s="168" t="s">
        <v>124</v>
      </c>
      <c r="C9" s="171" t="s">
        <v>148</v>
      </c>
      <c r="D9" s="170" t="s">
        <v>102</v>
      </c>
      <c r="E9" s="178">
        <v>9</v>
      </c>
      <c r="F9" s="176"/>
      <c r="G9" s="177">
        <f t="shared" si="0"/>
        <v>0</v>
      </c>
    </row>
    <row r="10" spans="1:11" ht="102" customHeight="1">
      <c r="A10" s="190">
        <v>8</v>
      </c>
      <c r="B10" s="169" t="s">
        <v>149</v>
      </c>
      <c r="C10" s="171" t="s">
        <v>150</v>
      </c>
      <c r="D10" s="170" t="s">
        <v>102</v>
      </c>
      <c r="E10" s="178">
        <v>9</v>
      </c>
      <c r="F10" s="176"/>
      <c r="G10" s="177">
        <f t="shared" si="0"/>
        <v>0</v>
      </c>
    </row>
    <row r="11" spans="1:11" ht="22.15" customHeight="1">
      <c r="A11" s="190">
        <v>9</v>
      </c>
      <c r="B11" s="168"/>
      <c r="C11" s="172" t="s">
        <v>108</v>
      </c>
      <c r="D11" s="179"/>
      <c r="E11" s="180"/>
      <c r="F11" s="181"/>
      <c r="G11" s="177"/>
    </row>
    <row r="12" spans="1:11" ht="12">
      <c r="A12" s="190">
        <v>10</v>
      </c>
      <c r="B12" s="168"/>
      <c r="C12" s="169" t="s">
        <v>151</v>
      </c>
      <c r="D12" s="170" t="s">
        <v>102</v>
      </c>
      <c r="E12" s="178">
        <v>7</v>
      </c>
      <c r="F12" s="176"/>
      <c r="G12" s="177">
        <f t="shared" si="0"/>
        <v>0</v>
      </c>
    </row>
    <row r="13" spans="1:11" ht="12">
      <c r="A13" s="191"/>
      <c r="B13" s="168"/>
      <c r="C13" s="169" t="s">
        <v>160</v>
      </c>
      <c r="D13" s="170" t="s">
        <v>102</v>
      </c>
      <c r="E13" s="178">
        <v>9</v>
      </c>
      <c r="F13" s="176"/>
      <c r="G13" s="177">
        <f t="shared" si="0"/>
        <v>0</v>
      </c>
    </row>
    <row r="14" spans="1:11" ht="27" customHeight="1">
      <c r="A14" s="170">
        <v>11</v>
      </c>
      <c r="B14" s="168"/>
      <c r="C14" s="169" t="s">
        <v>109</v>
      </c>
      <c r="D14" s="170" t="s">
        <v>102</v>
      </c>
      <c r="E14" s="178">
        <v>11</v>
      </c>
      <c r="F14" s="176"/>
      <c r="G14" s="177">
        <f t="shared" si="0"/>
        <v>0</v>
      </c>
    </row>
    <row r="15" spans="1:11" ht="65.45" customHeight="1">
      <c r="A15" s="186">
        <v>12</v>
      </c>
      <c r="B15" s="184" t="s">
        <v>152</v>
      </c>
      <c r="C15" s="185" t="s">
        <v>153</v>
      </c>
      <c r="D15" s="186" t="s">
        <v>102</v>
      </c>
      <c r="E15" s="187">
        <v>30</v>
      </c>
      <c r="F15" s="188"/>
      <c r="G15" s="177">
        <f t="shared" si="0"/>
        <v>0</v>
      </c>
    </row>
    <row r="16" spans="1:11" ht="88.15" customHeight="1">
      <c r="A16" s="167">
        <v>13</v>
      </c>
      <c r="B16" s="133" t="s">
        <v>154</v>
      </c>
      <c r="C16" s="133" t="s">
        <v>155</v>
      </c>
      <c r="D16" s="167" t="s">
        <v>102</v>
      </c>
      <c r="E16" s="182">
        <v>30</v>
      </c>
      <c r="F16" s="183"/>
      <c r="G16" s="177">
        <f t="shared" si="0"/>
        <v>0</v>
      </c>
    </row>
    <row r="17" spans="1:7" ht="73.900000000000006" customHeight="1">
      <c r="A17" s="167">
        <v>14</v>
      </c>
      <c r="B17" s="173" t="s">
        <v>156</v>
      </c>
      <c r="C17" s="133" t="s">
        <v>157</v>
      </c>
      <c r="D17" s="167" t="s">
        <v>102</v>
      </c>
      <c r="E17" s="182">
        <v>3</v>
      </c>
      <c r="F17" s="183"/>
      <c r="G17" s="177">
        <f t="shared" si="0"/>
        <v>0</v>
      </c>
    </row>
    <row r="18" spans="1:7" ht="89.45" customHeight="1">
      <c r="A18" s="167">
        <v>15</v>
      </c>
      <c r="B18" s="173" t="s">
        <v>158</v>
      </c>
      <c r="C18" s="133" t="s">
        <v>159</v>
      </c>
      <c r="D18" s="167" t="s">
        <v>102</v>
      </c>
      <c r="E18" s="182">
        <v>2</v>
      </c>
      <c r="F18" s="183"/>
      <c r="G18" s="177">
        <f t="shared" si="0"/>
        <v>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stavby</vt:lpstr>
      <vt:lpstr>IT vybavení škol</vt:lpstr>
      <vt:lpstr>IT_dílny</vt:lpstr>
      <vt:lpstr>IT_družina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Zdenka Michlová</cp:lastModifiedBy>
  <dcterms:created xsi:type="dcterms:W3CDTF">2022-02-02T08:07:51Z</dcterms:created>
  <dcterms:modified xsi:type="dcterms:W3CDTF">2024-10-30T09:06:51Z</dcterms:modified>
</cp:coreProperties>
</file>