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denka\Documents\Projekty\Město Karlovy Vary\MMKV-ZŠ Krušnohorská\zadávací řízení - pomůcky\podklady\"/>
    </mc:Choice>
  </mc:AlternateContent>
  <bookViews>
    <workbookView xWindow="-105" yWindow="-105" windowWidth="23250" windowHeight="12450" activeTab="3"/>
  </bookViews>
  <sheets>
    <sheet name="Rekapitulace stavby" sheetId="1" r:id="rId1"/>
    <sheet name="Pomůcky_ vybavení škol" sheetId="2" r:id="rId2"/>
    <sheet name="dílny" sheetId="3" r:id="rId3"/>
    <sheet name="družina" sheetId="4" r:id="rId4"/>
  </sheets>
  <definedNames>
    <definedName name="_xlnm.Print_Titles" localSheetId="1">'Pomůcky_ vybavení škol'!#REF!</definedName>
    <definedName name="_xlnm.Print_Titles" localSheetId="0">'Rekapitulace stavby'!$92:$92</definedName>
    <definedName name="_xlnm.Print_Area" localSheetId="1">'Pomůcky_ vybavení škol'!$C$4:$J$37,'Pomůcky_ vybavení škol'!$C$50:$J$76,'Pomůcky_ vybavení škol'!$C$82:$J$98,'Pomůcky_ vybavení škol'!#REF!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3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4" i="3"/>
  <c r="G2" i="4" l="1"/>
  <c r="J97" i="2" s="1"/>
  <c r="J32" i="2"/>
  <c r="J35" i="2" l="1"/>
  <c r="J34" i="2"/>
  <c r="AY95" i="1" s="1"/>
  <c r="J33" i="2"/>
  <c r="AX95" i="1"/>
  <c r="J90" i="2"/>
  <c r="J89" i="2"/>
  <c r="F89" i="2"/>
  <c r="F87" i="2"/>
  <c r="J16" i="2"/>
  <c r="E16" i="2"/>
  <c r="J15" i="2"/>
  <c r="L90" i="1"/>
  <c r="AM90" i="1"/>
  <c r="AM89" i="1"/>
  <c r="L89" i="1"/>
  <c r="L87" i="1"/>
  <c r="L85" i="1"/>
  <c r="L84" i="1"/>
  <c r="AS94" i="1"/>
  <c r="F90" i="2" l="1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AW95" i="1"/>
  <c r="F34" i="2"/>
  <c r="BC95" i="1" s="1"/>
  <c r="BC94" i="1" s="1"/>
  <c r="W32" i="1" s="1"/>
  <c r="AU95" i="1" l="1"/>
  <c r="AU94" i="1" s="1"/>
  <c r="AX94" i="1"/>
  <c r="AY94" i="1"/>
  <c r="W30" i="1"/>
  <c r="G3" i="3"/>
  <c r="J96" i="2" l="1"/>
  <c r="J95" i="2" s="1"/>
  <c r="G2" i="3"/>
  <c r="J94" i="2" l="1"/>
  <c r="F31" i="2" s="1"/>
  <c r="J28" i="2" l="1"/>
  <c r="AG95" i="1" s="1"/>
  <c r="AZ95" i="1"/>
  <c r="AZ94" i="1" s="1"/>
  <c r="J31" i="2"/>
  <c r="AV95" i="1" s="1"/>
  <c r="AT95" i="1" s="1"/>
  <c r="W29" i="1" l="1"/>
  <c r="AV94" i="1"/>
  <c r="J37" i="2"/>
  <c r="AN95" i="1"/>
  <c r="AG94" i="1"/>
  <c r="AK29" i="1" l="1"/>
  <c r="AT94" i="1"/>
  <c r="AN94" i="1" s="1"/>
  <c r="AK26" i="1"/>
  <c r="AK35" i="1" l="1"/>
</calcChain>
</file>

<file path=xl/sharedStrings.xml><?xml version="1.0" encoding="utf-8"?>
<sst xmlns="http://schemas.openxmlformats.org/spreadsheetml/2006/main" count="496" uniqueCount="325">
  <si>
    <t>Export Komplet</t>
  </si>
  <si>
    <t/>
  </si>
  <si>
    <t>2.0</t>
  </si>
  <si>
    <t>False</t>
  </si>
  <si>
    <t>{a8433676-b531-43dc-a468-b0844211eac8}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</si>
  <si>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</si>
  <si>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</si>
  <si>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</si>
  <si>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</si>
  <si>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</si>
  <si>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</si>
  <si>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</si>
  <si>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</si>
  <si>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0121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</si>
  <si>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</si>
  <si>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</si>
  <si>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</si>
  <si>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</si>
  <si>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</si>
  <si>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</si>
  <si>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</si>
  <si>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</si>
  <si>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</si>
  <si>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</si>
  <si>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</si>
  <si>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A.Dindáková,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</si>
  <si>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</si>
  <si>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</si>
  <si>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</si>
  <si>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</si>
  <si>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</si>
  <si>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</si>
  <si>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</si>
  <si>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</si>
  <si>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</si>
  <si>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</si>
  <si>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</si>
  <si>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</si>
  <si>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</si>
  <si>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</si>
  <si>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</si>
  <si>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</si>
  <si>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</si>
  <si>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</si>
  <si>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</si>
  <si>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</si>
  <si>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</si>
  <si>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</si>
  <si>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</si>
  <si>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</si>
  <si>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</si>
  <si>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</si>
  <si>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</si>
  <si>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</si>
  <si>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</si>
  <si>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</si>
  <si>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</si>
  <si>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</si>
  <si>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</si>
  <si>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</si>
  <si>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</si>
  <si>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</si>
  <si>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</si>
  <si>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</si>
  <si>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</si>
  <si>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</si>
  <si>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</si>
  <si>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</si>
  <si>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</si>
  <si>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</si>
  <si>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</si>
  <si>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</si>
  <si>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</si>
  <si>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</si>
  <si>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</si>
  <si>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</si>
  <si>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</si>
  <si>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</si>
  <si>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</si>
  <si>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</si>
  <si>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</si>
  <si>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</si>
  <si>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</si>
  <si>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</si>
  <si>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</si>
  <si>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Statutární město Karlovy Vary</t>
  </si>
  <si>
    <t>P.č.</t>
  </si>
  <si>
    <t>MJ</t>
  </si>
  <si>
    <t>Množství</t>
  </si>
  <si>
    <t>cena / MJ</t>
  </si>
  <si>
    <t>Dodávka celk.</t>
  </si>
  <si>
    <t>Celkem</t>
  </si>
  <si>
    <t>Díl:</t>
  </si>
  <si>
    <t>M21</t>
  </si>
  <si>
    <t>ks</t>
  </si>
  <si>
    <t>Pomůcky, projekty z MAP,  vybavení učeben, Karlovy Vary</t>
  </si>
  <si>
    <t>Pomůcky</t>
  </si>
  <si>
    <t>Pomůcky_Krušnohorská_dílny</t>
  </si>
  <si>
    <t>Pomůcky_Krušnohorská_družina</t>
  </si>
  <si>
    <t>Pomůcky, projekty z MAP , vybavení učeben, Karlovy Vary</t>
  </si>
  <si>
    <t>Pomůcky, projekty z MAP, vybavení učeben, Karlovy Vary</t>
  </si>
  <si>
    <t>Název</t>
  </si>
  <si>
    <t>Vozík pro uložení 16ks svěráků s podložkou, 3x ložná plocha, r. 1000x600mm, 2x otočná a 2x pevná kola průměr kola 125mm</t>
  </si>
  <si>
    <t>Strojová vrtačka s křížovým laserem, dvě rychlosti, příkon min. 700W, otáčky za min. 46-2500, rozměr stolu min. 195x195mm, sklíčidlo min. 13mm, vzdálenost sklíčidlo- stůl 175mm, hmotnost min. 23,5kg</t>
  </si>
  <si>
    <t>Pokosová pila, s potahem a laserem, příkon min. 2000W, rozsah natočení -45/45 stupňů, průměr kotouče min. 254mm, vnitřní průměr kotouče 30mm, otáčky za minutu 3200-4500, prořez 90/90mm 340x90, počet zubů kotouče 60</t>
  </si>
  <si>
    <t>Pásová pila na dřevo dvourychlostní, posuvné pravítko, příkon 500W, délka pásu 1790mm, řezná rychlost 660-960m/min, řezná šíře 245mm, řezná výška 120mm, rozměr stolu 300x380-535mm</t>
  </si>
  <si>
    <t>Robotický set - výuková stavebnice pro rozvíjení znalostí žáků z mobilní robotiky s čidly, pohony, senzory a řídící jednotkou
 - obsahuje min.565 konstrukčních prvků jako jsou ozubená kola, řemenice, DC motory, motory s integrovanými snímači, převodovky; pět úrovní programování,počet sestavitelných modelů 17, 3x ultrazvukový snímač vzdálenosti, 2x motory se snímači, optický barevný senzor, akumulátory, řídící jednotka, ovládací software</t>
  </si>
  <si>
    <t>Robotická sestava - výuková robotická stavebnice pro stavbu modelů a jejich programování,  s čidly, pohony, ovládací jednotkou
- min. 200 komponentů pro tvorbu až 12ti modelů, řídící jednotka se 3 vstupy pro senzory a 2 výstupy pro motory nebo kontrolky, USB rozhraní, které slouží současně pro napájení, ovládací software</t>
  </si>
  <si>
    <t>Stolní kotoučová pila, max. prořez při 90 stupních 80mm, napětí min. 230V, pracovní výška 820mm, min. rozměr kotouče 254x30x3mm, otáčky min. 4300/min, příkon 1800W</t>
  </si>
  <si>
    <t>Pistole pro lepení tavným lepidlem, krátkodobý příkon pro rychlé nahřátí min 60 W, trvalý příkon 11 W, průměr tyčinky 11 mm, praktický vypínač a stojánek, rychlé lepení papíru, korku, dřeva, kůže, textilie, umělé hmoty, keramiky atd., napájení 230V</t>
  </si>
  <si>
    <t>Elektronická stavebnice se skládá celkem z 80 klasických a elektronických součástek, ze kterých je možné stvořit až 750 funkčních projektů se solárním panelem, pro děti do 8 let</t>
  </si>
  <si>
    <t>Stavebnice pro výuku pneumatických systémů, obsahující min:kompresor, 4 pneumatické válce, 4 manuální ventily, zásobník na 9 V baterie (baterie nejsou součástí)</t>
  </si>
  <si>
    <t>Stolní řezačka polystyrénu, příkon 200W</t>
  </si>
  <si>
    <t>Šicí stroj</t>
  </si>
  <si>
    <t>Sada litinových nožů</t>
  </si>
  <si>
    <t>Sada linorytových nožů a rydel různých tvarů od italského výrobce.
Kvalitní nástroje, které mají kalené ostří. Pohodlná rukojeť zakončená mosazným kroužkem zajišťuje snadné použití.Součástí sady je brusný kámen.</t>
  </si>
  <si>
    <t>Tiskařský lis</t>
  </si>
  <si>
    <t>Tiskařský lis na grafiku A3. Součástí lisu- deska o síle 1cm (tvrzený plast) a rozměru 33x50cm a filc o síle 3mm.  tisk linorytů, suché jehly,  monotypů, leptů a dalších graf.technik.</t>
  </si>
  <si>
    <t>Gumový váleček</t>
  </si>
  <si>
    <t>Robusní gumový váleček pro nanášení tiskařské barvy. Z přírodní gumy. Rukojeť je vyrobena z polypropylenu s dírkou.3x rozměr 100 mm, 3x rozměr 15 mmm, 3x rozměr 200mm</t>
  </si>
  <si>
    <t>Sušák na výkresy</t>
  </si>
  <si>
    <t>Kovová konstrukce. 25 pater pro ukládání výkresů k vysušení. Kolečka - mobilní. Pro 25 výkresů A3 nebo 50 výkresů A4.rozm. 42,5 x 41 x 98 cm</t>
  </si>
  <si>
    <t xml:space="preserve">Velký sušák na výkresy </t>
  </si>
  <si>
    <t>Stojan pro sušení výkresů. Kovová konstrukce s kolečky. Sušák pojme 2x 25 výkresů A3 nebo 2x 50 výkresů A4. rozm. 63 x 42 x 96,5 cm</t>
  </si>
  <si>
    <t>Elektrické ořezávátko</t>
  </si>
  <si>
    <t>Hmotnost 2kg, s odpadní nádobou, 6 otvorů, thermopojistka</t>
  </si>
  <si>
    <t>Vinilové samolepky</t>
  </si>
  <si>
    <t>Dlouhotrvají voděodolný materiál. Samolepicí. Snadnočistící.Rozměr 90x 210 , 12 roly v 6 odstínech. (v džungly, divoké květiny, květiny a ananas, džungle rostlyny, paví peří,staré dřevo modý odstín)</t>
  </si>
  <si>
    <t>Přenosný mikroskop</t>
  </si>
  <si>
    <t>Mikroskop celkové zvětšení minimální 20 ×, celkové zvětšení maximální 500 ×, funkce osvětlení, fotoaparát a kamera, Doživotní záruka, Baterie, Napájecí adaptér a LCD displej barva Černá</t>
  </si>
  <si>
    <t>přenosný mikroskop</t>
  </si>
  <si>
    <t>Digitální mikroskop s plynulým zvětšením 60-100x, širokým zorným polem, jasným a ostrým obrazem. Zabudované LED osvětlení, klip na telefon. Zabudované LED osvětlení a poskytuje zvětšení jasný, čistý a ostrý obraz 60-120x zvětšený.</t>
  </si>
  <si>
    <t>Slunce, teplo vzduch</t>
  </si>
  <si>
    <t>Obsahuje materiály pro provedení 16 pokusů na téma vzduch (vzduch jako těleso, vzduch a voda, akumulace energie a přenos síly, tlak vzduchu, vztlak) a 13 pokusů na téma Slunce a teplo (teplota, šíření tepla, teplo ze Slunce, přeměna energie).</t>
  </si>
  <si>
    <t>Energy box</t>
  </si>
  <si>
    <t>Energy Box přináší komplexní řešení výuky obnovitelných zdrojů energie.Etanolový palivový článek. Vodíkové palivové články. Solný článek. Solární panel. Termoelektrický článek. Kondenzátor. Větrná turbína.</t>
  </si>
  <si>
    <t>řezačka</t>
  </si>
  <si>
    <t>Páková řezačka A3, délka řezu 45 cm, kapacita 20 listů, měřítko, materiál čepele - ocel, materiál základny - kov, přítlak manuální, barva modrá</t>
  </si>
  <si>
    <t>sada pro Micro:bit</t>
  </si>
  <si>
    <t>Interaktivní stavebnice (400+ dílků), elektronické senzory a 32 projektů, včetně integrace čipy micro:bit a programování pomocí přiloženého SW. Připojení přes bluetooth a možnost integrované baterie s nabíjením přes USB - bez nutnosti používání volně prodejných akumulátorů. Zároveň je celá sada kompatibilní se stavebnicí Lego. Sada obsahuje krome základních stavebních dílů i senzory sledující čáry, detektor vodní hladiny, senzor pohybu a minimálně 3 motory k připojení k ovládací desce.</t>
  </si>
  <si>
    <t xml:space="preserve">váleček </t>
  </si>
  <si>
    <t>38 cm bez rukojeti 20 cm, bukový, přírodní, šířka 6 cm</t>
  </si>
  <si>
    <t>21 cm bez rukojeti 10 cm, bukový, přírodní, šířka 6 cm</t>
  </si>
  <si>
    <t>struna</t>
  </si>
  <si>
    <t>Struna k řezání hlíny z dvojitého pevného nerezu, déla 60 cm</t>
  </si>
  <si>
    <t>Struna k řezání hlíny tenká</t>
  </si>
  <si>
    <t>jehla</t>
  </si>
  <si>
    <t>jehla na rytí do hlíny,</t>
  </si>
  <si>
    <t>Dvoukotoučová bruska, napětí 230V, otáčky min.2850/min,rozměr kotoučů min.150x25x12,7mm, příkon min.375W</t>
  </si>
  <si>
    <t>Pákové nůžky na plech, délka nože min.25cm, max. tl. plechu 5mm, kulatý průřez max.13mm, plochý profil 70x5mm, součástí dodávky sada nožů 250mm</t>
  </si>
  <si>
    <t>Pásová kombinovaná bruska určená pro broušení dřeva, kovů a plastů, min.roz. Kotouče230mm, min. příkon 550W, úhel nastavení 150x1220mm, rychlost pásu min. 330m/min, napětí 230V</t>
  </si>
  <si>
    <t>Vozík</t>
  </si>
  <si>
    <t>Vrtačka</t>
  </si>
  <si>
    <t>Pokosová pila</t>
  </si>
  <si>
    <t>Pásová pila</t>
  </si>
  <si>
    <t>Robotický set</t>
  </si>
  <si>
    <t>Robotická sestava</t>
  </si>
  <si>
    <t>Dvoukotoučová bruska</t>
  </si>
  <si>
    <t>Pákové nůžky</t>
  </si>
  <si>
    <t>Pásová bruska</t>
  </si>
  <si>
    <t>Stolní kotoučová pila</t>
  </si>
  <si>
    <t>Tavná pistole</t>
  </si>
  <si>
    <t>Elektronická stavebnice</t>
  </si>
  <si>
    <t>Stavebnice pneumatických systémů</t>
  </si>
  <si>
    <t>Řezačka</t>
  </si>
  <si>
    <t>Šicí stroj, 32 druhů stehů, automatická knoflíková dírka, horizontálním rotačním chapačem, volným ramenem.32 druhů stehů, mezi kterými jsou základní, dekorativní a pružné stehy.polohovatelné jehly vlevo / vpravo. Možnost šití dvojjehlou. Automatický navlékač jehly. osvětlení. Poohování jehly.</t>
  </si>
  <si>
    <t>Stolní fotbal</t>
  </si>
  <si>
    <t>Stolní fotbal, hmotnost min.55kg, hrací pole min. 87/110/145 cm, vyrobeno z třešňového dřeva</t>
  </si>
  <si>
    <t>Dřevěný domeček</t>
  </si>
  <si>
    <t>Dřevěný domeček pro panenky s LED osvětlením, domeček se třemi patry, každá místnost má své specifické vybavení, např. piano, stoly, židle, postel. Výška jednotlivých pater 22-30 cm.</t>
  </si>
  <si>
    <t>Samoskládací stan</t>
  </si>
  <si>
    <t>Samoskládací stan pro 2 osoby r.230x125x100 cm</t>
  </si>
  <si>
    <t>Kočárek pro panenky</t>
  </si>
  <si>
    <t>Kočárek pro panenky odnímatelná korbička, skládací, materiál konstrukce kov, možnost polohování rukojeti, max. výška panenky 57 cm, batůžek, slunečník a kryt na korbičku součástí balení, rozměry 90 × 40 × 90 cm</t>
  </si>
  <si>
    <t>Multikoutek</t>
  </si>
  <si>
    <t>Multikoutek- pohádkový tvar domečku oživí kždou místnost, slouží k hraní na obchod nebo divadlo, r. min.80x115x165cm</t>
  </si>
  <si>
    <t>Sada maňásků</t>
  </si>
  <si>
    <t>Sada maňásků s :mámou, tátou, holčičkou, chlapečkem, babičkou, dědečkem,Červenou karkulkou, vlkem, myslivcem, královnou, králem, princeznou, princem, drakem- výška 22až 30cm</t>
  </si>
  <si>
    <t>Sada maňásků zobrazující povolání, vyrobeno z jemné příjemné látky, výška min. 26-28cm, 10ks</t>
  </si>
  <si>
    <t>Aplikace strom</t>
  </si>
  <si>
    <t>Aplikace strom a přátelé - barevné aplikace pro montáž na stěnu, vyrobeno z HDF desek a filce, rozměr. min.130x166cm, rozměr veverky min. 20,5x29cm, rozměr ptáčka min. 34x20cm</t>
  </si>
  <si>
    <t>Aplikace ježek</t>
  </si>
  <si>
    <t>Aplikace-ježek tráva, barevná aplikace pro montáž na stěnu, vyrobeno z HDF desek a filce, rozměr min.71x35cm</t>
  </si>
  <si>
    <t>Aplikace srna</t>
  </si>
  <si>
    <t>Aplikace - srna, barevné aplikace pro montáž na stěnu, vyrobeno z HDF desek a filce, rozměr min. 52x75cm</t>
  </si>
  <si>
    <t>Aplikace hříbek</t>
  </si>
  <si>
    <t>Aplikace - hříbek barevné aplikace pro montáž na stěnu, vyrobeno z HDF desek a filce, rozměr min. 26,5x 29,5cm</t>
  </si>
  <si>
    <t>Aplikace ptáček</t>
  </si>
  <si>
    <t>Aplikace - ptáček, barevné aplikace pro montáž na stěnu, vyrobeno z HDF desek a filce, rozměr min. 31x17cm</t>
  </si>
  <si>
    <t>Aplikace medvídek</t>
  </si>
  <si>
    <t>Aplikace- medvídek, barevné aplikace pro montáž na stěnu, vyrobeno z HDF desek a filce, rozměr min. 77x40cm</t>
  </si>
  <si>
    <t>Aplikace zajíček</t>
  </si>
  <si>
    <t>Aplikace - zajíček, barevné aplikace pro montáž na stěnu, vyrobeno z HDF desek a filce, rozměr min. 52x32cm</t>
  </si>
  <si>
    <t>Rohové žíněnky</t>
  </si>
  <si>
    <t>Rohové žíněnky s opěrkou - pohodlná molitanová žíněnka ve tvaru půlválce. Žíněnky doplňují opěrky ve tvaru půlválce.Rozměr jedné čtvrtky min. 150x150cm, výška min. 15cm (po rozložení 30cm)</t>
  </si>
  <si>
    <t>Skříňka hudební nástroje</t>
  </si>
  <si>
    <t>Skříňka s hudebními nástroji, min. rozměr 53,6x40x50cm obsahuje: diatonické zvonečky 1ks, triangl 2ks, dřevěná ozvučná vajíčka 1 pár, tamburína 2ks, palička se zvonečky 2ks, dřevěná jingle 2ks, ozvučná lžička 1ks, zvonečky na ruku 4ks, zvonečky kolem pasu 1ks, malé talířky 2 páry, bubínek 1 ks, harmonika 1ks, tonblok 1ks, guiro 1ks, kastaněty s rukojetí 2ks, plastové marakasy 1 pár, maxi guiro mexické 1ks</t>
  </si>
  <si>
    <t>Stolní hokej</t>
  </si>
  <si>
    <t>Stolní hokej, min. rozměr 108x52x24cm</t>
  </si>
  <si>
    <t>Padák</t>
  </si>
  <si>
    <t>Barevný lehký šátek. Ve střední části je všitá šňůrka určená pro regulaci průměru středového otvoru. Úchyty umístěné po obvodu. 3,5 metru</t>
  </si>
  <si>
    <t>Kulaté polštáře se stojanem</t>
  </si>
  <si>
    <t>Kulaté polštáře z odolné PVC látky, s molitanovou výplní, rozměr min.35x3cm, 20ks, se stojanem.</t>
  </si>
  <si>
    <t>Digitální piano</t>
  </si>
  <si>
    <t>• prům. 3,5 m • 8 úchytů • maximální zatížení 10 kg</t>
  </si>
  <si>
    <t>Dřevěné hodiny</t>
  </si>
  <si>
    <t>1x dřevěná podkladová deska s číselníkem,2 x modrá půlhodina, 4x oranžová čtvrthodina, 12x zelené pětiminutové díllky</t>
  </si>
  <si>
    <t>Dřevěné kostky</t>
  </si>
  <si>
    <t>9 kostek (rozměr kostky 4x4 cm), 25 oboustranně potištěných dřevěných kartiček</t>
  </si>
  <si>
    <t>Hookbruč</t>
  </si>
  <si>
    <t>7x kolík výška 40cm (cílové/startovní body), 4x obruč Φ 30cm, bavlněný vak.</t>
  </si>
  <si>
    <t xml:space="preserve">Člověče nezlob se </t>
  </si>
  <si>
    <t>16 ks dřevěných postaviček (4x modrá/zelená/červená/žlutá), hrací kostka dřevěná, proutěný košík na snadné přenášení.Velikost postaviček: 15 cm (Φ základny 5 cm), velikost kostky: 6x6x6 cm.</t>
  </si>
  <si>
    <t>Zahradní domino</t>
  </si>
  <si>
    <t xml:space="preserve">28 dřevěných hracích kostek, proutěný košík na snadné přenášení kostek. Venkovní i vitřní použití. Velikost kostek 17,5x9x2,8 cm. </t>
  </si>
  <si>
    <t>Boomwhacker</t>
  </si>
  <si>
    <t xml:space="preserve">27 Boomwhacker tyček, sada samolepek chromatických not a výukové DVD.
</t>
  </si>
  <si>
    <t>Rytmická dřívk woodklang</t>
  </si>
  <si>
    <t>Rytmická dřívka woodklang 14 cm, různé barvy</t>
  </si>
  <si>
    <t>Taneční podložka</t>
  </si>
  <si>
    <t>taneční podložka X-ped</t>
  </si>
  <si>
    <t>Loutkové divadlo</t>
  </si>
  <si>
    <t>Loutkové divadlo, 100x51 cm, 12 loutek, opona, masivní konstrukce, 9 kg</t>
  </si>
  <si>
    <t>Zahradní věž</t>
  </si>
  <si>
    <t>58 ks dřevěných kostek, velikost 24x6x7,5cm.Dvě praktické tašky. Tvrdé dřevo. Váha 22 kg</t>
  </si>
  <si>
    <t>Dětská kytara</t>
  </si>
  <si>
    <t>Barva natural, šest strun, bez výřezu, vrstvený korpus, velikost 1/2, deska lípa, hmatník ořech.</t>
  </si>
  <si>
    <t>Africký buben</t>
  </si>
  <si>
    <t>Velikost: 6 '', Materiál pláště: Syntetický, Ladění - přednastaveno, obruče -kov, základna- pryž, připínací popruh, bubnová hlava - tištěná grafika</t>
  </si>
  <si>
    <t>Skákací kruhy</t>
  </si>
  <si>
    <t>20 x plochý kruh ve 4 barvách - žlutá, modrá, zelená, červená, 25x spojka, průměr 39 cm</t>
  </si>
  <si>
    <t>Rytmická sada</t>
  </si>
  <si>
    <t>Rytmická sada, 26 vybraných přírodních nástrojů z celého světa. Jedenáct různých shakerů, tři bubínky, šest chrastítek a kracice pro uložení</t>
  </si>
  <si>
    <t>Tužka pohádková</t>
  </si>
  <si>
    <t>Interaktivní mluvící dětská kniha Pohádkové učení s Elektronickou Albi tužkou 2.0 z edice Kouzelné čtení seznámí děti předškolního věku s barvami, tvary, části těla, čísly nebo třeba protiklady.</t>
  </si>
  <si>
    <t>Žíněnky</t>
  </si>
  <si>
    <t>materiál: Plawil s PVC potahem, výplň- pěna tlumící dopady, tuhost - 25 kg/m3, rozměr 200x90x40, hmotnost 17 kg, barva červená a modrá</t>
  </si>
  <si>
    <t>kladina</t>
  </si>
  <si>
    <t>12 dílů 31 cm dlouhých - kladina je celkem dlouhá 370 cm, má všechny díly jen zahnuté a jeden dílek je vysoký 16 cm, šířka horní plochy 5cm</t>
  </si>
  <si>
    <t>Kytara</t>
  </si>
  <si>
    <t>Set kytary pro dospělého praváka, obal,stojanu, ladičky a podnožky</t>
  </si>
  <si>
    <t>Výslovnost hlásek DTN</t>
  </si>
  <si>
    <t>Hra je vhodná pomůcka pro rozvoj výslovnosti hlásek. Procvičuje hlásky DTN ĎŤŇ ve všech pozicích slova.31 karet s šesti obrázky.</t>
  </si>
  <si>
    <t>Logopedická hra</t>
  </si>
  <si>
    <t>obsahujeherní plán, kostku, 3 postavičky, 3 stojánky, 330 karet</t>
  </si>
  <si>
    <t>Hrajeme si s pohádkami</t>
  </si>
  <si>
    <t>Pro děti od 6,5 let. 3 známé pohádky na deseti kartách</t>
  </si>
  <si>
    <t>Hra na výslovnost RŘ</t>
  </si>
  <si>
    <t>Velký double výslovnost RŘ.57 karet s 6 obrázky.</t>
  </si>
  <si>
    <t>Petanque dřevěný</t>
  </si>
  <si>
    <t xml:space="preserve">3 sady dřevěných koulí, 6 kusů, průměr koule 6cm, </t>
  </si>
  <si>
    <t>kroužky dřevěné</t>
  </si>
  <si>
    <t>1x kříž, 5x cílový kolík, 5x házecí kroužek, lakované dřevo</t>
  </si>
  <si>
    <t>mikádo</t>
  </si>
  <si>
    <t>25 mikádo tyčí, praktickou síťovanou tašku pro snadné přenášení tyček, česká pravidla. Velikost dřevěné tyčky 95x1,2cm.</t>
  </si>
  <si>
    <t>Třídící mysky</t>
  </si>
  <si>
    <t>6 mysek v šesti různých barvách, průměr 40cm</t>
  </si>
  <si>
    <t>organizér</t>
  </si>
  <si>
    <t>modrá plachta s okénky o rozměrech 77x 77 cm,121 okének</t>
  </si>
  <si>
    <t>didaktická skládanka</t>
  </si>
  <si>
    <t>50 karet s reálnými fotografiemi (9 x 9 cm), kostka 3,5x35,5cm</t>
  </si>
  <si>
    <t>motorická deska</t>
  </si>
  <si>
    <t>předlohy na rozvoj dětské motoriky,10 oboustranných vzorových karet s 20 plnobarevnými aktivitami, 120 plastových šroubů v 5 zářivých barvách</t>
  </si>
  <si>
    <t>skákací lano</t>
  </si>
  <si>
    <t>5 metrů, cotton, dřevěná rukojeť</t>
  </si>
  <si>
    <t>XXL šipky</t>
  </si>
  <si>
    <t>1 šipkové pole o Ø 1 m, 3 "šipky". Zakončené dřevem s FSC.4 kovové kolíčky na připevnění do země.</t>
  </si>
  <si>
    <t>Cornhole Kids</t>
  </si>
  <si>
    <t>2 hrací desky - dřevěné - o velikosti 60 x 30 cm.8 sáčků - 4 od každé barvy. Oranžová a modrá. Velikost 8 x 8 cm.</t>
  </si>
  <si>
    <t xml:space="preserve">Garden Rondo </t>
  </si>
  <si>
    <t>Balanční deska, kovová konstrukce, prášková barva, 35 kg</t>
  </si>
  <si>
    <t>magické okno</t>
  </si>
  <si>
    <t>1 průhledná deska s ekologickým dřevěným rámem, pocházející z trvale udržitelných lesů (33 x 28 cm),6 barevných fixů</t>
  </si>
  <si>
    <t>veršovaná zvířecí abeceda</t>
  </si>
  <si>
    <t>kartičky velikost A6, povrchová laminace</t>
  </si>
  <si>
    <t>siluety hudebních nástrojů</t>
  </si>
  <si>
    <t>2 domina (výukové a klasické) - 28 oboustranných karet, 17 párů obrázků, krabička</t>
  </si>
  <si>
    <t>dřevěná dešťová hůl</t>
  </si>
  <si>
    <t>délka 35cm,Ø cca 5 cm, apodobuje jemný zvuk deště</t>
  </si>
  <si>
    <t>Pěnová stavebnice</t>
  </si>
  <si>
    <t>kostka:výplň: pena, vonkajší materiál: 100 % polychlorid, 4 kostky o rozměrech 60 x 60 x 60 cm, 4 kostky o rozměrech 30 x 30 x 30 cm, 2 kvádry o rozměrech 120 x 30 x 30 cm, 4 kvádry o rozměrech 60 x 60 x 30 cm, 2 kvádry o rozměrech 60 x 30 x 30 cm</t>
  </si>
  <si>
    <t>pukec</t>
  </si>
  <si>
    <t>Hrací desku - velikost 60x35 cm.Deska je kompletně vyrobena ze dřeva. Spodní část je hladká, aby po ní dobře jezdily dřevěné puky.10 hracích puků (dřevěných) - průměr 4 cm a výška puku 1 cm. Uloženy v pytlíku.</t>
  </si>
  <si>
    <t>skákací guma</t>
  </si>
  <si>
    <t>Rozměry: šířka 0,7 cm, délka 5 metrů. Růžová a zelená.textilní guma: 64% polyester, 36% elastan.</t>
  </si>
  <si>
    <t>kulečník minipool</t>
  </si>
  <si>
    <t>Rozměr desky: 51 x 32 cm. Výška cca 9 cm.Hrací deska je vyrobena z MDF desky. 16 koulí.2 táka, trojúhelník.</t>
  </si>
  <si>
    <t>piškvorky</t>
  </si>
  <si>
    <t>Rozměr hrací plochy: 120x120 cm.10 hracích destiček - 5x kruh a 5x kříž. Průměr kruhu: 30 cm. Šířka kříže: 30 cm.</t>
  </si>
  <si>
    <t>kanjam</t>
  </si>
  <si>
    <t>Dva odolné snadno přenosné koše - výška koše 51 cm, průměr koše 42 cm.Oficiální 168 g vážící létající talíř - frisbee</t>
  </si>
  <si>
    <t>míč na fotbal</t>
  </si>
  <si>
    <t>plášť ze 100% recyklovaného TPU. Strojově šitý. Potisk UEFA.Butylová duše.</t>
  </si>
  <si>
    <t>míč na volejbal</t>
  </si>
  <si>
    <t>Velikost 5, Americká značka. Hmotnost 20-280 g. Obvod 66-68 cm. Určení na sportovní zápas.</t>
  </si>
  <si>
    <t>míč na basket</t>
  </si>
  <si>
    <t>homologován FIBA, splňuje oficiální technické parametry, lepený míč, velikosti 5 (BB 5011 C)</t>
  </si>
  <si>
    <t>míč na házenou</t>
  </si>
  <si>
    <t>Vyroben z měkčeného materiálu. Patentovaná Zero wing duše. Osvědčená kvalita značky Select.</t>
  </si>
  <si>
    <t>míč na ragby</t>
  </si>
  <si>
    <t>Velikost 5 </t>
  </si>
  <si>
    <t>rakety na bedbinton</t>
  </si>
  <si>
    <t>4 rakety Wilson Hyper 6000. 3 nylonové košíky. 2 ocelové tyče.</t>
  </si>
  <si>
    <t>vajíčka</t>
  </si>
  <si>
    <t>chrastítka ve tvaru vejce</t>
  </si>
  <si>
    <t>vajíčka s rukojetí</t>
  </si>
  <si>
    <t>hudební sada rytmických vajíček s rukojetí</t>
  </si>
  <si>
    <t>perkusní sada</t>
  </si>
  <si>
    <t>Tamburínku s plíšky, pár chrastících vajíček, plastové kastaněty a triangl s paličkou.</t>
  </si>
  <si>
    <t>Dřevěná zvířátka</t>
  </si>
  <si>
    <t>33 dřevěných částí, 5 oboustraných karet</t>
  </si>
  <si>
    <t>stavebnice</t>
  </si>
  <si>
    <t>188 částí, z lehké a pružné odolné pěny, konektory LEGO, velikost dílku 7 cm BAKOBA</t>
  </si>
  <si>
    <t>volejbalový míč</t>
  </si>
  <si>
    <t>Česká výroba, Hmotnost 190g, Obvod 650-670mm</t>
  </si>
  <si>
    <t>gymnastický míč</t>
  </si>
  <si>
    <t>různé barvy, 75 cm průměr, vysoce odolné PVC, nosnost 600kg</t>
  </si>
  <si>
    <t>aktivní polytechnická stěna</t>
  </si>
  <si>
    <t>2000x1500, včetně dopravy a montáže</t>
  </si>
  <si>
    <t>plastová zásuvka</t>
  </si>
  <si>
    <t>šířka 31,2 cm, hloubka 42,5 cm, výška 22,5 cm, hmotnost 0,8 kg, barva čirá 4x, žlutá 4x, zelená 4x, modrá 4x, červená 4x</t>
  </si>
  <si>
    <t>šířka 31,2 cm, hloubka 42,5 cm, výška 15 cm, hmotnost 0,8 kg, barva čirá 4x, žlutá 4x, zelená 4x, modrá 4x, červená 4x</t>
  </si>
  <si>
    <t xml:space="preserve">dřevěná stavebnice </t>
  </si>
  <si>
    <t>Stavebnice dřevěná Kapla přírodní - 1000ks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</si>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</sst>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\ &quot;Kč&quot;"/>
    <numFmt numFmtId="168" formatCode="#,##0\_x0000_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</font>
    <font>
      <sz val="9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Calibri"/>
      <family val="2"/>
      <charset val="238"/>
    </font>
    <font>
      <sz val="9"/>
      <color rgb="FF333333"/>
      <name val="Calibri"/>
      <family val="2"/>
      <charset val="238"/>
    </font>
    <font>
      <sz val="10"/>
      <color rgb="FF1A1937"/>
      <name val="Calibri"/>
      <family val="2"/>
      <charset val="238"/>
      <scheme val="minor"/>
    </font>
    <font>
      <sz val="10"/>
      <color rgb="FF1A1937"/>
      <name val="Arial"/>
      <family val="2"/>
      <charset val="238"/>
    </font>
    <font>
      <sz val="8"/>
      <name val="Arial Narrow"/>
      <family val="2"/>
    </font>
    <font>
      <sz val="10"/>
      <color rgb="FF1E1E2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26" fillId="0" borderId="0"/>
    <xf numFmtId="0" fontId="34" fillId="0" borderId="0"/>
  </cellStyleXfs>
  <cellXfs count="2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7" fillId="5" borderId="22" xfId="2" applyFont="1" applyFill="1" applyBorder="1"/>
    <xf numFmtId="49" fontId="27" fillId="5" borderId="23" xfId="2" applyNumberFormat="1" applyFont="1" applyFill="1" applyBorder="1"/>
    <xf numFmtId="49" fontId="27" fillId="5" borderId="24" xfId="2" applyNumberFormat="1" applyFont="1" applyFill="1" applyBorder="1" applyAlignment="1">
      <alignment horizontal="left"/>
    </xf>
    <xf numFmtId="0" fontId="27" fillId="5" borderId="24" xfId="2" applyFont="1" applyFill="1" applyBorder="1" applyAlignment="1">
      <alignment horizontal="center"/>
    </xf>
    <xf numFmtId="1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 wrapText="1"/>
    </xf>
    <xf numFmtId="167" fontId="27" fillId="5" borderId="25" xfId="2" applyNumberFormat="1" applyFont="1" applyFill="1" applyBorder="1" applyAlignment="1">
      <alignment horizontal="center"/>
    </xf>
    <xf numFmtId="0" fontId="28" fillId="0" borderId="26" xfId="2" applyFont="1" applyBorder="1" applyAlignment="1">
      <alignment vertical="center"/>
    </xf>
    <xf numFmtId="49" fontId="28" fillId="0" borderId="27" xfId="2" applyNumberFormat="1" applyFont="1" applyBorder="1" applyAlignment="1">
      <alignment vertical="center"/>
    </xf>
    <xf numFmtId="0" fontId="28" fillId="0" borderId="28" xfId="2" applyFont="1" applyBorder="1" applyAlignment="1">
      <alignment vertical="center"/>
    </xf>
    <xf numFmtId="1" fontId="28" fillId="0" borderId="29" xfId="2" applyNumberFormat="1" applyFont="1" applyBorder="1" applyAlignment="1">
      <alignment horizontal="center" vertical="center"/>
    </xf>
    <xf numFmtId="167" fontId="28" fillId="0" borderId="29" xfId="2" applyNumberFormat="1" applyFont="1" applyBorder="1" applyAlignment="1">
      <alignment vertical="center"/>
    </xf>
    <xf numFmtId="49" fontId="27" fillId="5" borderId="23" xfId="2" applyNumberFormat="1" applyFont="1" applyFill="1" applyBorder="1" applyAlignment="1">
      <alignment horizontal="left"/>
    </xf>
    <xf numFmtId="49" fontId="28" fillId="0" borderId="27" xfId="2" applyNumberFormat="1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168" fontId="30" fillId="0" borderId="30" xfId="0" applyNumberFormat="1" applyFont="1" applyBorder="1" applyAlignment="1">
      <alignment horizontal="center" vertical="center"/>
    </xf>
    <xf numFmtId="168" fontId="30" fillId="0" borderId="30" xfId="0" applyNumberFormat="1" applyFont="1" applyBorder="1" applyAlignment="1">
      <alignment horizontal="center" vertical="center" wrapText="1"/>
    </xf>
    <xf numFmtId="167" fontId="27" fillId="6" borderId="29" xfId="2" applyNumberFormat="1" applyFont="1" applyFill="1" applyBorder="1" applyAlignment="1">
      <alignment vertical="center"/>
    </xf>
    <xf numFmtId="0" fontId="32" fillId="0" borderId="30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167" fontId="27" fillId="6" borderId="25" xfId="2" applyNumberFormat="1" applyFont="1" applyFill="1" applyBorder="1" applyAlignment="1">
      <alignment vertical="center"/>
    </xf>
    <xf numFmtId="0" fontId="32" fillId="0" borderId="32" xfId="0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 wrapText="1"/>
    </xf>
    <xf numFmtId="4" fontId="29" fillId="0" borderId="30" xfId="0" applyNumberFormat="1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0" fillId="0" borderId="30" xfId="0" applyBorder="1"/>
    <xf numFmtId="0" fontId="0" fillId="0" borderId="0" xfId="0" applyAlignment="1">
      <alignment horizontal="center" vertical="center"/>
    </xf>
    <xf numFmtId="0" fontId="29" fillId="0" borderId="39" xfId="0" applyFont="1" applyBorder="1" applyAlignment="1">
      <alignment vertical="top" wrapText="1"/>
    </xf>
    <xf numFmtId="0" fontId="28" fillId="0" borderId="24" xfId="2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41" fontId="32" fillId="0" borderId="35" xfId="0" applyNumberFormat="1" applyFont="1" applyBorder="1" applyAlignment="1">
      <alignment horizontal="center" vertical="center"/>
    </xf>
    <xf numFmtId="0" fontId="30" fillId="0" borderId="39" xfId="0" applyFont="1" applyBorder="1" applyAlignment="1" applyProtection="1">
      <alignment vertical="center" wrapText="1"/>
      <protection hidden="1"/>
    </xf>
    <xf numFmtId="1" fontId="30" fillId="0" borderId="35" xfId="0" applyNumberFormat="1" applyFont="1" applyBorder="1" applyAlignment="1">
      <alignment horizontal="center" vertical="center" wrapText="1"/>
    </xf>
    <xf numFmtId="43" fontId="30" fillId="0" borderId="30" xfId="0" applyNumberFormat="1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30" fillId="0" borderId="3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9" xfId="0" applyFont="1" applyBorder="1" applyAlignment="1">
      <alignment vertical="top" wrapText="1"/>
    </xf>
    <xf numFmtId="0" fontId="30" fillId="0" borderId="35" xfId="0" applyFont="1" applyBorder="1" applyAlignment="1">
      <alignment horizontal="center" vertical="center"/>
    </xf>
    <xf numFmtId="3" fontId="30" fillId="0" borderId="39" xfId="0" applyNumberFormat="1" applyFont="1" applyBorder="1" applyAlignment="1">
      <alignment vertical="top" wrapText="1"/>
    </xf>
    <xf numFmtId="0" fontId="30" fillId="0" borderId="39" xfId="3" applyFont="1" applyBorder="1" applyAlignment="1">
      <alignment vertical="top" wrapText="1"/>
    </xf>
    <xf numFmtId="0" fontId="30" fillId="0" borderId="39" xfId="3" applyFont="1" applyBorder="1" applyAlignment="1">
      <alignment horizontal="left" vertical="top" wrapText="1"/>
    </xf>
    <xf numFmtId="0" fontId="30" fillId="0" borderId="39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9" xfId="0" applyFont="1" applyBorder="1" applyAlignment="1">
      <alignment wrapText="1"/>
    </xf>
    <xf numFmtId="0" fontId="30" fillId="0" borderId="41" xfId="0" applyFont="1" applyBorder="1" applyAlignment="1">
      <alignment horizontal="center" vertical="center"/>
    </xf>
    <xf numFmtId="43" fontId="30" fillId="0" borderId="35" xfId="0" applyNumberFormat="1" applyFont="1" applyBorder="1" applyAlignment="1">
      <alignment horizontal="center" vertical="center"/>
    </xf>
    <xf numFmtId="43" fontId="32" fillId="0" borderId="36" xfId="0" applyNumberFormat="1" applyFont="1" applyBorder="1" applyAlignment="1">
      <alignment horizontal="center" vertical="center"/>
    </xf>
    <xf numFmtId="43" fontId="30" fillId="0" borderId="3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top" wrapText="1"/>
    </xf>
    <xf numFmtId="0" fontId="36" fillId="0" borderId="39" xfId="0" applyFont="1" applyBorder="1" applyAlignment="1">
      <alignment vertical="top" wrapText="1"/>
    </xf>
    <xf numFmtId="0" fontId="30" fillId="0" borderId="39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0" fillId="0" borderId="43" xfId="0" applyBorder="1"/>
    <xf numFmtId="0" fontId="32" fillId="0" borderId="39" xfId="0" applyFont="1" applyBorder="1" applyAlignment="1">
      <alignment horizontal="center" vertical="center" wrapText="1"/>
    </xf>
    <xf numFmtId="43" fontId="0" fillId="0" borderId="0" xfId="0" applyNumberFormat="1"/>
    <xf numFmtId="4" fontId="29" fillId="0" borderId="44" xfId="0" applyNumberFormat="1" applyFont="1" applyBorder="1" applyAlignment="1">
      <alignment horizontal="center" vertical="center"/>
    </xf>
    <xf numFmtId="3" fontId="29" fillId="0" borderId="37" xfId="0" applyNumberFormat="1" applyFont="1" applyBorder="1" applyAlignment="1">
      <alignment horizontal="left" vertical="center" wrapText="1"/>
    </xf>
    <xf numFmtId="3" fontId="29" fillId="0" borderId="30" xfId="0" applyNumberFormat="1" applyFont="1" applyBorder="1" applyAlignment="1">
      <alignment horizontal="left" vertical="center" wrapText="1"/>
    </xf>
    <xf numFmtId="4" fontId="29" fillId="0" borderId="30" xfId="0" applyNumberFormat="1" applyFont="1" applyBorder="1" applyAlignment="1">
      <alignment vertical="center" wrapText="1"/>
    </xf>
    <xf numFmtId="0" fontId="37" fillId="0" borderId="0" xfId="0" applyFont="1" applyAlignment="1">
      <alignment vertical="top" wrapText="1"/>
    </xf>
    <xf numFmtId="0" fontId="29" fillId="0" borderId="30" xfId="0" applyFont="1" applyBorder="1" applyAlignment="1">
      <alignment horizontal="left" vertical="center"/>
    </xf>
    <xf numFmtId="49" fontId="29" fillId="0" borderId="30" xfId="0" applyNumberFormat="1" applyFont="1" applyBorder="1" applyAlignment="1">
      <alignment vertical="center"/>
    </xf>
    <xf numFmtId="0" fontId="38" fillId="0" borderId="30" xfId="0" applyFont="1" applyBorder="1" applyAlignment="1">
      <alignment horizontal="left" vertical="center" wrapText="1" indent="1"/>
    </xf>
    <xf numFmtId="0" fontId="37" fillId="0" borderId="30" xfId="0" applyFont="1" applyBorder="1" applyAlignment="1">
      <alignment horizontal="left" vertical="center" wrapText="1" indent="1"/>
    </xf>
    <xf numFmtId="0" fontId="33" fillId="0" borderId="37" xfId="0" applyFont="1" applyBorder="1" applyAlignment="1">
      <alignment horizontal="left" vertical="center" shrinkToFit="1"/>
    </xf>
    <xf numFmtId="0" fontId="33" fillId="0" borderId="30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/>
    </xf>
    <xf numFmtId="0" fontId="35" fillId="0" borderId="30" xfId="0" applyFont="1" applyBorder="1" applyAlignment="1">
      <alignment horizontal="center" shrinkToFit="1"/>
    </xf>
    <xf numFmtId="0" fontId="29" fillId="0" borderId="30" xfId="0" applyFont="1" applyBorder="1" applyAlignment="1">
      <alignment horizontal="left" vertical="center" shrinkToFit="1"/>
    </xf>
    <xf numFmtId="0" fontId="40" fillId="0" borderId="0" xfId="0" applyFont="1" applyAlignment="1">
      <alignment vertical="top" wrapText="1"/>
    </xf>
    <xf numFmtId="0" fontId="29" fillId="0" borderId="30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29" fillId="0" borderId="37" xfId="0" applyFont="1" applyBorder="1" applyAlignment="1">
      <alignment horizontal="left" vertical="center"/>
    </xf>
    <xf numFmtId="0" fontId="33" fillId="0" borderId="30" xfId="0" applyFont="1" applyBorder="1"/>
    <xf numFmtId="4" fontId="29" fillId="0" borderId="40" xfId="0" applyNumberFormat="1" applyFont="1" applyBorder="1" applyAlignment="1">
      <alignment horizontal="left" vertical="center" wrapText="1"/>
    </xf>
    <xf numFmtId="4" fontId="29" fillId="0" borderId="39" xfId="0" applyNumberFormat="1" applyFont="1" applyBorder="1" applyAlignment="1">
      <alignment horizontal="left" vertical="center" wrapText="1"/>
    </xf>
    <xf numFmtId="0" fontId="37" fillId="0" borderId="39" xfId="0" applyFont="1" applyBorder="1" applyAlignment="1">
      <alignment vertical="top" wrapText="1"/>
    </xf>
    <xf numFmtId="0" fontId="37" fillId="0" borderId="39" xfId="0" applyFont="1" applyBorder="1" applyAlignment="1">
      <alignment horizontal="left" vertical="top" wrapText="1"/>
    </xf>
    <xf numFmtId="49" fontId="33" fillId="0" borderId="40" xfId="0" applyNumberFormat="1" applyFont="1" applyBorder="1" applyAlignment="1">
      <alignment vertical="top" wrapText="1" shrinkToFit="1"/>
    </xf>
    <xf numFmtId="0" fontId="33" fillId="0" borderId="39" xfId="0" applyFont="1" applyBorder="1" applyAlignment="1">
      <alignment wrapText="1" shrinkToFit="1"/>
    </xf>
    <xf numFmtId="0" fontId="33" fillId="0" borderId="39" xfId="0" applyFont="1" applyBorder="1" applyAlignment="1">
      <alignment vertical="top" wrapText="1" shrinkToFit="1"/>
    </xf>
    <xf numFmtId="0" fontId="29" fillId="0" borderId="39" xfId="0" applyFont="1" applyBorder="1" applyAlignment="1">
      <alignment vertical="top" wrapText="1" shrinkToFit="1"/>
    </xf>
    <xf numFmtId="0" fontId="29" fillId="0" borderId="39" xfId="0" applyFont="1" applyBorder="1" applyAlignment="1">
      <alignment wrapText="1"/>
    </xf>
    <xf numFmtId="0" fontId="33" fillId="0" borderId="39" xfId="0" applyFont="1" applyBorder="1" applyAlignment="1">
      <alignment vertical="center" wrapText="1"/>
    </xf>
    <xf numFmtId="0" fontId="33" fillId="0" borderId="30" xfId="0" applyFont="1" applyBorder="1" applyAlignment="1">
      <alignment horizontal="center" vertical="center"/>
    </xf>
    <xf numFmtId="4" fontId="29" fillId="0" borderId="44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left" vertical="top" wrapText="1" shrinkToFit="1"/>
    </xf>
    <xf numFmtId="0" fontId="29" fillId="0" borderId="40" xfId="0" applyFont="1" applyBorder="1" applyAlignment="1">
      <alignment wrapText="1"/>
    </xf>
    <xf numFmtId="0" fontId="33" fillId="0" borderId="39" xfId="0" applyFont="1" applyBorder="1" applyAlignment="1">
      <alignment wrapText="1"/>
    </xf>
    <xf numFmtId="0" fontId="33" fillId="0" borderId="38" xfId="0" applyFont="1" applyBorder="1" applyAlignment="1">
      <alignment vertical="center"/>
    </xf>
    <xf numFmtId="4" fontId="29" fillId="0" borderId="41" xfId="0" applyNumberFormat="1" applyFont="1" applyBorder="1" applyAlignment="1">
      <alignment horizontal="center" vertical="center" wrapText="1"/>
    </xf>
    <xf numFmtId="4" fontId="29" fillId="0" borderId="35" xfId="0" applyNumberFormat="1" applyFont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33" fillId="0" borderId="35" xfId="0" applyNumberFormat="1" applyFont="1" applyBorder="1" applyAlignment="1">
      <alignment horizontal="center" vertical="center" wrapText="1"/>
    </xf>
    <xf numFmtId="49" fontId="33" fillId="0" borderId="35" xfId="0" applyNumberFormat="1" applyFont="1" applyBorder="1" applyAlignment="1">
      <alignment vertical="center" wrapText="1"/>
    </xf>
    <xf numFmtId="49" fontId="33" fillId="0" borderId="41" xfId="0" applyNumberFormat="1" applyFont="1" applyBorder="1" applyAlignment="1">
      <alignment horizontal="left" vertical="center" wrapText="1" shrinkToFit="1"/>
    </xf>
    <xf numFmtId="49" fontId="33" fillId="0" borderId="35" xfId="0" applyNumberFormat="1" applyFont="1" applyBorder="1" applyAlignment="1">
      <alignment wrapText="1" shrinkToFit="1"/>
    </xf>
    <xf numFmtId="0" fontId="33" fillId="0" borderId="35" xfId="0" applyFont="1" applyBorder="1" applyAlignment="1">
      <alignment vertical="center" wrapText="1"/>
    </xf>
    <xf numFmtId="49" fontId="33" fillId="0" borderId="45" xfId="0" applyNumberFormat="1" applyFont="1" applyBorder="1" applyAlignment="1">
      <alignment wrapText="1" shrinkToFit="1"/>
    </xf>
    <xf numFmtId="49" fontId="29" fillId="0" borderId="35" xfId="0" applyNumberFormat="1" applyFont="1" applyBorder="1" applyAlignment="1">
      <alignment wrapText="1" shrinkToFit="1"/>
    </xf>
    <xf numFmtId="49" fontId="29" fillId="0" borderId="35" xfId="0" applyNumberFormat="1" applyFont="1" applyBorder="1" applyAlignment="1">
      <alignment wrapText="1"/>
    </xf>
    <xf numFmtId="49" fontId="29" fillId="0" borderId="41" xfId="0" applyNumberFormat="1" applyFont="1" applyBorder="1" applyAlignment="1">
      <alignment wrapText="1"/>
    </xf>
    <xf numFmtId="49" fontId="33" fillId="0" borderId="35" xfId="0" applyNumberFormat="1" applyFont="1" applyBorder="1" applyAlignment="1">
      <alignment wrapText="1"/>
    </xf>
    <xf numFmtId="49" fontId="33" fillId="0" borderId="35" xfId="0" applyNumberFormat="1" applyFont="1" applyBorder="1" applyAlignment="1">
      <alignment horizontal="center" vertical="center" wrapText="1" shrinkToFit="1"/>
    </xf>
    <xf numFmtId="4" fontId="29" fillId="0" borderId="40" xfId="0" applyNumberFormat="1" applyFont="1" applyBorder="1" applyAlignment="1">
      <alignment horizontal="left" vertical="center"/>
    </xf>
    <xf numFmtId="0" fontId="0" fillId="0" borderId="46" xfId="0" applyBorder="1"/>
    <xf numFmtId="41" fontId="29" fillId="0" borderId="37" xfId="0" applyNumberFormat="1" applyFont="1" applyBorder="1" applyAlignment="1">
      <alignment horizontal="center" vertical="center"/>
    </xf>
    <xf numFmtId="41" fontId="29" fillId="0" borderId="30" xfId="0" applyNumberFormat="1" applyFont="1" applyBorder="1" applyAlignment="1">
      <alignment horizontal="center" vertical="center"/>
    </xf>
    <xf numFmtId="41" fontId="33" fillId="0" borderId="30" xfId="0" applyNumberFormat="1" applyFont="1" applyBorder="1" applyAlignment="1">
      <alignment horizontal="center" vertical="center"/>
    </xf>
    <xf numFmtId="41" fontId="33" fillId="0" borderId="37" xfId="0" applyNumberFormat="1" applyFont="1" applyBorder="1" applyAlignment="1">
      <alignment horizontal="center" vertical="center" shrinkToFit="1"/>
    </xf>
    <xf numFmtId="41" fontId="33" fillId="0" borderId="30" xfId="0" applyNumberFormat="1" applyFont="1" applyBorder="1" applyAlignment="1">
      <alignment horizontal="center" vertical="center" shrinkToFit="1"/>
    </xf>
    <xf numFmtId="41" fontId="33" fillId="0" borderId="32" xfId="0" applyNumberFormat="1" applyFont="1" applyBorder="1" applyAlignment="1">
      <alignment horizontal="center" vertical="center" shrinkToFit="1"/>
    </xf>
    <xf numFmtId="41" fontId="29" fillId="0" borderId="30" xfId="0" applyNumberFormat="1" applyFont="1" applyBorder="1" applyAlignment="1">
      <alignment horizontal="center" vertical="center" shrinkToFit="1"/>
    </xf>
    <xf numFmtId="41" fontId="29" fillId="0" borderId="30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4">
    <cellStyle name="Excel Built-in Normal" xfId="2"/>
    <cellStyle name="Hypertextový odkaz" xfId="1" builtinId="8"/>
    <cellStyle name="Normální" xfId="0" builtinId="0" customBuiltin="1"/>
    <cellStyle name="Normální 2 2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pn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74" Type="http://schemas.openxmlformats.org/officeDocument/2006/relationships/image" Target="../media/image76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61" Type="http://schemas.openxmlformats.org/officeDocument/2006/relationships/image" Target="../media/image63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pn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pn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767542</xdr:colOff>
      <xdr:row>20</xdr:row>
      <xdr:rowOff>280555</xdr:rowOff>
    </xdr:from>
    <xdr:to>
      <xdr:col>0</xdr:col>
      <xdr:colOff>1919140</xdr:colOff>
      <xdr:row>20</xdr:row>
      <xdr:rowOff>1271155</xdr:rowOff>
    </xdr:to>
    <xdr:pic>
      <xdr:nvPicPr>
        <xdr:cNvPr id="3" name="Obrázek 18" descr="VEX IQ Challenge Full Field Perimeter &amp; Tiles">
          <a:extLst>
            <a:ext uri="{FF2B5EF4-FFF2-40B4-BE49-F238E27FC236}">
              <a16:creationId xmlns:a16="http://schemas.microsoft.com/office/drawing/2014/main" xmlns="" id="{674AB012-5854-4BF1-BD15-67AE5E77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77" b="16667"/>
        <a:stretch>
          <a:fillRect/>
        </a:stretch>
      </xdr:blipFill>
      <xdr:spPr bwMode="auto">
        <a:xfrm>
          <a:off x="287482" y="16427335"/>
          <a:ext cx="978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20</xdr:row>
      <xdr:rowOff>586778</xdr:rowOff>
    </xdr:from>
    <xdr:to>
      <xdr:col>7</xdr:col>
      <xdr:colOff>1007746</xdr:colOff>
      <xdr:row>22</xdr:row>
      <xdr:rowOff>135255</xdr:rowOff>
    </xdr:to>
    <xdr:pic>
      <xdr:nvPicPr>
        <xdr:cNvPr id="76" name="Obrázek 9" descr="https://r2.gear4music.com/media/42/427899/1200/preview.jpg">
          <a:extLst>
            <a:ext uri="{FF2B5EF4-FFF2-40B4-BE49-F238E27FC236}">
              <a16:creationId xmlns:a16="http://schemas.microsoft.com/office/drawing/2014/main" xmlns="" id="{DC7EBB67-5F1D-4844-B2AB-8BA4900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236103"/>
          <a:ext cx="845821" cy="916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7</xdr:row>
      <xdr:rowOff>60960</xdr:rowOff>
    </xdr:from>
    <xdr:to>
      <xdr:col>7</xdr:col>
      <xdr:colOff>630555</xdr:colOff>
      <xdr:row>7</xdr:row>
      <xdr:rowOff>662940</xdr:rowOff>
    </xdr:to>
    <xdr:pic>
      <xdr:nvPicPr>
        <xdr:cNvPr id="77" name="Obrázek 12" descr="Sada maňásků ">
          <a:extLst>
            <a:ext uri="{FF2B5EF4-FFF2-40B4-BE49-F238E27FC236}">
              <a16:creationId xmlns:a16="http://schemas.microsoft.com/office/drawing/2014/main" xmlns="" id="{FD9A53F8-900F-4437-A602-CDD581BB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780288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8</xdr:row>
      <xdr:rowOff>22860</xdr:rowOff>
    </xdr:from>
    <xdr:to>
      <xdr:col>7</xdr:col>
      <xdr:colOff>548640</xdr:colOff>
      <xdr:row>8</xdr:row>
      <xdr:rowOff>512445</xdr:rowOff>
    </xdr:to>
    <xdr:pic>
      <xdr:nvPicPr>
        <xdr:cNvPr id="78" name="Obrázek 14" descr="Sada maňásků - povolání ">
          <a:extLst>
            <a:ext uri="{FF2B5EF4-FFF2-40B4-BE49-F238E27FC236}">
              <a16:creationId xmlns:a16="http://schemas.microsoft.com/office/drawing/2014/main" xmlns="" id="{BE0FFD3D-0BAB-4FC1-979F-E3DC1B40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679180"/>
          <a:ext cx="4876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9</xdr:row>
      <xdr:rowOff>45720</xdr:rowOff>
    </xdr:from>
    <xdr:to>
      <xdr:col>7</xdr:col>
      <xdr:colOff>609600</xdr:colOff>
      <xdr:row>10</xdr:row>
      <xdr:rowOff>0</xdr:rowOff>
    </xdr:to>
    <xdr:pic>
      <xdr:nvPicPr>
        <xdr:cNvPr id="79" name="Obrázek 17" descr="Aplikace - strom a přátelé">
          <a:extLst>
            <a:ext uri="{FF2B5EF4-FFF2-40B4-BE49-F238E27FC236}">
              <a16:creationId xmlns:a16="http://schemas.microsoft.com/office/drawing/2014/main" xmlns="" id="{67355F37-13C2-4AAD-A391-FD3070CB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8940" y="9227820"/>
          <a:ext cx="571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10</xdr:row>
      <xdr:rowOff>7620</xdr:rowOff>
    </xdr:from>
    <xdr:to>
      <xdr:col>7</xdr:col>
      <xdr:colOff>552450</xdr:colOff>
      <xdr:row>11</xdr:row>
      <xdr:rowOff>188595</xdr:rowOff>
    </xdr:to>
    <xdr:pic>
      <xdr:nvPicPr>
        <xdr:cNvPr id="80" name="Obrázek 18" descr="Aplikace - ježek a tráva">
          <a:extLst>
            <a:ext uri="{FF2B5EF4-FFF2-40B4-BE49-F238E27FC236}">
              <a16:creationId xmlns:a16="http://schemas.microsoft.com/office/drawing/2014/main" xmlns="" id="{50060F1E-688E-4DB1-9DA3-78DE0DFA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9959340"/>
          <a:ext cx="3962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249555</xdr:colOff>
      <xdr:row>10</xdr:row>
      <xdr:rowOff>475182</xdr:rowOff>
    </xdr:from>
    <xdr:to>
      <xdr:col>7</xdr:col>
      <xdr:colOff>474345</xdr:colOff>
      <xdr:row>11</xdr:row>
      <xdr:rowOff>436245</xdr:rowOff>
    </xdr:to>
    <xdr:pic>
      <xdr:nvPicPr>
        <xdr:cNvPr id="81" name="Obrázek 20" descr="Aplikace - srna">
          <a:extLst>
            <a:ext uri="{FF2B5EF4-FFF2-40B4-BE49-F238E27FC236}">
              <a16:creationId xmlns:a16="http://schemas.microsoft.com/office/drawing/2014/main" xmlns="" id="{E3B48CA6-AB4F-4B8C-AEF4-EB2BA333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230" y="6923607"/>
          <a:ext cx="228600" cy="46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110490</xdr:colOff>
      <xdr:row>12</xdr:row>
      <xdr:rowOff>508091</xdr:rowOff>
    </xdr:from>
    <xdr:to>
      <xdr:col>7</xdr:col>
      <xdr:colOff>512445</xdr:colOff>
      <xdr:row>14</xdr:row>
      <xdr:rowOff>19050</xdr:rowOff>
    </xdr:to>
    <xdr:pic>
      <xdr:nvPicPr>
        <xdr:cNvPr id="83" name="Obrázek 22" descr="Aplikace - ptáček">
          <a:extLst>
            <a:ext uri="{FF2B5EF4-FFF2-40B4-BE49-F238E27FC236}">
              <a16:creationId xmlns:a16="http://schemas.microsoft.com/office/drawing/2014/main" xmlns="" id="{F2618408-9A13-45AF-B5CC-792A8EE1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165" y="7813766"/>
          <a:ext cx="413385" cy="43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197048</xdr:rowOff>
    </xdr:from>
    <xdr:to>
      <xdr:col>7</xdr:col>
      <xdr:colOff>472440</xdr:colOff>
      <xdr:row>14</xdr:row>
      <xdr:rowOff>628650</xdr:rowOff>
    </xdr:to>
    <xdr:pic>
      <xdr:nvPicPr>
        <xdr:cNvPr id="84" name="Obrázek 23" descr="Aplikace - medvídek">
          <a:extLst>
            <a:ext uri="{FF2B5EF4-FFF2-40B4-BE49-F238E27FC236}">
              <a16:creationId xmlns:a16="http://schemas.microsoft.com/office/drawing/2014/main" xmlns="" id="{21E0732B-6BAD-454C-9418-1EB6C5D7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8198048"/>
          <a:ext cx="428625" cy="43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15</xdr:row>
      <xdr:rowOff>15240</xdr:rowOff>
    </xdr:from>
    <xdr:to>
      <xdr:col>7</xdr:col>
      <xdr:colOff>516255</xdr:colOff>
      <xdr:row>15</xdr:row>
      <xdr:rowOff>491490</xdr:rowOff>
    </xdr:to>
    <xdr:pic>
      <xdr:nvPicPr>
        <xdr:cNvPr id="85" name="Obrázek 24" descr="Aplikace - zajíček">
          <a:extLst>
            <a:ext uri="{FF2B5EF4-FFF2-40B4-BE49-F238E27FC236}">
              <a16:creationId xmlns:a16="http://schemas.microsoft.com/office/drawing/2014/main" xmlns="" id="{4EC056AD-B5AB-4425-8375-BA85D39A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12832080"/>
          <a:ext cx="381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</xdr:colOff>
      <xdr:row>17</xdr:row>
      <xdr:rowOff>666749</xdr:rowOff>
    </xdr:from>
    <xdr:to>
      <xdr:col>7</xdr:col>
      <xdr:colOff>796482</xdr:colOff>
      <xdr:row>17</xdr:row>
      <xdr:rowOff>1146809</xdr:rowOff>
    </xdr:to>
    <xdr:pic>
      <xdr:nvPicPr>
        <xdr:cNvPr id="86" name="Obrázek 25" descr="Skříňka + sada hudebních nástrojů">
          <a:extLst>
            <a:ext uri="{FF2B5EF4-FFF2-40B4-BE49-F238E27FC236}">
              <a16:creationId xmlns:a16="http://schemas.microsoft.com/office/drawing/2014/main" xmlns="" id="{D8EF9053-4BEC-4CE2-A71C-BC3E011B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065" y="11420474"/>
          <a:ext cx="724092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158115</xdr:colOff>
      <xdr:row>19</xdr:row>
      <xdr:rowOff>679210</xdr:rowOff>
    </xdr:from>
    <xdr:to>
      <xdr:col>7</xdr:col>
      <xdr:colOff>624840</xdr:colOff>
      <xdr:row>21</xdr:row>
      <xdr:rowOff>38100</xdr:rowOff>
    </xdr:to>
    <xdr:pic>
      <xdr:nvPicPr>
        <xdr:cNvPr id="87" name="Obrázek 26" descr="Kulaté polštářky se stojanem">
          <a:extLst>
            <a:ext uri="{FF2B5EF4-FFF2-40B4-BE49-F238E27FC236}">
              <a16:creationId xmlns:a16="http://schemas.microsoft.com/office/drawing/2014/main" xmlns="" id="{36116C87-6491-486D-A327-BB571A3D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" y="13537960"/>
          <a:ext cx="459105" cy="87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17</xdr:row>
      <xdr:rowOff>1228725</xdr:rowOff>
    </xdr:from>
    <xdr:to>
      <xdr:col>7</xdr:col>
      <xdr:colOff>744855</xdr:colOff>
      <xdr:row>19</xdr:row>
      <xdr:rowOff>173355</xdr:rowOff>
    </xdr:to>
    <xdr:pic>
      <xdr:nvPicPr>
        <xdr:cNvPr id="88" name="Obrázek 27" descr="Stolní hokej">
          <a:extLst>
            <a:ext uri="{FF2B5EF4-FFF2-40B4-BE49-F238E27FC236}">
              <a16:creationId xmlns:a16="http://schemas.microsoft.com/office/drawing/2014/main" xmlns="" id="{B0E2C803-C623-4D3C-AA29-BBBBDA8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1982450"/>
          <a:ext cx="529590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6</xdr:row>
      <xdr:rowOff>7620</xdr:rowOff>
    </xdr:from>
    <xdr:to>
      <xdr:col>7</xdr:col>
      <xdr:colOff>567690</xdr:colOff>
      <xdr:row>6</xdr:row>
      <xdr:rowOff>649605</xdr:rowOff>
    </xdr:to>
    <xdr:pic>
      <xdr:nvPicPr>
        <xdr:cNvPr id="89" name="Obrázek 29" descr="Multikoutek">
          <a:extLst>
            <a:ext uri="{FF2B5EF4-FFF2-40B4-BE49-F238E27FC236}">
              <a16:creationId xmlns:a16="http://schemas.microsoft.com/office/drawing/2014/main" xmlns="" id="{1C2C5737-BE53-4477-8403-3789E289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09460"/>
          <a:ext cx="510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371474</xdr:colOff>
      <xdr:row>18</xdr:row>
      <xdr:rowOff>703622</xdr:rowOff>
    </xdr:from>
    <xdr:to>
      <xdr:col>7</xdr:col>
      <xdr:colOff>973455</xdr:colOff>
      <xdr:row>19</xdr:row>
      <xdr:rowOff>664844</xdr:rowOff>
    </xdr:to>
    <xdr:pic>
      <xdr:nvPicPr>
        <xdr:cNvPr id="90" name="Obrázek 30" descr="Padák 3,5 m">
          <a:extLst>
            <a:ext uri="{FF2B5EF4-FFF2-40B4-BE49-F238E27FC236}">
              <a16:creationId xmlns:a16="http://schemas.microsoft.com/office/drawing/2014/main" xmlns="" id="{68DA67C2-08FF-46C9-9CD6-452F8893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49" y="12838472"/>
          <a:ext cx="609601" cy="687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2</xdr:row>
      <xdr:rowOff>15240</xdr:rowOff>
    </xdr:from>
    <xdr:to>
      <xdr:col>7</xdr:col>
      <xdr:colOff>573405</xdr:colOff>
      <xdr:row>2</xdr:row>
      <xdr:rowOff>400050</xdr:rowOff>
    </xdr:to>
    <xdr:pic>
      <xdr:nvPicPr>
        <xdr:cNvPr id="91" name="Obrázek 31" descr="https://www.sportovniobchod.cz/foto/f11166-979.jpg">
          <a:extLst>
            <a:ext uri="{FF2B5EF4-FFF2-40B4-BE49-F238E27FC236}">
              <a16:creationId xmlns:a16="http://schemas.microsoft.com/office/drawing/2014/main" xmlns="" id="{80AE9939-7CFD-477D-97AB-222EC54C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4213860"/>
          <a:ext cx="5257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121920</xdr:colOff>
      <xdr:row>3</xdr:row>
      <xdr:rowOff>76200</xdr:rowOff>
    </xdr:from>
    <xdr:to>
      <xdr:col>7</xdr:col>
      <xdr:colOff>630555</xdr:colOff>
      <xdr:row>3</xdr:row>
      <xdr:rowOff>586740</xdr:rowOff>
    </xdr:to>
    <xdr:pic>
      <xdr:nvPicPr>
        <xdr:cNvPr id="92" name="Obrázek 32" descr="https://www.aga24.cz/satimg.php?name=i604-kx5944/LULILO-Domek-dla-lalek-drewniany-FLORO-boho-LED-95216(1).jpg">
          <a:extLst>
            <a:ext uri="{FF2B5EF4-FFF2-40B4-BE49-F238E27FC236}">
              <a16:creationId xmlns:a16="http://schemas.microsoft.com/office/drawing/2014/main" xmlns="" id="{23291E22-86CB-41B1-AEAC-CEC821D5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4785360"/>
          <a:ext cx="5105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175260</xdr:colOff>
      <xdr:row>4</xdr:row>
      <xdr:rowOff>45720</xdr:rowOff>
    </xdr:from>
    <xdr:to>
      <xdr:col>7</xdr:col>
      <xdr:colOff>586740</xdr:colOff>
      <xdr:row>4</xdr:row>
      <xdr:rowOff>363855</xdr:rowOff>
    </xdr:to>
    <xdr:pic>
      <xdr:nvPicPr>
        <xdr:cNvPr id="93" name="Obrázek 33" descr="Brother samostavěcí pro 2 osoby 230×125×100 cm - Stan - Hlavní obrázek">
          <a:extLst>
            <a:ext uri="{FF2B5EF4-FFF2-40B4-BE49-F238E27FC236}">
              <a16:creationId xmlns:a16="http://schemas.microsoft.com/office/drawing/2014/main" xmlns="" id="{D9C65FC8-19C7-44CE-A74C-500AE512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5692140"/>
          <a:ext cx="4038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137160</xdr:colOff>
      <xdr:row>5</xdr:row>
      <xdr:rowOff>129540</xdr:rowOff>
    </xdr:from>
    <xdr:to>
      <xdr:col>7</xdr:col>
      <xdr:colOff>567690</xdr:colOff>
      <xdr:row>5</xdr:row>
      <xdr:rowOff>626745</xdr:rowOff>
    </xdr:to>
    <xdr:pic>
      <xdr:nvPicPr>
        <xdr:cNvPr id="94" name="Obrázek 34" descr="DeCuevas 82035 Skládací kočárek pro panenky REBORN se slunečníkem a doplňky SKY 2020 - 90 cm - Kočárek pro panenky - Hlavní obrázek">
          <a:extLst>
            <a:ext uri="{FF2B5EF4-FFF2-40B4-BE49-F238E27FC236}">
              <a16:creationId xmlns:a16="http://schemas.microsoft.com/office/drawing/2014/main" xmlns="" id="{1013F4B6-459F-4AB0-8C61-6A5B1DCF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278880"/>
          <a:ext cx="4343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16</xdr:row>
      <xdr:rowOff>129540</xdr:rowOff>
    </xdr:from>
    <xdr:to>
      <xdr:col>7</xdr:col>
      <xdr:colOff>611505</xdr:colOff>
      <xdr:row>16</xdr:row>
      <xdr:rowOff>701040</xdr:rowOff>
    </xdr:to>
    <xdr:pic>
      <xdr:nvPicPr>
        <xdr:cNvPr id="95" name="Obrázek 35" descr="Rohové žíněnky s opěrkou - podložka ">
          <a:extLst>
            <a:ext uri="{FF2B5EF4-FFF2-40B4-BE49-F238E27FC236}">
              <a16:creationId xmlns:a16="http://schemas.microsoft.com/office/drawing/2014/main" xmlns="" id="{AB5B2A4C-3D3D-4856-9A2E-69A0179E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3434060"/>
          <a:ext cx="5638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24</xdr:row>
      <xdr:rowOff>38099</xdr:rowOff>
    </xdr:from>
    <xdr:to>
      <xdr:col>7</xdr:col>
      <xdr:colOff>1102378</xdr:colOff>
      <xdr:row>24</xdr:row>
      <xdr:rowOff>708659</xdr:rowOff>
    </xdr:to>
    <xdr:pic>
      <xdr:nvPicPr>
        <xdr:cNvPr id="96" name="Obrázek 38" descr="C:\Users\PECHAC~1\AppData\Local\Temp\{711FB165-EB7A-4AAC-B1A7-6E6E98C3E867}.tmp">
          <a:extLst>
            <a:ext uri="{FF2B5EF4-FFF2-40B4-BE49-F238E27FC236}">
              <a16:creationId xmlns:a16="http://schemas.microsoft.com/office/drawing/2014/main" xmlns="" id="{CEEECDA0-E2AE-46AE-B1D4-B28B9F67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6163924"/>
          <a:ext cx="721378" cy="66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360046</xdr:colOff>
      <xdr:row>25</xdr:row>
      <xdr:rowOff>97616</xdr:rowOff>
    </xdr:from>
    <xdr:to>
      <xdr:col>7</xdr:col>
      <xdr:colOff>967741</xdr:colOff>
      <xdr:row>25</xdr:row>
      <xdr:rowOff>779145</xdr:rowOff>
    </xdr:to>
    <xdr:pic>
      <xdr:nvPicPr>
        <xdr:cNvPr id="97" name="Obrázek 39" descr="C:\Users\pechackova\Desktop\60-1_clovece-nezlob-se-banner.jpg">
          <a:extLst>
            <a:ext uri="{FF2B5EF4-FFF2-40B4-BE49-F238E27FC236}">
              <a16:creationId xmlns:a16="http://schemas.microsoft.com/office/drawing/2014/main" xmlns="" id="{49360F93-E399-4E7F-8405-4E20A666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1" y="17023541"/>
          <a:ext cx="601980" cy="68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405765</xdr:colOff>
      <xdr:row>26</xdr:row>
      <xdr:rowOff>44916</xdr:rowOff>
    </xdr:from>
    <xdr:to>
      <xdr:col>7</xdr:col>
      <xdr:colOff>1083946</xdr:colOff>
      <xdr:row>26</xdr:row>
      <xdr:rowOff>742950</xdr:rowOff>
    </xdr:to>
    <xdr:pic>
      <xdr:nvPicPr>
        <xdr:cNvPr id="98" name="Obrázek 42" descr="C:\Users\PECHAC~1\AppData\Local\Temp\{DB02612C-8D04-4C30-83BC-55C7F8A97E49}.tmp">
          <a:extLst>
            <a:ext uri="{FF2B5EF4-FFF2-40B4-BE49-F238E27FC236}">
              <a16:creationId xmlns:a16="http://schemas.microsoft.com/office/drawing/2014/main" xmlns="" id="{09722731-DD1D-4A57-B6AA-198D52D3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17847141"/>
          <a:ext cx="681991" cy="6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247649</xdr:colOff>
      <xdr:row>27</xdr:row>
      <xdr:rowOff>6709</xdr:rowOff>
    </xdr:from>
    <xdr:to>
      <xdr:col>7</xdr:col>
      <xdr:colOff>1024890</xdr:colOff>
      <xdr:row>28</xdr:row>
      <xdr:rowOff>76200</xdr:rowOff>
    </xdr:to>
    <xdr:pic>
      <xdr:nvPicPr>
        <xdr:cNvPr id="99" name="Obrázek 44" descr="C:\Users\PECHAC~1\AppData\Local\Temp\{8B9625B9-FAF3-4A31-B5CE-3FE4A732DF7A}.tmp">
          <a:extLst>
            <a:ext uri="{FF2B5EF4-FFF2-40B4-BE49-F238E27FC236}">
              <a16:creationId xmlns:a16="http://schemas.microsoft.com/office/drawing/2014/main" xmlns="" id="{140F126B-FDF2-428F-8970-6F9B88AD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4" y="18647134"/>
          <a:ext cx="777241" cy="593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28</xdr:row>
      <xdr:rowOff>144780</xdr:rowOff>
    </xdr:from>
    <xdr:to>
      <xdr:col>7</xdr:col>
      <xdr:colOff>662940</xdr:colOff>
      <xdr:row>29</xdr:row>
      <xdr:rowOff>41462</xdr:rowOff>
    </xdr:to>
    <xdr:pic>
      <xdr:nvPicPr>
        <xdr:cNvPr id="100" name="Obrázek 45" descr="C:\Users\pechackova\Desktop\claves 14 DSC_0238 (4).jpg">
          <a:extLst>
            <a:ext uri="{FF2B5EF4-FFF2-40B4-BE49-F238E27FC236}">
              <a16:creationId xmlns:a16="http://schemas.microsoft.com/office/drawing/2014/main" xmlns="" id="{D0B70C74-FEFB-4E41-8362-4F435F4B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309080"/>
          <a:ext cx="510540" cy="42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571501</xdr:colOff>
      <xdr:row>30</xdr:row>
      <xdr:rowOff>51351</xdr:rowOff>
    </xdr:from>
    <xdr:to>
      <xdr:col>7</xdr:col>
      <xdr:colOff>1259206</xdr:colOff>
      <xdr:row>30</xdr:row>
      <xdr:rowOff>687704</xdr:rowOff>
    </xdr:to>
    <xdr:pic>
      <xdr:nvPicPr>
        <xdr:cNvPr id="101" name="Obrázek 49" descr="http://interbubak.cz/i/Image/basic.jpg">
          <a:extLst>
            <a:ext uri="{FF2B5EF4-FFF2-40B4-BE49-F238E27FC236}">
              <a16:creationId xmlns:a16="http://schemas.microsoft.com/office/drawing/2014/main" xmlns="" id="{49B6FF0B-6EAA-492A-AD23-C7127C89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20539626"/>
          <a:ext cx="687705" cy="63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472440</xdr:colOff>
      <xdr:row>31</xdr:row>
      <xdr:rowOff>43815</xdr:rowOff>
    </xdr:from>
    <xdr:to>
      <xdr:col>7</xdr:col>
      <xdr:colOff>1259719</xdr:colOff>
      <xdr:row>31</xdr:row>
      <xdr:rowOff>664844</xdr:rowOff>
    </xdr:to>
    <xdr:pic>
      <xdr:nvPicPr>
        <xdr:cNvPr id="102" name="Obrázek 53" descr="C:\Users\pechackova\Desktop\585-10_zahradni-vez.jpg">
          <a:extLst>
            <a:ext uri="{FF2B5EF4-FFF2-40B4-BE49-F238E27FC236}">
              <a16:creationId xmlns:a16="http://schemas.microsoft.com/office/drawing/2014/main" xmlns="" id="{651CD861-07A3-48CE-A481-AA10DCC1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115" y="21322665"/>
          <a:ext cx="787279" cy="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104776</xdr:colOff>
      <xdr:row>31</xdr:row>
      <xdr:rowOff>673002</xdr:rowOff>
    </xdr:from>
    <xdr:to>
      <xdr:col>8</xdr:col>
      <xdr:colOff>0</xdr:colOff>
      <xdr:row>33</xdr:row>
      <xdr:rowOff>0</xdr:rowOff>
    </xdr:to>
    <xdr:pic>
      <xdr:nvPicPr>
        <xdr:cNvPr id="103" name="Obrázek 36" descr="Stagg C410 M NAT, klasická kytara 1/2, přírodní">
          <a:extLst>
            <a:ext uri="{FF2B5EF4-FFF2-40B4-BE49-F238E27FC236}">
              <a16:creationId xmlns:a16="http://schemas.microsoft.com/office/drawing/2014/main" xmlns="" id="{4D128FFA-D90E-4C0B-B4A6-C3943814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1" y="21951852"/>
          <a:ext cx="1350644" cy="105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518159</xdr:colOff>
      <xdr:row>33</xdr:row>
      <xdr:rowOff>102870</xdr:rowOff>
    </xdr:from>
    <xdr:to>
      <xdr:col>7</xdr:col>
      <xdr:colOff>1008778</xdr:colOff>
      <xdr:row>34</xdr:row>
      <xdr:rowOff>19050</xdr:rowOff>
    </xdr:to>
    <xdr:pic>
      <xdr:nvPicPr>
        <xdr:cNvPr id="104" name="Obrázek 38" descr="https://r2.gear4music.com/media/69/692318/1200/preview.jpg">
          <a:extLst>
            <a:ext uri="{FF2B5EF4-FFF2-40B4-BE49-F238E27FC236}">
              <a16:creationId xmlns:a16="http://schemas.microsoft.com/office/drawing/2014/main" xmlns="" id="{85DA4F00-C10F-4469-BA16-151E569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834" y="23124795"/>
          <a:ext cx="490619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438151</xdr:colOff>
      <xdr:row>34</xdr:row>
      <xdr:rowOff>152400</xdr:rowOff>
    </xdr:from>
    <xdr:to>
      <xdr:col>7</xdr:col>
      <xdr:colOff>932934</xdr:colOff>
      <xdr:row>34</xdr:row>
      <xdr:rowOff>628650</xdr:rowOff>
    </xdr:to>
    <xdr:pic>
      <xdr:nvPicPr>
        <xdr:cNvPr id="105" name="Obrázek 40" descr="C:\Users\pechackova\Desktop\Hoops set - sada plochých kruhů k nácviku koordinace a frekvence_files\hoops-set-skakaci-kruhy.jpg">
          <a:extLst>
            <a:ext uri="{FF2B5EF4-FFF2-40B4-BE49-F238E27FC236}">
              <a16:creationId xmlns:a16="http://schemas.microsoft.com/office/drawing/2014/main" xmlns="" id="{F2F7C699-F9E6-4669-B2C5-1F1B567C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6" y="23698200"/>
          <a:ext cx="494783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472440</xdr:colOff>
      <xdr:row>35</xdr:row>
      <xdr:rowOff>59055</xdr:rowOff>
    </xdr:from>
    <xdr:to>
      <xdr:col>7</xdr:col>
      <xdr:colOff>1355708</xdr:colOff>
      <xdr:row>36</xdr:row>
      <xdr:rowOff>20955</xdr:rowOff>
    </xdr:to>
    <xdr:pic>
      <xdr:nvPicPr>
        <xdr:cNvPr id="106" name="Obrázek 4">
          <a:extLst>
            <a:ext uri="{FF2B5EF4-FFF2-40B4-BE49-F238E27FC236}">
              <a16:creationId xmlns:a16="http://schemas.microsoft.com/office/drawing/2014/main" xmlns="" id="{B1A74633-76F5-4DAD-8B97-A37C1E2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115" y="23957280"/>
          <a:ext cx="879458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329565</xdr:colOff>
      <xdr:row>36</xdr:row>
      <xdr:rowOff>26131</xdr:rowOff>
    </xdr:from>
    <xdr:to>
      <xdr:col>7</xdr:col>
      <xdr:colOff>1049655</xdr:colOff>
      <xdr:row>37</xdr:row>
      <xdr:rowOff>91440</xdr:rowOff>
    </xdr:to>
    <xdr:pic>
      <xdr:nvPicPr>
        <xdr:cNvPr id="107" name="Obrázek 49" descr="Albi Elektronická Albi tužka 2.0 a Pohádkové učení">
          <a:extLst>
            <a:ext uri="{FF2B5EF4-FFF2-40B4-BE49-F238E27FC236}">
              <a16:creationId xmlns:a16="http://schemas.microsoft.com/office/drawing/2014/main" xmlns="" id="{7B4ADAF7-A734-4ED2-9ED2-4E452A15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24743506"/>
          <a:ext cx="727710" cy="77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37</xdr:row>
      <xdr:rowOff>59193</xdr:rowOff>
    </xdr:from>
    <xdr:to>
      <xdr:col>7</xdr:col>
      <xdr:colOff>1043941</xdr:colOff>
      <xdr:row>38</xdr:row>
      <xdr:rowOff>133350</xdr:rowOff>
    </xdr:to>
    <xdr:pic>
      <xdr:nvPicPr>
        <xdr:cNvPr id="108" name="Obrázek 54" descr="https://www.insportline.cz/p539386/Gymnastick%C3%A1-%C5%BE%C3%ADn%C4%9Bnka-inSPORTline-Suarenta-T25-200x90x40-cm.jpg">
          <a:extLst>
            <a:ext uri="{FF2B5EF4-FFF2-40B4-BE49-F238E27FC236}">
              <a16:creationId xmlns:a16="http://schemas.microsoft.com/office/drawing/2014/main" xmlns="" id="{137D2DE8-9C76-4063-9353-DB595663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5481418"/>
          <a:ext cx="887731" cy="584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38</xdr:row>
      <xdr:rowOff>10477</xdr:rowOff>
    </xdr:from>
    <xdr:to>
      <xdr:col>7</xdr:col>
      <xdr:colOff>802005</xdr:colOff>
      <xdr:row>38</xdr:row>
      <xdr:rowOff>630555</xdr:rowOff>
    </xdr:to>
    <xdr:pic>
      <xdr:nvPicPr>
        <xdr:cNvPr id="109" name="Obrázek 56" descr="https://cdn.cloud404.cz/clients/cdn112/gallery/products/30667/detail_dlouha-kladina-se-zatackami.jpg">
          <a:extLst>
            <a:ext uri="{FF2B5EF4-FFF2-40B4-BE49-F238E27FC236}">
              <a16:creationId xmlns:a16="http://schemas.microsoft.com/office/drawing/2014/main" xmlns="" id="{11879E7C-6338-41C9-852F-C252D9CF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5956577"/>
          <a:ext cx="497205" cy="627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339090</xdr:colOff>
      <xdr:row>39</xdr:row>
      <xdr:rowOff>123825</xdr:rowOff>
    </xdr:from>
    <xdr:to>
      <xdr:col>7</xdr:col>
      <xdr:colOff>1028538</xdr:colOff>
      <xdr:row>39</xdr:row>
      <xdr:rowOff>630555</xdr:rowOff>
    </xdr:to>
    <xdr:pic>
      <xdr:nvPicPr>
        <xdr:cNvPr id="110" name="Obrázek 58" descr="Klasická kytara s elektronikou Valencia VC104CE 4/4 Black - 1">
          <a:extLst>
            <a:ext uri="{FF2B5EF4-FFF2-40B4-BE49-F238E27FC236}">
              <a16:creationId xmlns:a16="http://schemas.microsoft.com/office/drawing/2014/main" xmlns="" id="{F4E702FA-3D11-4552-BF56-ECB56A23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2765" y="27174825"/>
          <a:ext cx="68944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310515</xdr:colOff>
      <xdr:row>43</xdr:row>
      <xdr:rowOff>19050</xdr:rowOff>
    </xdr:from>
    <xdr:to>
      <xdr:col>7</xdr:col>
      <xdr:colOff>853824</xdr:colOff>
      <xdr:row>43</xdr:row>
      <xdr:rowOff>510540</xdr:rowOff>
    </xdr:to>
    <xdr:pic>
      <xdr:nvPicPr>
        <xdr:cNvPr id="111" name="Obrázek 47" descr="Obrázek Double - výslovnost hlásek DTN a ĎŤŇ">
          <a:extLst>
            <a:ext uri="{FF2B5EF4-FFF2-40B4-BE49-F238E27FC236}">
              <a16:creationId xmlns:a16="http://schemas.microsoft.com/office/drawing/2014/main" xmlns="" id="{C8BB660C-9D03-484D-85A9-FA748DE3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4190" y="29308425"/>
          <a:ext cx="537594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643890</xdr:colOff>
      <xdr:row>40</xdr:row>
      <xdr:rowOff>43815</xdr:rowOff>
    </xdr:from>
    <xdr:to>
      <xdr:col>7</xdr:col>
      <xdr:colOff>1317732</xdr:colOff>
      <xdr:row>41</xdr:row>
      <xdr:rowOff>57150</xdr:rowOff>
    </xdr:to>
    <xdr:pic>
      <xdr:nvPicPr>
        <xdr:cNvPr id="112" name="Obrázek 49" descr="Rozhýbej svůj jazýček aneb logopedie hrou - Společenská hra - Hlavní obrázek">
          <a:extLst>
            <a:ext uri="{FF2B5EF4-FFF2-40B4-BE49-F238E27FC236}">
              <a16:creationId xmlns:a16="http://schemas.microsoft.com/office/drawing/2014/main" xmlns="" id="{BA02A82A-39B3-4768-804F-40DA802F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27933015"/>
          <a:ext cx="683367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337184</xdr:colOff>
      <xdr:row>41</xdr:row>
      <xdr:rowOff>349340</xdr:rowOff>
    </xdr:from>
    <xdr:to>
      <xdr:col>7</xdr:col>
      <xdr:colOff>855345</xdr:colOff>
      <xdr:row>43</xdr:row>
      <xdr:rowOff>17145</xdr:rowOff>
    </xdr:to>
    <xdr:pic>
      <xdr:nvPicPr>
        <xdr:cNvPr id="113" name="Obrázek 50" descr="Obrázek Hrajeme si s pohádkami">
          <a:extLst>
            <a:ext uri="{FF2B5EF4-FFF2-40B4-BE49-F238E27FC236}">
              <a16:creationId xmlns:a16="http://schemas.microsoft.com/office/drawing/2014/main" xmlns="" id="{2BE5CDF1-7AB3-43FC-8ADA-B7ED9DFE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59" y="28762415"/>
          <a:ext cx="531496" cy="55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40</xdr:row>
      <xdr:rowOff>411480</xdr:rowOff>
    </xdr:from>
    <xdr:to>
      <xdr:col>7</xdr:col>
      <xdr:colOff>613028</xdr:colOff>
      <xdr:row>42</xdr:row>
      <xdr:rowOff>19050</xdr:rowOff>
    </xdr:to>
    <xdr:pic>
      <xdr:nvPicPr>
        <xdr:cNvPr id="114" name="Obrázek 51" descr="Velký double - výslovnost hlásek R Ř">
          <a:extLst>
            <a:ext uri="{FF2B5EF4-FFF2-40B4-BE49-F238E27FC236}">
              <a16:creationId xmlns:a16="http://schemas.microsoft.com/office/drawing/2014/main" xmlns="" id="{75D49FC4-9B25-42EE-BD47-131B5C9B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28300680"/>
          <a:ext cx="565404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308609</xdr:colOff>
      <xdr:row>44</xdr:row>
      <xdr:rowOff>68580</xdr:rowOff>
    </xdr:from>
    <xdr:to>
      <xdr:col>7</xdr:col>
      <xdr:colOff>968442</xdr:colOff>
      <xdr:row>44</xdr:row>
      <xdr:rowOff>573405</xdr:rowOff>
    </xdr:to>
    <xdr:pic>
      <xdr:nvPicPr>
        <xdr:cNvPr id="115" name="Obrázek 52" descr="C:\Users\PECHAC~1\AppData\Local\Temp\{1E1D0E59-AC4B-4D42-879F-5748799F4EAB}.tmp">
          <a:extLst>
            <a:ext uri="{FF2B5EF4-FFF2-40B4-BE49-F238E27FC236}">
              <a16:creationId xmlns:a16="http://schemas.microsoft.com/office/drawing/2014/main" xmlns="" id="{48DB6AA0-7DA0-4B46-B9E2-77472E9A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284" y="29881830"/>
          <a:ext cx="65983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297179</xdr:colOff>
      <xdr:row>45</xdr:row>
      <xdr:rowOff>47387</xdr:rowOff>
    </xdr:from>
    <xdr:to>
      <xdr:col>7</xdr:col>
      <xdr:colOff>1045845</xdr:colOff>
      <xdr:row>45</xdr:row>
      <xdr:rowOff>701040</xdr:rowOff>
    </xdr:to>
    <xdr:pic>
      <xdr:nvPicPr>
        <xdr:cNvPr id="116" name="Obrázek 52" descr="C:\Users\PECHAC~1\AppData\Local\Temp\{ECDA18A4-3B7C-4FD1-9F4F-B51BD950879A}.tmp">
          <a:extLst>
            <a:ext uri="{FF2B5EF4-FFF2-40B4-BE49-F238E27FC236}">
              <a16:creationId xmlns:a16="http://schemas.microsoft.com/office/drawing/2014/main" xmlns="" id="{E49FC045-EC75-4B8A-9112-CA0EC8E0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4" y="30498812"/>
          <a:ext cx="752476" cy="65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46</xdr:row>
      <xdr:rowOff>30491</xdr:rowOff>
    </xdr:from>
    <xdr:to>
      <xdr:col>7</xdr:col>
      <xdr:colOff>821056</xdr:colOff>
      <xdr:row>46</xdr:row>
      <xdr:rowOff>478155</xdr:rowOff>
    </xdr:to>
    <xdr:pic>
      <xdr:nvPicPr>
        <xdr:cNvPr id="117" name="Obrázek 54" descr="C:\Users\PECHAC~1\AppData\Local\Temp\{60FEA97F-2AD2-4D4F-9DF0-720141D7583A}.tmp">
          <a:extLst>
            <a:ext uri="{FF2B5EF4-FFF2-40B4-BE49-F238E27FC236}">
              <a16:creationId xmlns:a16="http://schemas.microsoft.com/office/drawing/2014/main" xmlns="" id="{1831D600-61DD-425A-8DFF-106D77DB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1243916"/>
          <a:ext cx="579121" cy="455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160020</xdr:colOff>
      <xdr:row>46</xdr:row>
      <xdr:rowOff>459104</xdr:rowOff>
    </xdr:from>
    <xdr:to>
      <xdr:col>7</xdr:col>
      <xdr:colOff>933272</xdr:colOff>
      <xdr:row>47</xdr:row>
      <xdr:rowOff>626288</xdr:rowOff>
    </xdr:to>
    <xdr:pic>
      <xdr:nvPicPr>
        <xdr:cNvPr id="118" name="Obrázek 55" descr="C:\Users\PECHAC~1\AppData\Local\Temp\{CB4B14BF-55C3-45E8-A07E-E5929ED90206}.tmp">
          <a:extLst>
            <a:ext uri="{FF2B5EF4-FFF2-40B4-BE49-F238E27FC236}">
              <a16:creationId xmlns:a16="http://schemas.microsoft.com/office/drawing/2014/main" xmlns="" id="{587E183C-2EF7-4B19-BC8E-8A85E1C4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3695" y="31672529"/>
          <a:ext cx="773252" cy="69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48</xdr:row>
      <xdr:rowOff>68784</xdr:rowOff>
    </xdr:from>
    <xdr:to>
      <xdr:col>7</xdr:col>
      <xdr:colOff>891540</xdr:colOff>
      <xdr:row>48</xdr:row>
      <xdr:rowOff>632459</xdr:rowOff>
    </xdr:to>
    <xdr:pic>
      <xdr:nvPicPr>
        <xdr:cNvPr id="119" name="Obrázek 56" descr="C:\Users\PECHAC~1\AppData\Local\Temp\{5B272FBA-A703-46E5-B4B4-D65DCD338B49}.tmp">
          <a:extLst>
            <a:ext uri="{FF2B5EF4-FFF2-40B4-BE49-F238E27FC236}">
              <a16:creationId xmlns:a16="http://schemas.microsoft.com/office/drawing/2014/main" xmlns="" id="{AE1FD572-BDD1-4297-B550-73136BB7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158509"/>
          <a:ext cx="720090" cy="5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434340</xdr:colOff>
      <xdr:row>50</xdr:row>
      <xdr:rowOff>55245</xdr:rowOff>
    </xdr:from>
    <xdr:to>
      <xdr:col>7</xdr:col>
      <xdr:colOff>971006</xdr:colOff>
      <xdr:row>50</xdr:row>
      <xdr:rowOff>478155</xdr:rowOff>
    </xdr:to>
    <xdr:pic>
      <xdr:nvPicPr>
        <xdr:cNvPr id="120" name="Obrázek 57" descr="C:\Users\PECHAC~1\AppData\Local\Temp\{93F659A7-7EBD-428E-B617-BA3431F782CF}.tmp">
          <a:extLst>
            <a:ext uri="{FF2B5EF4-FFF2-40B4-BE49-F238E27FC236}">
              <a16:creationId xmlns:a16="http://schemas.microsoft.com/office/drawing/2014/main" xmlns="" id="{02E3EB1E-3F5C-4EFD-9F2A-DE36B5EA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015" y="33773745"/>
          <a:ext cx="548096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260984</xdr:colOff>
      <xdr:row>48</xdr:row>
      <xdr:rowOff>779144</xdr:rowOff>
    </xdr:from>
    <xdr:to>
      <xdr:col>7</xdr:col>
      <xdr:colOff>835986</xdr:colOff>
      <xdr:row>49</xdr:row>
      <xdr:rowOff>476249</xdr:rowOff>
    </xdr:to>
    <xdr:pic>
      <xdr:nvPicPr>
        <xdr:cNvPr id="121" name="Obrázek 58" descr="C:\Users\PECHAC~1\AppData\Local\Temp\{3185A118-1225-428E-8A7D-AB1B9F18D83A}.tmp">
          <a:extLst>
            <a:ext uri="{FF2B5EF4-FFF2-40B4-BE49-F238E27FC236}">
              <a16:creationId xmlns:a16="http://schemas.microsoft.com/office/drawing/2014/main" xmlns="" id="{1AC6C7A8-FBE4-47F9-949D-153DF9E0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59" y="33173669"/>
          <a:ext cx="575002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71</xdr:row>
      <xdr:rowOff>28575</xdr:rowOff>
    </xdr:from>
    <xdr:to>
      <xdr:col>7</xdr:col>
      <xdr:colOff>511074</xdr:colOff>
      <xdr:row>72</xdr:row>
      <xdr:rowOff>20955</xdr:rowOff>
    </xdr:to>
    <xdr:pic>
      <xdr:nvPicPr>
        <xdr:cNvPr id="122" name="Obrázek 60" descr="C:\Users\PECHAC~1\AppData\Local\Temp\{5D4D2215-14A4-4004-B12C-02B7DFA4A379}.tmp">
          <a:extLst>
            <a:ext uri="{FF2B5EF4-FFF2-40B4-BE49-F238E27FC236}">
              <a16:creationId xmlns:a16="http://schemas.microsoft.com/office/drawing/2014/main" xmlns="" id="{C81A0E43-03D9-432B-9F97-D6EE5853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5339000"/>
          <a:ext cx="465354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748665</xdr:colOff>
      <xdr:row>71</xdr:row>
      <xdr:rowOff>291465</xdr:rowOff>
    </xdr:from>
    <xdr:to>
      <xdr:col>7</xdr:col>
      <xdr:colOff>1274935</xdr:colOff>
      <xdr:row>73</xdr:row>
      <xdr:rowOff>59055</xdr:rowOff>
    </xdr:to>
    <xdr:pic>
      <xdr:nvPicPr>
        <xdr:cNvPr id="123" name="Obrázek 61" descr="C:\Users\PECHAC~1\AppData\Local\Temp\{4734D63C-2F5C-4C9A-9572-88C7D9C28CAE}.tmp">
          <a:extLst>
            <a:ext uri="{FF2B5EF4-FFF2-40B4-BE49-F238E27FC236}">
              <a16:creationId xmlns:a16="http://schemas.microsoft.com/office/drawing/2014/main" xmlns="" id="{8F8695BF-507E-4C53-B6A2-DDF42233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45601890"/>
          <a:ext cx="53579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</xdr:colOff>
      <xdr:row>72</xdr:row>
      <xdr:rowOff>255270</xdr:rowOff>
    </xdr:from>
    <xdr:to>
      <xdr:col>7</xdr:col>
      <xdr:colOff>764757</xdr:colOff>
      <xdr:row>74</xdr:row>
      <xdr:rowOff>20955</xdr:rowOff>
    </xdr:to>
    <xdr:pic>
      <xdr:nvPicPr>
        <xdr:cNvPr id="124" name="Obrázek 62" descr="C:\Users\PECHAC~1\AppData\Local\Temp\{6E8DA7EE-B440-4885-8D2B-0C9F1C9C13BD}.tmp">
          <a:extLst>
            <a:ext uri="{FF2B5EF4-FFF2-40B4-BE49-F238E27FC236}">
              <a16:creationId xmlns:a16="http://schemas.microsoft.com/office/drawing/2014/main" xmlns="" id="{523925F8-C5C8-4FED-B05D-E77E75B0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9390" y="46051470"/>
          <a:ext cx="759042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173355</xdr:colOff>
      <xdr:row>74</xdr:row>
      <xdr:rowOff>72390</xdr:rowOff>
    </xdr:from>
    <xdr:to>
      <xdr:col>7</xdr:col>
      <xdr:colOff>1197490</xdr:colOff>
      <xdr:row>75</xdr:row>
      <xdr:rowOff>59055</xdr:rowOff>
    </xdr:to>
    <xdr:pic>
      <xdr:nvPicPr>
        <xdr:cNvPr id="125" name="Obrázek 63" descr="C:\Users\PECHAC~1\AppData\Local\Temp\{1E641CA9-42A1-4EC1-ABC0-FDC3B04DA953}.tmp">
          <a:extLst>
            <a:ext uri="{FF2B5EF4-FFF2-40B4-BE49-F238E27FC236}">
              <a16:creationId xmlns:a16="http://schemas.microsoft.com/office/drawing/2014/main" xmlns="" id="{84038C9D-88A7-4A9D-9B49-026FB1F5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030" y="46859190"/>
          <a:ext cx="101461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399059</xdr:colOff>
      <xdr:row>75</xdr:row>
      <xdr:rowOff>99059</xdr:rowOff>
    </xdr:from>
    <xdr:to>
      <xdr:col>7</xdr:col>
      <xdr:colOff>1083946</xdr:colOff>
      <xdr:row>75</xdr:row>
      <xdr:rowOff>588645</xdr:rowOff>
    </xdr:to>
    <xdr:pic>
      <xdr:nvPicPr>
        <xdr:cNvPr id="126" name="Obrázek 64" descr="C:\Users\PECHAC~1\AppData\Local\Temp\{33A29E54-45EE-4073-B272-CB98EA5418F0}.tmp">
          <a:extLst>
            <a:ext uri="{FF2B5EF4-FFF2-40B4-BE49-F238E27FC236}">
              <a16:creationId xmlns:a16="http://schemas.microsoft.com/office/drawing/2014/main" xmlns="" id="{ECE68F37-4DAD-437B-BF5C-67A60440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942734" y="47552609"/>
          <a:ext cx="698222" cy="502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249555</xdr:colOff>
      <xdr:row>52</xdr:row>
      <xdr:rowOff>112395</xdr:rowOff>
    </xdr:from>
    <xdr:to>
      <xdr:col>7</xdr:col>
      <xdr:colOff>954029</xdr:colOff>
      <xdr:row>52</xdr:row>
      <xdr:rowOff>701040</xdr:rowOff>
    </xdr:to>
    <xdr:pic>
      <xdr:nvPicPr>
        <xdr:cNvPr id="128" name="Obrázek 66" descr="C:\Users\PECHAC~1\AppData\Local\Temp\{00ACF133-8A9E-4EDE-AC5E-3C816C535F26}.tmp">
          <a:extLst>
            <a:ext uri="{FF2B5EF4-FFF2-40B4-BE49-F238E27FC236}">
              <a16:creationId xmlns:a16="http://schemas.microsoft.com/office/drawing/2014/main" xmlns="" id="{49646394-5D26-4BA9-8E07-B1909540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230" y="34707195"/>
          <a:ext cx="70447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293369</xdr:colOff>
      <xdr:row>53</xdr:row>
      <xdr:rowOff>93705</xdr:rowOff>
    </xdr:from>
    <xdr:to>
      <xdr:col>7</xdr:col>
      <xdr:colOff>1011555</xdr:colOff>
      <xdr:row>53</xdr:row>
      <xdr:rowOff>556259</xdr:rowOff>
    </xdr:to>
    <xdr:pic>
      <xdr:nvPicPr>
        <xdr:cNvPr id="129" name="Obrázek 67" descr="C:\Users\PECHAC~1\AppData\Local\Temp\{583B3AF0-064A-4554-AE70-342412F6F12D}.tmp">
          <a:extLst>
            <a:ext uri="{FF2B5EF4-FFF2-40B4-BE49-F238E27FC236}">
              <a16:creationId xmlns:a16="http://schemas.microsoft.com/office/drawing/2014/main" xmlns="" id="{8E287B32-8EC0-43AC-82D5-22ACA1B9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044" y="35517180"/>
          <a:ext cx="718186" cy="472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453390</xdr:colOff>
      <xdr:row>54</xdr:row>
      <xdr:rowOff>112395</xdr:rowOff>
    </xdr:from>
    <xdr:to>
      <xdr:col>7</xdr:col>
      <xdr:colOff>1275710</xdr:colOff>
      <xdr:row>54</xdr:row>
      <xdr:rowOff>815340</xdr:rowOff>
    </xdr:to>
    <xdr:pic>
      <xdr:nvPicPr>
        <xdr:cNvPr id="130" name="Obrázek 68" descr="C:\Users\PECHAC~1\AppData\Local\Temp\{39CBF291-BE74-4071-92CB-0535D7E944EE}.tmp">
          <a:extLst>
            <a:ext uri="{FF2B5EF4-FFF2-40B4-BE49-F238E27FC236}">
              <a16:creationId xmlns:a16="http://schemas.microsoft.com/office/drawing/2014/main" xmlns="" id="{67CDD350-0B4B-489D-A8AA-B8B915A8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065" y="36116895"/>
          <a:ext cx="83565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320040</xdr:colOff>
      <xdr:row>55</xdr:row>
      <xdr:rowOff>446921</xdr:rowOff>
    </xdr:from>
    <xdr:to>
      <xdr:col>7</xdr:col>
      <xdr:colOff>1160145</xdr:colOff>
      <xdr:row>57</xdr:row>
      <xdr:rowOff>57150</xdr:rowOff>
    </xdr:to>
    <xdr:pic>
      <xdr:nvPicPr>
        <xdr:cNvPr id="131" name="Obrázek 69" descr="Obrázek Veršovaná zvířecí abeceda">
          <a:extLst>
            <a:ext uri="{FF2B5EF4-FFF2-40B4-BE49-F238E27FC236}">
              <a16:creationId xmlns:a16="http://schemas.microsoft.com/office/drawing/2014/main" xmlns="" id="{058175B9-515F-4FA9-8119-B829B4BB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3715" y="37337246"/>
          <a:ext cx="849630" cy="65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466725</xdr:colOff>
      <xdr:row>54</xdr:row>
      <xdr:rowOff>845563</xdr:rowOff>
    </xdr:from>
    <xdr:to>
      <xdr:col>7</xdr:col>
      <xdr:colOff>1240155</xdr:colOff>
      <xdr:row>56</xdr:row>
      <xdr:rowOff>36194</xdr:rowOff>
    </xdr:to>
    <xdr:pic>
      <xdr:nvPicPr>
        <xdr:cNvPr id="132" name="Obrázek 71" descr="C:\Users\PECHAC~1\AppData\Local\Temp\{551DD7EF-9EF5-4608-9ECC-8E2FEC7CD6AE}.tmp">
          <a:extLst>
            <a:ext uri="{FF2B5EF4-FFF2-40B4-BE49-F238E27FC236}">
              <a16:creationId xmlns:a16="http://schemas.microsoft.com/office/drawing/2014/main" xmlns="" id="{7C3CF833-E6F7-4415-A671-13ADC259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6850063"/>
          <a:ext cx="769620" cy="60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</xdr:colOff>
      <xdr:row>57</xdr:row>
      <xdr:rowOff>38100</xdr:rowOff>
    </xdr:from>
    <xdr:to>
      <xdr:col>7</xdr:col>
      <xdr:colOff>683843</xdr:colOff>
      <xdr:row>58</xdr:row>
      <xdr:rowOff>93366</xdr:rowOff>
    </xdr:to>
    <xdr:pic>
      <xdr:nvPicPr>
        <xdr:cNvPr id="133" name="Obrázek 72" descr="Obrázek Domino: Siluety hudebních nástrojů">
          <a:extLst>
            <a:ext uri="{FF2B5EF4-FFF2-40B4-BE49-F238E27FC236}">
              <a16:creationId xmlns:a16="http://schemas.microsoft.com/office/drawing/2014/main" xmlns="" id="{F671B165-DCF9-4542-842B-04437B59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545" y="37976175"/>
          <a:ext cx="580973" cy="590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817246</xdr:colOff>
      <xdr:row>58</xdr:row>
      <xdr:rowOff>11430</xdr:rowOff>
    </xdr:from>
    <xdr:to>
      <xdr:col>7</xdr:col>
      <xdr:colOff>1317462</xdr:colOff>
      <xdr:row>59</xdr:row>
      <xdr:rowOff>114300</xdr:rowOff>
    </xdr:to>
    <xdr:pic>
      <xdr:nvPicPr>
        <xdr:cNvPr id="134" name="Obrázek 73" descr="Obrázek Small Foot Dřevěná dešťová hůl barevná">
          <a:extLst>
            <a:ext uri="{FF2B5EF4-FFF2-40B4-BE49-F238E27FC236}">
              <a16:creationId xmlns:a16="http://schemas.microsoft.com/office/drawing/2014/main" xmlns="" id="{360E2A89-CB9D-485C-95B4-11A63093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1" y="38473380"/>
          <a:ext cx="50974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89534</xdr:colOff>
      <xdr:row>59</xdr:row>
      <xdr:rowOff>78104</xdr:rowOff>
    </xdr:from>
    <xdr:to>
      <xdr:col>7</xdr:col>
      <xdr:colOff>817899</xdr:colOff>
      <xdr:row>59</xdr:row>
      <xdr:rowOff>822959</xdr:rowOff>
    </xdr:to>
    <xdr:pic>
      <xdr:nvPicPr>
        <xdr:cNvPr id="135" name="Obrázek 74" descr="https://www.sensa-shop.sk/uploads/image_bank/penova-stavebnica-kocka-1.jpg">
          <a:extLst>
            <a:ext uri="{FF2B5EF4-FFF2-40B4-BE49-F238E27FC236}">
              <a16:creationId xmlns:a16="http://schemas.microsoft.com/office/drawing/2014/main" xmlns="" id="{7A6FE2CF-A8DD-45E0-BA2F-E997311F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3209" y="39168704"/>
          <a:ext cx="728365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234315</xdr:colOff>
      <xdr:row>60</xdr:row>
      <xdr:rowOff>38720</xdr:rowOff>
    </xdr:from>
    <xdr:to>
      <xdr:col>7</xdr:col>
      <xdr:colOff>1026795</xdr:colOff>
      <xdr:row>61</xdr:row>
      <xdr:rowOff>55245</xdr:rowOff>
    </xdr:to>
    <xdr:pic>
      <xdr:nvPicPr>
        <xdr:cNvPr id="136" name="Obrázek 76" descr="C:\Users\PECHAC~1\AppData\Local\Temp\{A9527937-5EAE-4C55-9479-366E8D5E434A}.tmp">
          <a:extLst>
            <a:ext uri="{FF2B5EF4-FFF2-40B4-BE49-F238E27FC236}">
              <a16:creationId xmlns:a16="http://schemas.microsoft.com/office/drawing/2014/main" xmlns="" id="{54CC0701-7054-4B86-8BDC-550DAEEC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990" y="40005620"/>
          <a:ext cx="792480" cy="72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405765</xdr:colOff>
      <xdr:row>62</xdr:row>
      <xdr:rowOff>91440</xdr:rowOff>
    </xdr:from>
    <xdr:to>
      <xdr:col>7</xdr:col>
      <xdr:colOff>1086675</xdr:colOff>
      <xdr:row>63</xdr:row>
      <xdr:rowOff>0</xdr:rowOff>
    </xdr:to>
    <xdr:pic>
      <xdr:nvPicPr>
        <xdr:cNvPr id="137" name="Obrázek 73" descr="C:\Users\PECHAC~1\AppData\Local\Temp\{6DFCA335-D939-4099-B9EC-1D0EABEDAE6A}.tmp">
          <a:extLst>
            <a:ext uri="{FF2B5EF4-FFF2-40B4-BE49-F238E27FC236}">
              <a16:creationId xmlns:a16="http://schemas.microsoft.com/office/drawing/2014/main" xmlns="" id="{AA0D1A12-2F34-4AE4-9F0E-F4936C58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41325165"/>
          <a:ext cx="68091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63</xdr:row>
      <xdr:rowOff>112928</xdr:rowOff>
    </xdr:from>
    <xdr:to>
      <xdr:col>7</xdr:col>
      <xdr:colOff>897255</xdr:colOff>
      <xdr:row>63</xdr:row>
      <xdr:rowOff>569595</xdr:rowOff>
    </xdr:to>
    <xdr:pic>
      <xdr:nvPicPr>
        <xdr:cNvPr id="138" name="Obrázek 75" descr="C:\Users\PECHAC~1\AppData\Local\Temp\{0BB2C960-2709-45BE-AFAF-CFAA860C6523}.tmp">
          <a:extLst>
            <a:ext uri="{FF2B5EF4-FFF2-40B4-BE49-F238E27FC236}">
              <a16:creationId xmlns:a16="http://schemas.microsoft.com/office/drawing/2014/main" xmlns="" id="{EBC7F411-C0E1-47DF-8C92-268F29D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2003878"/>
          <a:ext cx="520065" cy="45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356234</xdr:colOff>
      <xdr:row>64</xdr:row>
      <xdr:rowOff>29081</xdr:rowOff>
    </xdr:from>
    <xdr:to>
      <xdr:col>7</xdr:col>
      <xdr:colOff>1005840</xdr:colOff>
      <xdr:row>64</xdr:row>
      <xdr:rowOff>474345</xdr:rowOff>
    </xdr:to>
    <xdr:pic>
      <xdr:nvPicPr>
        <xdr:cNvPr id="139" name="Obrázek 76" descr="C:\Users\PECHAC~1\AppData\Local\Temp\{A77EE895-0112-4BC2-94DA-6130C47D1FC6}.tmp">
          <a:extLst>
            <a:ext uri="{FF2B5EF4-FFF2-40B4-BE49-F238E27FC236}">
              <a16:creationId xmlns:a16="http://schemas.microsoft.com/office/drawing/2014/main" xmlns="" id="{B0DA9571-1D1D-4C70-B151-84E598FF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909" y="42539156"/>
          <a:ext cx="645796" cy="45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802005</xdr:colOff>
      <xdr:row>65</xdr:row>
      <xdr:rowOff>437987</xdr:rowOff>
    </xdr:from>
    <xdr:to>
      <xdr:col>7</xdr:col>
      <xdr:colOff>1276351</xdr:colOff>
      <xdr:row>67</xdr:row>
      <xdr:rowOff>99059</xdr:rowOff>
    </xdr:to>
    <xdr:pic>
      <xdr:nvPicPr>
        <xdr:cNvPr id="140" name="Obrázek 81" descr="https://mikasa.cz/wp-content/uploads/2023/01/BV550C-WYBR_1-1-100x100.jpg">
          <a:extLst>
            <a:ext uri="{FF2B5EF4-FFF2-40B4-BE49-F238E27FC236}">
              <a16:creationId xmlns:a16="http://schemas.microsoft.com/office/drawing/2014/main" xmlns="" id="{E1309192-0E5C-4ACC-8E59-A39769C7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43471937"/>
          <a:ext cx="474346" cy="52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47626</xdr:colOff>
      <xdr:row>66</xdr:row>
      <xdr:rowOff>167640</xdr:rowOff>
    </xdr:from>
    <xdr:to>
      <xdr:col>7</xdr:col>
      <xdr:colOff>873376</xdr:colOff>
      <xdr:row>68</xdr:row>
      <xdr:rowOff>230505</xdr:rowOff>
    </xdr:to>
    <xdr:pic>
      <xdr:nvPicPr>
        <xdr:cNvPr id="141" name="Obrázek 84" descr="https://cdn.myshoptet.com/usr/www.sportovni-pomucky.cz/user/shop/big/9262_basketbalovy-mic-gala-profi-chicago-bb-5011.jpg?638d999f">
          <a:extLst>
            <a:ext uri="{FF2B5EF4-FFF2-40B4-BE49-F238E27FC236}">
              <a16:creationId xmlns:a16="http://schemas.microsoft.com/office/drawing/2014/main" xmlns="" id="{77D300E0-B68D-4AAD-9E53-7B864406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1" y="43715940"/>
          <a:ext cx="825750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167641</xdr:colOff>
      <xdr:row>75</xdr:row>
      <xdr:rowOff>821055</xdr:rowOff>
    </xdr:from>
    <xdr:to>
      <xdr:col>7</xdr:col>
      <xdr:colOff>701507</xdr:colOff>
      <xdr:row>77</xdr:row>
      <xdr:rowOff>34290</xdr:rowOff>
    </xdr:to>
    <xdr:pic>
      <xdr:nvPicPr>
        <xdr:cNvPr id="142" name="Obrázek 85" descr="https://cdn.myshoptet.com/usr/www.sportovni-pomucky.cz/user/shop/big/1033_gala-bv5545s-training-190-g-12.png?655b3657">
          <a:extLst>
            <a:ext uri="{FF2B5EF4-FFF2-40B4-BE49-F238E27FC236}">
              <a16:creationId xmlns:a16="http://schemas.microsoft.com/office/drawing/2014/main" xmlns="" id="{E8CE8490-94E1-4E65-9257-B30B64C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316" y="48274605"/>
          <a:ext cx="533866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775334</xdr:colOff>
      <xdr:row>67</xdr:row>
      <xdr:rowOff>87946</xdr:rowOff>
    </xdr:from>
    <xdr:to>
      <xdr:col>7</xdr:col>
      <xdr:colOff>1312545</xdr:colOff>
      <xdr:row>68</xdr:row>
      <xdr:rowOff>281940</xdr:rowOff>
    </xdr:to>
    <xdr:pic>
      <xdr:nvPicPr>
        <xdr:cNvPr id="143" name="Obrázek 86" descr="SELECT Házenkářský míč HB Toneo DB">
          <a:extLst>
            <a:ext uri="{FF2B5EF4-FFF2-40B4-BE49-F238E27FC236}">
              <a16:creationId xmlns:a16="http://schemas.microsoft.com/office/drawing/2014/main" xmlns="" id="{9105C6E0-7C81-47DA-9E68-055605CA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9009" y="43988671"/>
          <a:ext cx="544831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811531</xdr:colOff>
      <xdr:row>68</xdr:row>
      <xdr:rowOff>287673</xdr:rowOff>
    </xdr:from>
    <xdr:to>
      <xdr:col>7</xdr:col>
      <xdr:colOff>1183006</xdr:colOff>
      <xdr:row>69</xdr:row>
      <xdr:rowOff>304800</xdr:rowOff>
    </xdr:to>
    <xdr:pic>
      <xdr:nvPicPr>
        <xdr:cNvPr id="144" name="Obrázek 91" descr="C:\Users\pechackova\Desktop\_vyr_459_48429205BallSupporterScotlandSize5_2000x.png">
          <a:extLst>
            <a:ext uri="{FF2B5EF4-FFF2-40B4-BE49-F238E27FC236}">
              <a16:creationId xmlns:a16="http://schemas.microsoft.com/office/drawing/2014/main" xmlns="" id="{D28130A7-3492-4969-B0BB-13B1F3A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06" y="44540823"/>
          <a:ext cx="371475" cy="36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198120</xdr:colOff>
      <xdr:row>70</xdr:row>
      <xdr:rowOff>55245</xdr:rowOff>
    </xdr:from>
    <xdr:to>
      <xdr:col>7</xdr:col>
      <xdr:colOff>822892</xdr:colOff>
      <xdr:row>70</xdr:row>
      <xdr:rowOff>607695</xdr:rowOff>
    </xdr:to>
    <xdr:pic>
      <xdr:nvPicPr>
        <xdr:cNvPr id="145" name="Obrázek 92" descr="C:\Users\PECHAC~1\AppData\Local\Temp\{4D4E5037-56CD-48E2-ABF3-128B7D90C5BD}.tmp">
          <a:extLst>
            <a:ext uri="{FF2B5EF4-FFF2-40B4-BE49-F238E27FC236}">
              <a16:creationId xmlns:a16="http://schemas.microsoft.com/office/drawing/2014/main" xmlns="" id="{3278E7EC-60F2-417E-AA6F-3E9EA1BD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795" y="45013245"/>
          <a:ext cx="63048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466726</xdr:colOff>
      <xdr:row>78</xdr:row>
      <xdr:rowOff>41379</xdr:rowOff>
    </xdr:from>
    <xdr:to>
      <xdr:col>7</xdr:col>
      <xdr:colOff>973456</xdr:colOff>
      <xdr:row>79</xdr:row>
      <xdr:rowOff>40005</xdr:rowOff>
    </xdr:to>
    <xdr:pic>
      <xdr:nvPicPr>
        <xdr:cNvPr id="146" name="Obrázek 94" descr="https://fce28fcf00.clvaw-cdnwnd.com/db40bd8bf5f9d5abecd7061a342316a3/200002440-8f6938f695/st%C4%9Bna%202024.jpg?s3=1">
          <a:extLst>
            <a:ext uri="{FF2B5EF4-FFF2-40B4-BE49-F238E27FC236}">
              <a16:creationId xmlns:a16="http://schemas.microsoft.com/office/drawing/2014/main" xmlns="" id="{11466297-EA44-46A3-9AA6-02F43767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49047504"/>
          <a:ext cx="514350" cy="52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36195</xdr:colOff>
      <xdr:row>79</xdr:row>
      <xdr:rowOff>193</xdr:rowOff>
    </xdr:from>
    <xdr:to>
      <xdr:col>7</xdr:col>
      <xdr:colOff>744856</xdr:colOff>
      <xdr:row>80</xdr:row>
      <xdr:rowOff>20955</xdr:rowOff>
    </xdr:to>
    <xdr:pic>
      <xdr:nvPicPr>
        <xdr:cNvPr id="147" name="Obrázek 99" descr="Plastová zásuvka EXTRA DEEP - modrá Gratnells">
          <a:extLst>
            <a:ext uri="{FF2B5EF4-FFF2-40B4-BE49-F238E27FC236}">
              <a16:creationId xmlns:a16="http://schemas.microsoft.com/office/drawing/2014/main" xmlns="" id="{3FA788F7-936A-4361-95AC-6965E3D5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9870" y="49530193"/>
          <a:ext cx="704851" cy="55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657225</xdr:colOff>
      <xdr:row>79</xdr:row>
      <xdr:rowOff>512444</xdr:rowOff>
    </xdr:from>
    <xdr:to>
      <xdr:col>7</xdr:col>
      <xdr:colOff>1429478</xdr:colOff>
      <xdr:row>81</xdr:row>
      <xdr:rowOff>17144</xdr:rowOff>
    </xdr:to>
    <xdr:pic>
      <xdr:nvPicPr>
        <xdr:cNvPr id="148" name="Obrázek 100" descr="Plastová zásuvka DOUBLE - červená Gratnells">
          <a:extLst>
            <a:ext uri="{FF2B5EF4-FFF2-40B4-BE49-F238E27FC236}">
              <a16:creationId xmlns:a16="http://schemas.microsoft.com/office/drawing/2014/main" xmlns="" id="{E87DC81E-D1E2-4A48-A1EE-CB420599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50042444"/>
          <a:ext cx="758918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333375</xdr:colOff>
      <xdr:row>29</xdr:row>
      <xdr:rowOff>40005</xdr:rowOff>
    </xdr:from>
    <xdr:to>
      <xdr:col>7</xdr:col>
      <xdr:colOff>1121886</xdr:colOff>
      <xdr:row>30</xdr:row>
      <xdr:rowOff>17145</xdr:rowOff>
    </xdr:to>
    <xdr:pic>
      <xdr:nvPicPr>
        <xdr:cNvPr id="149" name="Obrázek 88" descr="Taneční podložka X-PAD, Extreme Dance Pad">
          <a:extLst>
            <a:ext uri="{FF2B5EF4-FFF2-40B4-BE49-F238E27FC236}">
              <a16:creationId xmlns:a16="http://schemas.microsoft.com/office/drawing/2014/main" xmlns="" id="{905F965E-5A0E-4F27-96CE-5DAB5A3B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728180"/>
          <a:ext cx="78851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116204</xdr:colOff>
      <xdr:row>65</xdr:row>
      <xdr:rowOff>20093</xdr:rowOff>
    </xdr:from>
    <xdr:to>
      <xdr:col>7</xdr:col>
      <xdr:colOff>666750</xdr:colOff>
      <xdr:row>66</xdr:row>
      <xdr:rowOff>59055</xdr:rowOff>
    </xdr:to>
    <xdr:pic>
      <xdr:nvPicPr>
        <xdr:cNvPr id="152" name="Obrázek 79" descr="bílá Míč UCL Club 23/24 Knockout">
          <a:extLst>
            <a:ext uri="{FF2B5EF4-FFF2-40B4-BE49-F238E27FC236}">
              <a16:creationId xmlns:a16="http://schemas.microsoft.com/office/drawing/2014/main" xmlns="" id="{0F236BC4-9918-437D-AD77-7525A3D5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79" y="43054043"/>
          <a:ext cx="542926" cy="55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868681</xdr:colOff>
      <xdr:row>76</xdr:row>
      <xdr:rowOff>312420</xdr:rowOff>
    </xdr:from>
    <xdr:to>
      <xdr:col>7</xdr:col>
      <xdr:colOff>1235041</xdr:colOff>
      <xdr:row>78</xdr:row>
      <xdr:rowOff>1905</xdr:rowOff>
    </xdr:to>
    <xdr:pic>
      <xdr:nvPicPr>
        <xdr:cNvPr id="154" name="Obrázek 95" descr="C:\Users\pechackova\Desktop\Gymnastický-míč-inSPORTline-Top-Ball-75-cm.jpg">
          <a:extLst>
            <a:ext uri="{FF2B5EF4-FFF2-40B4-BE49-F238E27FC236}">
              <a16:creationId xmlns:a16="http://schemas.microsoft.com/office/drawing/2014/main" xmlns="" id="{1D2055BF-A307-4625-A297-C065E62E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356" y="48613695"/>
          <a:ext cx="366360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Aplikace - hříbek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8" workbookViewId="0">
      <selection activeCell="J95" sqref="J95:AF95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ht="36.950000000000003" customHeight="1">
      <c r="AR2" s="239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ht="12" customHeight="1">
      <c r="B5" s="14"/>
      <c r="D5" s="17" t="s">
        <v>12</v>
      </c>
      <c r="K5" s="224" t="s">
        <v>13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4"/>
      <c r="BS5" s="11" t="s">
        <v>6</v>
      </c>
    </row>
    <row r="6" spans="1:74" ht="36.950000000000003" customHeight="1">
      <c r="B6" s="14"/>
      <c r="D6" s="19" t="s">
        <v>14</v>
      </c>
      <c r="K6" s="226" t="s">
        <v>95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4"/>
      <c r="BS6" s="11" t="s">
        <v>6</v>
      </c>
    </row>
    <row r="7" spans="1:74" ht="12" customHeight="1">
      <c r="B7" s="14"/>
      <c r="D7" s="20" t="s">
        <v>15</v>
      </c>
      <c r="K7" s="18" t="s">
        <v>1</v>
      </c>
      <c r="AK7" s="20" t="s">
        <v>16</v>
      </c>
      <c r="AN7" s="18" t="s">
        <v>1</v>
      </c>
      <c r="AR7" s="14"/>
      <c r="BS7" s="11" t="s">
        <v>6</v>
      </c>
    </row>
    <row r="8" spans="1:74" ht="12" customHeight="1">
      <c r="B8" s="14"/>
      <c r="D8" s="20" t="s">
        <v>17</v>
      </c>
      <c r="K8" s="18" t="s">
        <v>18</v>
      </c>
      <c r="AK8" s="20" t="s">
        <v>19</v>
      </c>
      <c r="AN8" s="98">
        <v>45496</v>
      </c>
      <c r="AR8" s="14"/>
      <c r="BS8" s="11" t="s">
        <v>6</v>
      </c>
    </row>
    <row r="9" spans="1:74" ht="14.45" customHeight="1">
      <c r="B9" s="14"/>
      <c r="AR9" s="14"/>
      <c r="BS9" s="11" t="s">
        <v>6</v>
      </c>
    </row>
    <row r="10" spans="1:74" ht="12" customHeight="1">
      <c r="B10" s="14"/>
      <c r="D10" s="20" t="s">
        <v>20</v>
      </c>
      <c r="AK10" s="20" t="s">
        <v>21</v>
      </c>
      <c r="AN10" s="18" t="s">
        <v>1</v>
      </c>
      <c r="AR10" s="14"/>
      <c r="BS10" s="11" t="s">
        <v>6</v>
      </c>
    </row>
    <row r="11" spans="1:74" ht="18.399999999999999" customHeight="1">
      <c r="B11" s="14"/>
      <c r="E11" s="18" t="s">
        <v>85</v>
      </c>
      <c r="AK11" s="20" t="s">
        <v>22</v>
      </c>
      <c r="AN11" s="18" t="s">
        <v>1</v>
      </c>
      <c r="AR11" s="14"/>
      <c r="BS11" s="11" t="s">
        <v>6</v>
      </c>
    </row>
    <row r="12" spans="1:74" ht="6.95" customHeight="1">
      <c r="B12" s="14"/>
      <c r="AR12" s="14"/>
      <c r="BS12" s="11" t="s">
        <v>6</v>
      </c>
    </row>
    <row r="13" spans="1:74" ht="12" customHeight="1">
      <c r="B13" s="14"/>
      <c r="D13" s="20" t="s">
        <v>23</v>
      </c>
      <c r="AK13" s="20" t="s">
        <v>21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18</v>
      </c>
      <c r="AK14" s="20" t="s">
        <v>22</v>
      </c>
      <c r="AN14" s="18" t="s">
        <v>1</v>
      </c>
      <c r="AR14" s="14"/>
      <c r="BS14" s="11" t="s">
        <v>6</v>
      </c>
    </row>
    <row r="15" spans="1:74" ht="6.95" customHeight="1">
      <c r="B15" s="14"/>
      <c r="AR15" s="14"/>
      <c r="BS15" s="11" t="s">
        <v>3</v>
      </c>
    </row>
    <row r="16" spans="1:74" ht="12" customHeight="1">
      <c r="B16" s="14"/>
      <c r="D16" s="20" t="s">
        <v>24</v>
      </c>
      <c r="AK16" s="20" t="s">
        <v>21</v>
      </c>
      <c r="AN16" s="18" t="s">
        <v>1</v>
      </c>
      <c r="AR16" s="14"/>
      <c r="BS16" s="11" t="s">
        <v>3</v>
      </c>
    </row>
    <row r="17" spans="2:71" ht="18.399999999999999" customHeight="1">
      <c r="B17" s="14"/>
      <c r="E17" s="18" t="s">
        <v>25</v>
      </c>
      <c r="AK17" s="20" t="s">
        <v>22</v>
      </c>
      <c r="AN17" s="18" t="s">
        <v>1</v>
      </c>
      <c r="AR17" s="14"/>
      <c r="BS17" s="11" t="s">
        <v>26</v>
      </c>
    </row>
    <row r="18" spans="2:71" ht="6.95" customHeight="1">
      <c r="B18" s="14"/>
      <c r="AR18" s="14"/>
      <c r="BS18" s="11" t="s">
        <v>6</v>
      </c>
    </row>
    <row r="19" spans="2:71" ht="12" customHeight="1">
      <c r="B19" s="14"/>
      <c r="D19" s="20" t="s">
        <v>27</v>
      </c>
      <c r="AK19" s="20" t="s">
        <v>21</v>
      </c>
      <c r="AN19" s="18" t="s">
        <v>1</v>
      </c>
      <c r="AR19" s="14"/>
      <c r="BS19" s="11" t="s">
        <v>6</v>
      </c>
    </row>
    <row r="20" spans="2:71" ht="18.399999999999999" customHeight="1">
      <c r="B20" s="14"/>
      <c r="E20" s="18" t="s">
        <v>28</v>
      </c>
      <c r="AK20" s="20" t="s">
        <v>22</v>
      </c>
      <c r="AN20" s="18" t="s">
        <v>1</v>
      </c>
      <c r="AR20" s="14"/>
      <c r="BS20" s="11" t="s">
        <v>26</v>
      </c>
    </row>
    <row r="21" spans="2:71" ht="6.95" customHeight="1">
      <c r="B21" s="14"/>
      <c r="AR21" s="14"/>
    </row>
    <row r="22" spans="2:71" ht="12" customHeight="1">
      <c r="B22" s="14"/>
      <c r="D22" s="20" t="s">
        <v>29</v>
      </c>
      <c r="AR22" s="14"/>
    </row>
    <row r="23" spans="2:71" ht="14.45" customHeight="1">
      <c r="B23" s="14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4"/>
    </row>
    <row r="24" spans="2:71" ht="6.95" customHeight="1">
      <c r="B24" s="14"/>
      <c r="AR24" s="14"/>
    </row>
    <row r="25" spans="2:7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2:71" s="1" customFormat="1" ht="25.9" customHeight="1">
      <c r="B26" s="23"/>
      <c r="D26" s="24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8">
        <f>ROUND(AG94,2)</f>
        <v>0</v>
      </c>
      <c r="AL26" s="229"/>
      <c r="AM26" s="229"/>
      <c r="AN26" s="229"/>
      <c r="AO26" s="229"/>
      <c r="AR26" s="23"/>
    </row>
    <row r="27" spans="2:71" s="1" customFormat="1" ht="6.95" customHeight="1">
      <c r="B27" s="23"/>
      <c r="AR27" s="23"/>
    </row>
    <row r="28" spans="2:71" s="1" customFormat="1" ht="12.75">
      <c r="B28" s="23"/>
      <c r="L28" s="230" t="s">
        <v>31</v>
      </c>
      <c r="M28" s="230"/>
      <c r="N28" s="230"/>
      <c r="O28" s="230"/>
      <c r="P28" s="230"/>
      <c r="W28" s="230" t="s">
        <v>32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33</v>
      </c>
      <c r="AL28" s="230"/>
      <c r="AM28" s="230"/>
      <c r="AN28" s="230"/>
      <c r="AO28" s="230"/>
      <c r="AR28" s="23"/>
    </row>
    <row r="29" spans="2:71" s="2" customFormat="1" ht="14.45" customHeight="1">
      <c r="B29" s="27"/>
      <c r="D29" s="20" t="s">
        <v>34</v>
      </c>
      <c r="F29" s="20" t="s">
        <v>35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27"/>
    </row>
    <row r="30" spans="2:71" s="2" customFormat="1" ht="14.45" customHeight="1">
      <c r="B30" s="27"/>
      <c r="F30" s="20" t="s">
        <v>36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27"/>
    </row>
    <row r="31" spans="2:71" s="2" customFormat="1" ht="14.45" hidden="1" customHeight="1">
      <c r="B31" s="27"/>
      <c r="F31" s="20" t="s">
        <v>37</v>
      </c>
      <c r="L31" s="233">
        <v>0.21</v>
      </c>
      <c r="M31" s="232"/>
      <c r="N31" s="232"/>
      <c r="O31" s="232"/>
      <c r="P31" s="232"/>
      <c r="W31" s="231" t="e">
        <f>ROUND(BB94, 2)</f>
        <v>#REF!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27"/>
    </row>
    <row r="32" spans="2:71" s="2" customFormat="1" ht="14.45" hidden="1" customHeight="1">
      <c r="B32" s="27"/>
      <c r="F32" s="20" t="s">
        <v>38</v>
      </c>
      <c r="L32" s="233">
        <v>0.15</v>
      </c>
      <c r="M32" s="232"/>
      <c r="N32" s="232"/>
      <c r="O32" s="232"/>
      <c r="P32" s="232"/>
      <c r="W32" s="231" t="e">
        <f>ROUND(BC94, 2)</f>
        <v>#REF!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27"/>
    </row>
    <row r="33" spans="2:44" s="2" customFormat="1" ht="14.45" hidden="1" customHeight="1">
      <c r="B33" s="27"/>
      <c r="F33" s="20" t="s">
        <v>39</v>
      </c>
      <c r="L33" s="233">
        <v>0</v>
      </c>
      <c r="M33" s="232"/>
      <c r="N33" s="232"/>
      <c r="O33" s="232"/>
      <c r="P33" s="232"/>
      <c r="W33" s="231" t="e">
        <f>ROUND(BD94, 2)</f>
        <v>#REF!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8"/>
      <c r="D35" s="29" t="s">
        <v>40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41</v>
      </c>
      <c r="U35" s="30"/>
      <c r="V35" s="30"/>
      <c r="W35" s="30"/>
      <c r="X35" s="254" t="s">
        <v>42</v>
      </c>
      <c r="Y35" s="255"/>
      <c r="Z35" s="255"/>
      <c r="AA35" s="255"/>
      <c r="AB35" s="255"/>
      <c r="AC35" s="30"/>
      <c r="AD35" s="30"/>
      <c r="AE35" s="30"/>
      <c r="AF35" s="30"/>
      <c r="AG35" s="30"/>
      <c r="AH35" s="30"/>
      <c r="AI35" s="30"/>
      <c r="AJ35" s="30"/>
      <c r="AK35" s="256">
        <f>SUM(AK26:AK33)</f>
        <v>0</v>
      </c>
      <c r="AL35" s="255"/>
      <c r="AM35" s="255"/>
      <c r="AN35" s="255"/>
      <c r="AO35" s="257"/>
      <c r="AP35" s="28"/>
      <c r="AQ35" s="28"/>
      <c r="AR35" s="23"/>
    </row>
    <row r="36" spans="2:44" s="1" customFormat="1" ht="6.95" customHeight="1">
      <c r="B36" s="23"/>
      <c r="AR36" s="23"/>
    </row>
    <row r="37" spans="2:44" s="1" customFormat="1" ht="14.45" customHeight="1">
      <c r="B37" s="23"/>
      <c r="AR37" s="23"/>
    </row>
    <row r="38" spans="2:44" ht="14.45" customHeight="1">
      <c r="B38" s="14"/>
      <c r="AR38" s="14"/>
    </row>
    <row r="39" spans="2:44" ht="14.45" customHeight="1">
      <c r="B39" s="14"/>
      <c r="AR39" s="14"/>
    </row>
    <row r="40" spans="2:44" ht="14.45" customHeight="1">
      <c r="B40" s="14"/>
      <c r="AR40" s="14"/>
    </row>
    <row r="41" spans="2:44" ht="14.45" customHeight="1">
      <c r="B41" s="14"/>
      <c r="AR41" s="14"/>
    </row>
    <row r="42" spans="2:44" ht="14.45" customHeight="1">
      <c r="B42" s="14"/>
      <c r="AR42" s="14"/>
    </row>
    <row r="43" spans="2:44" ht="14.45" customHeight="1">
      <c r="B43" s="14"/>
      <c r="AR43" s="14"/>
    </row>
    <row r="44" spans="2:44" ht="14.45" customHeight="1">
      <c r="B44" s="14"/>
      <c r="AR44" s="14"/>
    </row>
    <row r="45" spans="2:44" ht="14.45" customHeight="1">
      <c r="B45" s="14"/>
      <c r="AR45" s="14"/>
    </row>
    <row r="46" spans="2:44" ht="14.45" customHeight="1">
      <c r="B46" s="14"/>
      <c r="AR46" s="14"/>
    </row>
    <row r="47" spans="2:44" ht="14.45" customHeight="1">
      <c r="B47" s="14"/>
      <c r="AR47" s="14"/>
    </row>
    <row r="48" spans="2:44" ht="14.45" customHeight="1">
      <c r="B48" s="14"/>
      <c r="AR48" s="14"/>
    </row>
    <row r="49" spans="2:44" s="1" customFormat="1" ht="14.45" customHeight="1">
      <c r="B49" s="23"/>
      <c r="D49" s="32" t="s">
        <v>43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44</v>
      </c>
      <c r="AI49" s="33"/>
      <c r="AJ49" s="33"/>
      <c r="AK49" s="33"/>
      <c r="AL49" s="33"/>
      <c r="AM49" s="33"/>
      <c r="AN49" s="33"/>
      <c r="AO49" s="33"/>
      <c r="AR49" s="23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" customFormat="1" ht="12.75">
      <c r="B60" s="23"/>
      <c r="D60" s="34" t="s">
        <v>45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46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45</v>
      </c>
      <c r="AI60" s="25"/>
      <c r="AJ60" s="25"/>
      <c r="AK60" s="25"/>
      <c r="AL60" s="25"/>
      <c r="AM60" s="34" t="s">
        <v>46</v>
      </c>
      <c r="AN60" s="25"/>
      <c r="AO60" s="25"/>
      <c r="AR60" s="23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" customFormat="1" ht="12.75">
      <c r="B64" s="23"/>
      <c r="D64" s="32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48</v>
      </c>
      <c r="AI64" s="33"/>
      <c r="AJ64" s="33"/>
      <c r="AK64" s="33"/>
      <c r="AL64" s="33"/>
      <c r="AM64" s="33"/>
      <c r="AN64" s="33"/>
      <c r="AO64" s="33"/>
      <c r="AR64" s="23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" customFormat="1" ht="12.75">
      <c r="B75" s="23"/>
      <c r="D75" s="34" t="s">
        <v>45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46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45</v>
      </c>
      <c r="AI75" s="25"/>
      <c r="AJ75" s="25"/>
      <c r="AK75" s="25"/>
      <c r="AL75" s="25"/>
      <c r="AM75" s="34" t="s">
        <v>46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3"/>
    </row>
    <row r="81" spans="1:90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3"/>
    </row>
    <row r="82" spans="1:90" s="1" customFormat="1" ht="24.95" customHeight="1">
      <c r="B82" s="23"/>
      <c r="C82" s="15" t="s">
        <v>49</v>
      </c>
      <c r="AR82" s="23"/>
    </row>
    <row r="83" spans="1:90" s="1" customFormat="1" ht="6.95" customHeight="1">
      <c r="B83" s="23"/>
      <c r="AR83" s="23"/>
    </row>
    <row r="84" spans="1:90" s="3" customFormat="1" ht="12" customHeight="1">
      <c r="B84" s="39"/>
      <c r="C84" s="20" t="s">
        <v>12</v>
      </c>
      <c r="L84" s="3" t="str">
        <f>K5</f>
        <v>0121</v>
      </c>
      <c r="AR84" s="39"/>
    </row>
    <row r="85" spans="1:90" s="4" customFormat="1" ht="36.950000000000003" customHeight="1">
      <c r="B85" s="40"/>
      <c r="C85" s="41" t="s">
        <v>14</v>
      </c>
      <c r="L85" s="245" t="str">
        <f>K6</f>
        <v>Pomůcky, projekty z MAP,  vybavení učeben, Karlovy Vary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40"/>
    </row>
    <row r="86" spans="1:90" s="1" customFormat="1" ht="6.95" customHeight="1">
      <c r="B86" s="23"/>
      <c r="AR86" s="23"/>
    </row>
    <row r="87" spans="1:90" s="1" customFormat="1" ht="12" customHeight="1">
      <c r="B87" s="23"/>
      <c r="C87" s="20" t="s">
        <v>17</v>
      </c>
      <c r="L87" s="42" t="str">
        <f>IF(K8="","",K8)</f>
        <v xml:space="preserve"> </v>
      </c>
      <c r="AI87" s="20" t="s">
        <v>19</v>
      </c>
      <c r="AM87" s="247">
        <v>45496</v>
      </c>
      <c r="AN87" s="247"/>
      <c r="AR87" s="23"/>
    </row>
    <row r="88" spans="1:90" s="1" customFormat="1" ht="6.95" customHeight="1">
      <c r="B88" s="23"/>
      <c r="AR88" s="23"/>
    </row>
    <row r="89" spans="1:90" s="1" customFormat="1" ht="15.6" customHeight="1">
      <c r="B89" s="23"/>
      <c r="C89" s="20" t="s">
        <v>20</v>
      </c>
      <c r="L89" s="3" t="str">
        <f>IF(E11= "","",E11)</f>
        <v>Statutární město Karlovy Vary</v>
      </c>
      <c r="AI89" s="20" t="s">
        <v>24</v>
      </c>
      <c r="AM89" s="248" t="str">
        <f>IF(E17="","",E17)</f>
        <v>A.Dindáková, Staré Sedlo</v>
      </c>
      <c r="AN89" s="249"/>
      <c r="AO89" s="249"/>
      <c r="AP89" s="249"/>
      <c r="AR89" s="23"/>
      <c r="AS89" s="250" t="s">
        <v>50</v>
      </c>
      <c r="AT89" s="251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0" s="1" customFormat="1" ht="15.6" customHeight="1">
      <c r="B90" s="23"/>
      <c r="C90" s="20" t="s">
        <v>23</v>
      </c>
      <c r="L90" s="3" t="str">
        <f>IF(E14="","",E14)</f>
        <v xml:space="preserve"> </v>
      </c>
      <c r="AI90" s="20" t="s">
        <v>27</v>
      </c>
      <c r="AM90" s="248" t="str">
        <f>IF(E20="","",E20)</f>
        <v>Šimková Dita, K.Vary</v>
      </c>
      <c r="AN90" s="249"/>
      <c r="AO90" s="249"/>
      <c r="AP90" s="249"/>
      <c r="AR90" s="23"/>
      <c r="AS90" s="252"/>
      <c r="AT90" s="253"/>
      <c r="BD90" s="46"/>
    </row>
    <row r="91" spans="1:90" s="1" customFormat="1" ht="10.9" customHeight="1">
      <c r="B91" s="23"/>
      <c r="AR91" s="23"/>
      <c r="AS91" s="252"/>
      <c r="AT91" s="253"/>
      <c r="BD91" s="46"/>
    </row>
    <row r="92" spans="1:90" s="1" customFormat="1" ht="29.25" customHeight="1">
      <c r="B92" s="23"/>
      <c r="C92" s="240" t="s">
        <v>51</v>
      </c>
      <c r="D92" s="241"/>
      <c r="E92" s="241"/>
      <c r="F92" s="241"/>
      <c r="G92" s="241"/>
      <c r="H92" s="47"/>
      <c r="I92" s="242" t="s">
        <v>52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53</v>
      </c>
      <c r="AH92" s="241"/>
      <c r="AI92" s="241"/>
      <c r="AJ92" s="241"/>
      <c r="AK92" s="241"/>
      <c r="AL92" s="241"/>
      <c r="AM92" s="241"/>
      <c r="AN92" s="242" t="s">
        <v>54</v>
      </c>
      <c r="AO92" s="241"/>
      <c r="AP92" s="244"/>
      <c r="AQ92" s="48" t="s">
        <v>55</v>
      </c>
      <c r="AR92" s="23"/>
      <c r="AS92" s="49" t="s">
        <v>56</v>
      </c>
      <c r="AT92" s="50" t="s">
        <v>57</v>
      </c>
      <c r="AU92" s="50" t="s">
        <v>58</v>
      </c>
      <c r="AV92" s="50" t="s">
        <v>59</v>
      </c>
      <c r="AW92" s="50" t="s">
        <v>60</v>
      </c>
      <c r="AX92" s="50" t="s">
        <v>61</v>
      </c>
      <c r="AY92" s="50" t="s">
        <v>62</v>
      </c>
      <c r="AZ92" s="50" t="s">
        <v>63</v>
      </c>
      <c r="BA92" s="50" t="s">
        <v>64</v>
      </c>
      <c r="BB92" s="50" t="s">
        <v>65</v>
      </c>
      <c r="BC92" s="50" t="s">
        <v>66</v>
      </c>
      <c r="BD92" s="51" t="s">
        <v>67</v>
      </c>
    </row>
    <row r="93" spans="1:90" s="1" customFormat="1" ht="10.9" customHeight="1">
      <c r="B93" s="23"/>
      <c r="AR93" s="23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0" s="5" customFormat="1" ht="32.450000000000003" customHeight="1">
      <c r="B94" s="53"/>
      <c r="C94" s="54" t="s">
        <v>68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57" t="s">
        <v>1</v>
      </c>
      <c r="AR94" s="53"/>
      <c r="AS94" s="58">
        <f>ROUND(AS95,2)</f>
        <v>0</v>
      </c>
      <c r="AT94" s="59">
        <f>ROUND(SUM(AV94:AW94),2)</f>
        <v>0</v>
      </c>
      <c r="AU94" s="60" t="e">
        <f>ROUND(AU95,5)</f>
        <v>#REF!</v>
      </c>
      <c r="AV94" s="59">
        <f>ROUND(AZ94*L29,2)</f>
        <v>0</v>
      </c>
      <c r="AW94" s="59">
        <f>ROUND(BA94*L30,2)</f>
        <v>0</v>
      </c>
      <c r="AX94" s="59" t="e">
        <f>ROUND(BB94*L29,2)</f>
        <v>#REF!</v>
      </c>
      <c r="AY94" s="59" t="e">
        <f>ROUND(BC94*L30,2)</f>
        <v>#REF!</v>
      </c>
      <c r="AZ94" s="59">
        <f>ROUND(AZ95,2)</f>
        <v>0</v>
      </c>
      <c r="BA94" s="59">
        <f>ROUND(BA95,2)</f>
        <v>0</v>
      </c>
      <c r="BB94" s="59" t="e">
        <f>ROUND(BB95,2)</f>
        <v>#REF!</v>
      </c>
      <c r="BC94" s="59" t="e">
        <f>ROUND(BC95,2)</f>
        <v>#REF!</v>
      </c>
      <c r="BD94" s="61" t="e">
        <f>ROUND(BD95,2)</f>
        <v>#REF!</v>
      </c>
      <c r="BS94" s="62" t="s">
        <v>69</v>
      </c>
      <c r="BT94" s="62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0" s="6" customFormat="1" ht="24.6" customHeight="1">
      <c r="A95" s="63" t="s">
        <v>73</v>
      </c>
      <c r="B95" s="64"/>
      <c r="C95" s="65"/>
      <c r="D95" s="236" t="s">
        <v>13</v>
      </c>
      <c r="E95" s="236"/>
      <c r="F95" s="236"/>
      <c r="G95" s="236"/>
      <c r="H95" s="236"/>
      <c r="I95" s="66"/>
      <c r="J95" s="236" t="s">
        <v>96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'Pomůcky_ vybavení škol'!J28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67" t="s">
        <v>74</v>
      </c>
      <c r="AR95" s="64"/>
      <c r="AS95" s="68">
        <v>0</v>
      </c>
      <c r="AT95" s="69">
        <f>ROUND(SUM(AV95:AW95),2)</f>
        <v>0</v>
      </c>
      <c r="AU95" s="70" t="e">
        <f>'Pomůcky_ vybavení škol'!#REF!</f>
        <v>#REF!</v>
      </c>
      <c r="AV95" s="69">
        <f>'Pomůcky_ vybavení škol'!J31</f>
        <v>0</v>
      </c>
      <c r="AW95" s="69">
        <f>'Pomůcky_ vybavení škol'!J32</f>
        <v>0</v>
      </c>
      <c r="AX95" s="69">
        <f>'Pomůcky_ vybavení škol'!J33</f>
        <v>0</v>
      </c>
      <c r="AY95" s="69">
        <f>'Pomůcky_ vybavení škol'!J34</f>
        <v>0</v>
      </c>
      <c r="AZ95" s="69">
        <f>'Pomůcky_ vybavení škol'!F31</f>
        <v>0</v>
      </c>
      <c r="BA95" s="69">
        <f>'Pomůcky_ vybavení škol'!F32</f>
        <v>0</v>
      </c>
      <c r="BB95" s="69" t="e">
        <f>'Pomůcky_ vybavení škol'!F33</f>
        <v>#REF!</v>
      </c>
      <c r="BC95" s="69" t="e">
        <f>'Pomůcky_ vybavení škol'!F34</f>
        <v>#REF!</v>
      </c>
      <c r="BD95" s="71" t="e">
        <f>'Pomůcky_ vybavení škol'!F35</f>
        <v>#REF!</v>
      </c>
      <c r="BT95" s="72" t="s">
        <v>75</v>
      </c>
      <c r="BU95" s="72" t="s">
        <v>76</v>
      </c>
      <c r="BV95" s="72" t="s">
        <v>71</v>
      </c>
      <c r="BW95" s="72" t="s">
        <v>4</v>
      </c>
      <c r="BX95" s="72" t="s">
        <v>72</v>
      </c>
      <c r="CL95" s="72" t="s">
        <v>1</v>
      </c>
    </row>
    <row r="96" spans="1:90" s="1" customFormat="1" ht="30" customHeight="1">
      <c r="B96" s="23"/>
      <c r="AR96" s="23"/>
    </row>
    <row r="97" spans="2:44" s="1" customFormat="1" ht="6.9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3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21 - Zateplení objektu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85" workbookViewId="0">
      <selection activeCell="J97" sqref="J97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9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1" t="s">
        <v>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77</v>
      </c>
    </row>
    <row r="4" spans="2:46" ht="24.95" customHeight="1">
      <c r="B4" s="14"/>
      <c r="D4" s="15" t="s">
        <v>78</v>
      </c>
      <c r="L4" s="14"/>
      <c r="M4" s="73" t="s">
        <v>10</v>
      </c>
      <c r="AT4" s="11" t="s">
        <v>3</v>
      </c>
    </row>
    <row r="5" spans="2:46" ht="6.95" customHeight="1">
      <c r="B5" s="14"/>
      <c r="L5" s="14"/>
    </row>
    <row r="6" spans="2:46" s="1" customFormat="1" ht="12" customHeight="1">
      <c r="B6" s="23"/>
      <c r="D6" s="20" t="s">
        <v>14</v>
      </c>
      <c r="L6" s="23"/>
    </row>
    <row r="7" spans="2:46" s="1" customFormat="1" ht="15.6" customHeight="1">
      <c r="B7" s="23"/>
      <c r="E7" s="245" t="s">
        <v>99</v>
      </c>
      <c r="F7" s="258"/>
      <c r="G7" s="258"/>
      <c r="H7" s="258"/>
      <c r="L7" s="23"/>
    </row>
    <row r="8" spans="2:46" s="1" customFormat="1">
      <c r="B8" s="23"/>
      <c r="L8" s="23"/>
    </row>
    <row r="9" spans="2:46" s="1" customFormat="1" ht="12" customHeight="1">
      <c r="B9" s="23"/>
      <c r="D9" s="20" t="s">
        <v>15</v>
      </c>
      <c r="F9" s="18" t="s">
        <v>1</v>
      </c>
      <c r="I9" s="20" t="s">
        <v>16</v>
      </c>
      <c r="J9" s="18" t="s">
        <v>1</v>
      </c>
      <c r="L9" s="23"/>
    </row>
    <row r="10" spans="2:46" s="1" customFormat="1" ht="12" customHeight="1">
      <c r="B10" s="23"/>
      <c r="D10" s="20" t="s">
        <v>17</v>
      </c>
      <c r="F10" s="18" t="s">
        <v>18</v>
      </c>
      <c r="I10" s="20" t="s">
        <v>19</v>
      </c>
      <c r="J10" s="43">
        <v>45496</v>
      </c>
      <c r="L10" s="23"/>
    </row>
    <row r="11" spans="2:46" s="1" customFormat="1" ht="10.9" customHeight="1">
      <c r="B11" s="23"/>
      <c r="L11" s="23"/>
    </row>
    <row r="12" spans="2:46" s="1" customFormat="1" ht="12" customHeight="1">
      <c r="B12" s="23"/>
      <c r="D12" s="20" t="s">
        <v>20</v>
      </c>
      <c r="I12" s="20" t="s">
        <v>21</v>
      </c>
      <c r="J12" s="18" t="s">
        <v>1</v>
      </c>
      <c r="L12" s="23"/>
    </row>
    <row r="13" spans="2:46" s="1" customFormat="1" ht="18" customHeight="1">
      <c r="B13" s="23"/>
      <c r="E13" s="18" t="s">
        <v>85</v>
      </c>
      <c r="I13" s="20" t="s">
        <v>22</v>
      </c>
      <c r="J13" s="18" t="s">
        <v>1</v>
      </c>
      <c r="L13" s="23"/>
    </row>
    <row r="14" spans="2:46" s="1" customFormat="1" ht="6.95" customHeight="1">
      <c r="B14" s="23"/>
      <c r="L14" s="23"/>
    </row>
    <row r="15" spans="2:46" s="1" customFormat="1" ht="12" customHeight="1">
      <c r="B15" s="23"/>
      <c r="D15" s="20" t="s">
        <v>23</v>
      </c>
      <c r="I15" s="20" t="s">
        <v>21</v>
      </c>
      <c r="J15" s="18" t="str">
        <f>'Rekapitulace stavby'!AN13</f>
        <v/>
      </c>
      <c r="L15" s="23"/>
    </row>
    <row r="16" spans="2:46" s="1" customFormat="1" ht="18" customHeight="1">
      <c r="B16" s="23"/>
      <c r="E16" s="224" t="str">
        <f>'Rekapitulace stavby'!E14</f>
        <v xml:space="preserve"> </v>
      </c>
      <c r="F16" s="224"/>
      <c r="G16" s="224"/>
      <c r="H16" s="224"/>
      <c r="I16" s="20" t="s">
        <v>22</v>
      </c>
      <c r="J16" s="18" t="str">
        <f>'Rekapitulace stavby'!AN14</f>
        <v/>
      </c>
      <c r="L16" s="23"/>
    </row>
    <row r="17" spans="2:12" s="1" customFormat="1" ht="6.95" customHeight="1">
      <c r="B17" s="23"/>
      <c r="L17" s="23"/>
    </row>
    <row r="18" spans="2:12" s="1" customFormat="1" ht="12" customHeight="1">
      <c r="B18" s="23"/>
      <c r="D18" s="20" t="s">
        <v>24</v>
      </c>
      <c r="I18" s="20" t="s">
        <v>21</v>
      </c>
      <c r="J18" s="18" t="s">
        <v>1</v>
      </c>
      <c r="L18" s="23"/>
    </row>
    <row r="19" spans="2:12" s="1" customFormat="1" ht="18" customHeight="1">
      <c r="B19" s="23"/>
      <c r="E19" s="18" t="s">
        <v>25</v>
      </c>
      <c r="I19" s="20" t="s">
        <v>22</v>
      </c>
      <c r="J19" s="18" t="s">
        <v>1</v>
      </c>
      <c r="L19" s="23"/>
    </row>
    <row r="20" spans="2:12" s="1" customFormat="1" ht="6.95" customHeight="1">
      <c r="B20" s="23"/>
      <c r="L20" s="23"/>
    </row>
    <row r="21" spans="2:12" s="1" customFormat="1" ht="12" customHeight="1">
      <c r="B21" s="23"/>
      <c r="D21" s="20" t="s">
        <v>27</v>
      </c>
      <c r="I21" s="20" t="s">
        <v>21</v>
      </c>
      <c r="J21" s="18" t="s">
        <v>1</v>
      </c>
      <c r="L21" s="23"/>
    </row>
    <row r="22" spans="2:12" s="1" customFormat="1" ht="18" customHeight="1">
      <c r="B22" s="23"/>
      <c r="E22" s="18" t="s">
        <v>28</v>
      </c>
      <c r="I22" s="20" t="s">
        <v>22</v>
      </c>
      <c r="J22" s="18" t="s">
        <v>1</v>
      </c>
      <c r="L22" s="23"/>
    </row>
    <row r="23" spans="2:12" s="1" customFormat="1" ht="6.95" customHeight="1">
      <c r="B23" s="23"/>
      <c r="L23" s="23"/>
    </row>
    <row r="24" spans="2:12" s="1" customFormat="1" ht="12" customHeight="1">
      <c r="B24" s="23"/>
      <c r="D24" s="20" t="s">
        <v>29</v>
      </c>
      <c r="L24" s="23"/>
    </row>
    <row r="25" spans="2:12" s="7" customFormat="1" ht="14.45" customHeight="1">
      <c r="B25" s="74"/>
      <c r="E25" s="227" t="s">
        <v>1</v>
      </c>
      <c r="F25" s="227"/>
      <c r="G25" s="227"/>
      <c r="H25" s="227"/>
      <c r="L25" s="74"/>
    </row>
    <row r="26" spans="2:12" s="1" customFormat="1" ht="6.95" customHeight="1">
      <c r="B26" s="23"/>
      <c r="L26" s="23"/>
    </row>
    <row r="27" spans="2:12" s="1" customFormat="1" ht="6.95" customHeight="1">
      <c r="B27" s="23"/>
      <c r="D27" s="44"/>
      <c r="E27" s="44"/>
      <c r="F27" s="44"/>
      <c r="G27" s="44"/>
      <c r="H27" s="44"/>
      <c r="I27" s="44"/>
      <c r="J27" s="44"/>
      <c r="K27" s="44"/>
      <c r="L27" s="23"/>
    </row>
    <row r="28" spans="2:12" s="1" customFormat="1" ht="25.35" customHeight="1">
      <c r="B28" s="23"/>
      <c r="D28" s="75" t="s">
        <v>30</v>
      </c>
      <c r="J28" s="56">
        <f>ROUND(J94, 2)</f>
        <v>0</v>
      </c>
      <c r="L28" s="23"/>
    </row>
    <row r="29" spans="2:12" s="1" customFormat="1" ht="6.95" customHeight="1">
      <c r="B29" s="23"/>
      <c r="D29" s="44"/>
      <c r="E29" s="44"/>
      <c r="F29" s="44"/>
      <c r="G29" s="44"/>
      <c r="H29" s="44"/>
      <c r="I29" s="44"/>
      <c r="J29" s="44"/>
      <c r="K29" s="44"/>
      <c r="L29" s="23"/>
    </row>
    <row r="30" spans="2:12" s="1" customFormat="1" ht="14.45" customHeight="1">
      <c r="B30" s="23"/>
      <c r="F30" s="26" t="s">
        <v>32</v>
      </c>
      <c r="I30" s="26" t="s">
        <v>31</v>
      </c>
      <c r="J30" s="26" t="s">
        <v>33</v>
      </c>
      <c r="L30" s="23"/>
    </row>
    <row r="31" spans="2:12" s="1" customFormat="1" ht="14.45" customHeight="1">
      <c r="B31" s="23"/>
      <c r="D31" s="76" t="s">
        <v>34</v>
      </c>
      <c r="E31" s="20" t="s">
        <v>35</v>
      </c>
      <c r="F31" s="77">
        <f>ROUND((SUM(J94)),  2)</f>
        <v>0</v>
      </c>
      <c r="I31" s="78">
        <v>0.21</v>
      </c>
      <c r="J31" s="77">
        <f>ROUND(((SUM(F31))*I31),  2)</f>
        <v>0</v>
      </c>
      <c r="L31" s="23"/>
    </row>
    <row r="32" spans="2:12" s="1" customFormat="1" ht="14.45" customHeight="1">
      <c r="B32" s="23"/>
      <c r="E32" s="20" t="s">
        <v>36</v>
      </c>
      <c r="F32" s="77">
        <v>0</v>
      </c>
      <c r="I32" s="78">
        <v>0.15</v>
      </c>
      <c r="J32" s="77">
        <f>ROUND(((SUM(0))*I32),  2)</f>
        <v>0</v>
      </c>
      <c r="L32" s="23"/>
    </row>
    <row r="33" spans="2:12" s="1" customFormat="1" ht="14.45" hidden="1" customHeight="1">
      <c r="B33" s="23"/>
      <c r="E33" s="20" t="s">
        <v>37</v>
      </c>
      <c r="F33" s="77" t="e">
        <f>ROUND((SUM(#REF!)),  2)</f>
        <v>#REF!</v>
      </c>
      <c r="I33" s="78">
        <v>0.21</v>
      </c>
      <c r="J33" s="77">
        <f>0</f>
        <v>0</v>
      </c>
      <c r="L33" s="23"/>
    </row>
    <row r="34" spans="2:12" s="1" customFormat="1" ht="14.45" hidden="1" customHeight="1">
      <c r="B34" s="23"/>
      <c r="E34" s="20" t="s">
        <v>38</v>
      </c>
      <c r="F34" s="77" t="e">
        <f>ROUND((SUM(#REF!)),  2)</f>
        <v>#REF!</v>
      </c>
      <c r="I34" s="78">
        <v>0.15</v>
      </c>
      <c r="J34" s="77">
        <f>0</f>
        <v>0</v>
      </c>
      <c r="L34" s="23"/>
    </row>
    <row r="35" spans="2:12" s="1" customFormat="1" ht="14.45" hidden="1" customHeight="1">
      <c r="B35" s="23"/>
      <c r="E35" s="20" t="s">
        <v>39</v>
      </c>
      <c r="F35" s="77" t="e">
        <f>ROUND((SUM(#REF!)),  2)</f>
        <v>#REF!</v>
      </c>
      <c r="I35" s="78">
        <v>0</v>
      </c>
      <c r="J35" s="77">
        <f>0</f>
        <v>0</v>
      </c>
      <c r="L35" s="23"/>
    </row>
    <row r="36" spans="2:12" s="1" customFormat="1" ht="6.95" customHeight="1">
      <c r="B36" s="23"/>
      <c r="L36" s="23"/>
    </row>
    <row r="37" spans="2:12" s="1" customFormat="1" ht="25.35" customHeight="1">
      <c r="B37" s="23"/>
      <c r="C37" s="79"/>
      <c r="D37" s="80" t="s">
        <v>40</v>
      </c>
      <c r="E37" s="47"/>
      <c r="F37" s="47"/>
      <c r="G37" s="81" t="s">
        <v>41</v>
      </c>
      <c r="H37" s="82" t="s">
        <v>42</v>
      </c>
      <c r="I37" s="47"/>
      <c r="J37" s="83">
        <f>SUM(J28:J35)</f>
        <v>0</v>
      </c>
      <c r="K37" s="84"/>
      <c r="L37" s="23"/>
    </row>
    <row r="38" spans="2:12" s="1" customFormat="1" ht="14.45" customHeight="1">
      <c r="B38" s="23"/>
      <c r="L38" s="23"/>
    </row>
    <row r="39" spans="2:12" ht="14.45" customHeight="1">
      <c r="B39" s="14"/>
      <c r="L39" s="14"/>
    </row>
    <row r="40" spans="2:12" ht="14.45" customHeight="1">
      <c r="B40" s="14"/>
      <c r="L40" s="14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" customFormat="1" ht="14.45" customHeight="1">
      <c r="B50" s="23"/>
      <c r="D50" s="32" t="s">
        <v>43</v>
      </c>
      <c r="E50" s="33"/>
      <c r="F50" s="33"/>
      <c r="G50" s="32" t="s">
        <v>44</v>
      </c>
      <c r="H50" s="33"/>
      <c r="I50" s="33"/>
      <c r="J50" s="33"/>
      <c r="K50" s="33"/>
      <c r="L50" s="23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" customFormat="1" ht="12.75">
      <c r="B61" s="23"/>
      <c r="D61" s="34" t="s">
        <v>45</v>
      </c>
      <c r="E61" s="25"/>
      <c r="F61" s="85" t="s">
        <v>46</v>
      </c>
      <c r="G61" s="34" t="s">
        <v>45</v>
      </c>
      <c r="H61" s="25"/>
      <c r="I61" s="25"/>
      <c r="J61" s="86" t="s">
        <v>46</v>
      </c>
      <c r="K61" s="25"/>
      <c r="L61" s="23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" customFormat="1" ht="12.75">
      <c r="B65" s="23"/>
      <c r="D65" s="32" t="s">
        <v>47</v>
      </c>
      <c r="E65" s="33"/>
      <c r="F65" s="33"/>
      <c r="G65" s="32" t="s">
        <v>48</v>
      </c>
      <c r="H65" s="33"/>
      <c r="I65" s="33"/>
      <c r="J65" s="33"/>
      <c r="K65" s="33"/>
      <c r="L65" s="23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" customFormat="1" ht="12.75">
      <c r="B76" s="23"/>
      <c r="D76" s="34" t="s">
        <v>45</v>
      </c>
      <c r="E76" s="25"/>
      <c r="F76" s="85" t="s">
        <v>46</v>
      </c>
      <c r="G76" s="34" t="s">
        <v>45</v>
      </c>
      <c r="H76" s="25"/>
      <c r="I76" s="25"/>
      <c r="J76" s="86" t="s">
        <v>46</v>
      </c>
      <c r="K76" s="25"/>
      <c r="L76" s="23"/>
    </row>
    <row r="77" spans="2:12" s="1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23"/>
    </row>
    <row r="82" spans="2:47" s="1" customFormat="1" ht="24.95" customHeight="1">
      <c r="B82" s="23"/>
      <c r="C82" s="15" t="s">
        <v>79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20" t="s">
        <v>14</v>
      </c>
      <c r="L84" s="23"/>
    </row>
    <row r="85" spans="2:47" s="1" customFormat="1" ht="15.6" customHeight="1">
      <c r="B85" s="23"/>
      <c r="E85" s="245" t="s">
        <v>100</v>
      </c>
      <c r="F85" s="258"/>
      <c r="G85" s="258"/>
      <c r="H85" s="258"/>
      <c r="L85" s="23"/>
    </row>
    <row r="86" spans="2:47" s="1" customFormat="1" ht="6.95" customHeight="1">
      <c r="B86" s="23"/>
      <c r="L86" s="23"/>
    </row>
    <row r="87" spans="2:47" s="1" customFormat="1" ht="12" customHeight="1">
      <c r="B87" s="23"/>
      <c r="C87" s="20" t="s">
        <v>17</v>
      </c>
      <c r="F87" s="18" t="str">
        <f>F10</f>
        <v xml:space="preserve"> </v>
      </c>
      <c r="I87" s="20" t="s">
        <v>19</v>
      </c>
      <c r="J87" s="43">
        <v>45496</v>
      </c>
      <c r="L87" s="23"/>
    </row>
    <row r="88" spans="2:47" s="1" customFormat="1" ht="6.95" customHeight="1">
      <c r="B88" s="23"/>
      <c r="L88" s="23"/>
    </row>
    <row r="89" spans="2:47" s="1" customFormat="1" ht="26.45" customHeight="1">
      <c r="B89" s="23"/>
      <c r="C89" s="20" t="s">
        <v>20</v>
      </c>
      <c r="F89" s="18" t="str">
        <f>E13</f>
        <v>Statutární město Karlovy Vary</v>
      </c>
      <c r="I89" s="20" t="s">
        <v>24</v>
      </c>
      <c r="J89" s="21" t="str">
        <f>E19</f>
        <v>A.Dindáková, Staré Sedlo</v>
      </c>
      <c r="L89" s="23"/>
    </row>
    <row r="90" spans="2:47" s="1" customFormat="1" ht="15.6" customHeight="1">
      <c r="B90" s="23"/>
      <c r="C90" s="20" t="s">
        <v>23</v>
      </c>
      <c r="F90" s="18" t="str">
        <f>IF(E16="","",E16)</f>
        <v xml:space="preserve"> </v>
      </c>
      <c r="I90" s="20" t="s">
        <v>27</v>
      </c>
      <c r="J90" s="21" t="str">
        <f>E22</f>
        <v>Šimková Dita, K.Vary</v>
      </c>
      <c r="L90" s="23"/>
    </row>
    <row r="91" spans="2:47" s="1" customFormat="1" ht="10.35" customHeight="1">
      <c r="B91" s="23"/>
      <c r="L91" s="23"/>
    </row>
    <row r="92" spans="2:47" s="1" customFormat="1" ht="29.25" customHeight="1">
      <c r="B92" s="23"/>
      <c r="C92" s="87" t="s">
        <v>80</v>
      </c>
      <c r="D92" s="79"/>
      <c r="E92" s="79"/>
      <c r="F92" s="79"/>
      <c r="G92" s="79"/>
      <c r="H92" s="79"/>
      <c r="I92" s="79"/>
      <c r="J92" s="88" t="s">
        <v>81</v>
      </c>
      <c r="K92" s="79"/>
      <c r="L92" s="23"/>
    </row>
    <row r="93" spans="2:47" s="1" customFormat="1" ht="10.35" customHeight="1">
      <c r="B93" s="23"/>
      <c r="L93" s="23"/>
    </row>
    <row r="94" spans="2:47" s="1" customFormat="1" ht="22.9" customHeight="1">
      <c r="B94" s="23"/>
      <c r="C94" s="89" t="s">
        <v>82</v>
      </c>
      <c r="J94" s="56">
        <f xml:space="preserve"> J96+J97</f>
        <v>0</v>
      </c>
      <c r="L94" s="23"/>
      <c r="AU94" s="11" t="s">
        <v>83</v>
      </c>
    </row>
    <row r="95" spans="2:47" s="8" customFormat="1" ht="24.95" customHeight="1">
      <c r="B95" s="90"/>
      <c r="D95" s="91" t="s">
        <v>84</v>
      </c>
      <c r="E95" s="92"/>
      <c r="F95" s="92"/>
      <c r="G95" s="92"/>
      <c r="H95" s="92"/>
      <c r="I95" s="92"/>
      <c r="J95" s="93">
        <f>J96+J97</f>
        <v>0</v>
      </c>
      <c r="L95" s="90"/>
    </row>
    <row r="96" spans="2:47" s="9" customFormat="1" ht="19.899999999999999" customHeight="1">
      <c r="B96" s="94"/>
      <c r="D96" s="95" t="s">
        <v>97</v>
      </c>
      <c r="E96" s="96"/>
      <c r="F96" s="96"/>
      <c r="G96" s="96"/>
      <c r="H96" s="96"/>
      <c r="I96" s="96"/>
      <c r="J96" s="97">
        <f>dílny!G2</f>
        <v>0</v>
      </c>
      <c r="L96" s="94"/>
    </row>
    <row r="97" spans="2:12" s="9" customFormat="1" ht="19.899999999999999" customHeight="1">
      <c r="B97" s="94"/>
      <c r="D97" s="95" t="s">
        <v>98</v>
      </c>
      <c r="E97" s="96"/>
      <c r="F97" s="96"/>
      <c r="G97" s="96"/>
      <c r="H97" s="96"/>
      <c r="I97" s="96"/>
      <c r="J97" s="97">
        <f>družina!G2</f>
        <v>0</v>
      </c>
      <c r="L97" s="94"/>
    </row>
    <row r="98" spans="2:12" s="1" customFormat="1" ht="21.75" customHeight="1">
      <c r="B98" s="23"/>
      <c r="L98" s="23"/>
    </row>
    <row r="99" spans="2:12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23"/>
    </row>
  </sheetData>
  <mergeCells count="5"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F3" sqref="F3:F35"/>
    </sheetView>
  </sheetViews>
  <sheetFormatPr defaultRowHeight="11.25"/>
  <cols>
    <col min="1" max="1" width="4.6640625" customWidth="1"/>
    <col min="2" max="2" width="18.1640625" customWidth="1"/>
    <col min="3" max="3" width="72.6640625" customWidth="1"/>
    <col min="4" max="4" width="7.33203125" customWidth="1"/>
    <col min="5" max="5" width="7.1640625" customWidth="1"/>
    <col min="6" max="6" width="15.6640625" customWidth="1"/>
    <col min="7" max="7" width="18.5" customWidth="1"/>
    <col min="8" max="8" width="12.5" customWidth="1"/>
    <col min="9" max="9" width="11.5" customWidth="1"/>
    <col min="10" max="10" width="17.33203125" customWidth="1"/>
  </cols>
  <sheetData>
    <row r="1" spans="1:7" ht="12.75" thickBot="1">
      <c r="A1" s="99" t="s">
        <v>86</v>
      </c>
      <c r="B1" s="100" t="s">
        <v>101</v>
      </c>
      <c r="C1" s="101" t="s">
        <v>52</v>
      </c>
      <c r="D1" s="102" t="s">
        <v>87</v>
      </c>
      <c r="E1" s="103" t="s">
        <v>88</v>
      </c>
      <c r="F1" s="104" t="s">
        <v>89</v>
      </c>
      <c r="G1" s="105" t="s">
        <v>90</v>
      </c>
    </row>
    <row r="2" spans="1:7" ht="12.75" thickBot="1">
      <c r="A2" s="107" t="s">
        <v>92</v>
      </c>
      <c r="B2" s="108" t="s">
        <v>93</v>
      </c>
      <c r="C2" s="109"/>
      <c r="D2" s="132"/>
      <c r="E2" s="110"/>
      <c r="F2" s="111"/>
      <c r="G2" s="118">
        <f>SUM(G3:G36)</f>
        <v>0</v>
      </c>
    </row>
    <row r="3" spans="1:7" ht="195.6" customHeight="1">
      <c r="A3" s="125">
        <v>1</v>
      </c>
      <c r="B3" s="116" t="s">
        <v>151</v>
      </c>
      <c r="C3" s="136" t="s">
        <v>102</v>
      </c>
      <c r="D3" s="114" t="s">
        <v>94</v>
      </c>
      <c r="E3" s="137">
        <v>1</v>
      </c>
      <c r="F3" s="138"/>
      <c r="G3" s="138">
        <f>E3*F3</f>
        <v>0</v>
      </c>
    </row>
    <row r="4" spans="1:7" ht="100.9" customHeight="1">
      <c r="A4" s="125">
        <v>2</v>
      </c>
      <c r="B4" s="116" t="s">
        <v>152</v>
      </c>
      <c r="C4" s="139" t="s">
        <v>103</v>
      </c>
      <c r="D4" s="114" t="s">
        <v>94</v>
      </c>
      <c r="E4" s="140">
        <v>1</v>
      </c>
      <c r="F4" s="138"/>
      <c r="G4" s="138">
        <f>E4*F4</f>
        <v>0</v>
      </c>
    </row>
    <row r="5" spans="1:7" ht="100.9" customHeight="1">
      <c r="A5" s="125">
        <v>3</v>
      </c>
      <c r="B5" s="116" t="s">
        <v>153</v>
      </c>
      <c r="C5" s="141" t="s">
        <v>104</v>
      </c>
      <c r="D5" s="114" t="s">
        <v>94</v>
      </c>
      <c r="E5" s="140">
        <v>1</v>
      </c>
      <c r="F5" s="138"/>
      <c r="G5" s="138">
        <f t="shared" ref="G5:G35" si="0">E5*F5</f>
        <v>0</v>
      </c>
    </row>
    <row r="6" spans="1:7" ht="100.9" customHeight="1">
      <c r="A6" s="125">
        <v>4</v>
      </c>
      <c r="B6" s="116" t="s">
        <v>154</v>
      </c>
      <c r="C6" s="141" t="s">
        <v>105</v>
      </c>
      <c r="D6" s="114" t="s">
        <v>94</v>
      </c>
      <c r="E6" s="140">
        <v>1</v>
      </c>
      <c r="F6" s="138"/>
      <c r="G6" s="138">
        <f t="shared" si="0"/>
        <v>0</v>
      </c>
    </row>
    <row r="7" spans="1:7" ht="35.450000000000003" customHeight="1">
      <c r="A7" s="125">
        <v>5</v>
      </c>
      <c r="B7" s="116" t="s">
        <v>155</v>
      </c>
      <c r="C7" s="142" t="s">
        <v>106</v>
      </c>
      <c r="D7" s="114" t="s">
        <v>94</v>
      </c>
      <c r="E7" s="143">
        <v>16</v>
      </c>
      <c r="F7" s="138"/>
      <c r="G7" s="138">
        <f t="shared" si="0"/>
        <v>0</v>
      </c>
    </row>
    <row r="8" spans="1:7" ht="35.450000000000003" customHeight="1">
      <c r="A8" s="125">
        <v>6</v>
      </c>
      <c r="B8" s="116" t="s">
        <v>156</v>
      </c>
      <c r="C8" s="144" t="s">
        <v>107</v>
      </c>
      <c r="D8" s="114" t="s">
        <v>94</v>
      </c>
      <c r="E8" s="143">
        <v>4</v>
      </c>
      <c r="F8" s="138"/>
      <c r="G8" s="138">
        <f t="shared" si="0"/>
        <v>0</v>
      </c>
    </row>
    <row r="9" spans="1:7" ht="35.450000000000003" customHeight="1">
      <c r="A9" s="125">
        <v>7</v>
      </c>
      <c r="B9" s="117" t="s">
        <v>157</v>
      </c>
      <c r="C9" s="142" t="s">
        <v>148</v>
      </c>
      <c r="D9" s="114" t="s">
        <v>94</v>
      </c>
      <c r="E9" s="140">
        <v>1</v>
      </c>
      <c r="F9" s="138"/>
      <c r="G9" s="138">
        <f t="shared" si="0"/>
        <v>0</v>
      </c>
    </row>
    <row r="10" spans="1:7" ht="35.450000000000003" customHeight="1">
      <c r="A10" s="125">
        <v>8</v>
      </c>
      <c r="B10" s="116" t="s">
        <v>158</v>
      </c>
      <c r="C10" s="145" t="s">
        <v>149</v>
      </c>
      <c r="D10" s="114" t="s">
        <v>94</v>
      </c>
      <c r="E10" s="140">
        <v>1</v>
      </c>
      <c r="F10" s="152"/>
      <c r="G10" s="138">
        <f t="shared" si="0"/>
        <v>0</v>
      </c>
    </row>
    <row r="11" spans="1:7" ht="35.450000000000003" customHeight="1">
      <c r="A11" s="125">
        <v>9</v>
      </c>
      <c r="B11" s="116" t="s">
        <v>159</v>
      </c>
      <c r="C11" s="146" t="s">
        <v>150</v>
      </c>
      <c r="D11" s="114" t="s">
        <v>94</v>
      </c>
      <c r="E11" s="140">
        <v>1</v>
      </c>
      <c r="F11" s="152"/>
      <c r="G11" s="138">
        <f t="shared" si="0"/>
        <v>0</v>
      </c>
    </row>
    <row r="12" spans="1:7" ht="35.450000000000003" customHeight="1">
      <c r="A12" s="125">
        <v>10</v>
      </c>
      <c r="B12" s="117" t="s">
        <v>160</v>
      </c>
      <c r="C12" s="147" t="s">
        <v>108</v>
      </c>
      <c r="D12" s="114" t="s">
        <v>94</v>
      </c>
      <c r="E12" s="140">
        <v>1</v>
      </c>
      <c r="F12" s="152"/>
      <c r="G12" s="138">
        <f t="shared" si="0"/>
        <v>0</v>
      </c>
    </row>
    <row r="13" spans="1:7" ht="35.450000000000003" customHeight="1">
      <c r="A13" s="125">
        <v>11</v>
      </c>
      <c r="B13" s="116" t="s">
        <v>161</v>
      </c>
      <c r="C13" s="148" t="s">
        <v>109</v>
      </c>
      <c r="D13" s="114" t="s">
        <v>94</v>
      </c>
      <c r="E13" s="149">
        <v>16</v>
      </c>
      <c r="F13" s="153"/>
      <c r="G13" s="138">
        <f t="shared" si="0"/>
        <v>0</v>
      </c>
    </row>
    <row r="14" spans="1:7" ht="79.150000000000006" customHeight="1">
      <c r="A14" s="125">
        <v>12</v>
      </c>
      <c r="B14" s="117" t="s">
        <v>162</v>
      </c>
      <c r="C14" s="148" t="s">
        <v>110</v>
      </c>
      <c r="D14" s="114" t="s">
        <v>94</v>
      </c>
      <c r="E14" s="149">
        <v>16</v>
      </c>
      <c r="F14" s="153"/>
      <c r="G14" s="138">
        <f t="shared" si="0"/>
        <v>0</v>
      </c>
    </row>
    <row r="15" spans="1:7" ht="77.45" customHeight="1">
      <c r="A15" s="125">
        <v>13</v>
      </c>
      <c r="B15" s="115" t="s">
        <v>163</v>
      </c>
      <c r="C15" s="148" t="s">
        <v>111</v>
      </c>
      <c r="D15" s="114" t="s">
        <v>94</v>
      </c>
      <c r="E15" s="149">
        <v>16</v>
      </c>
      <c r="F15" s="153"/>
      <c r="G15" s="138">
        <f t="shared" si="0"/>
        <v>0</v>
      </c>
    </row>
    <row r="16" spans="1:7" ht="55.15" customHeight="1">
      <c r="A16" s="125">
        <v>14</v>
      </c>
      <c r="B16" s="114" t="s">
        <v>164</v>
      </c>
      <c r="C16" s="148" t="s">
        <v>112</v>
      </c>
      <c r="D16" s="114" t="s">
        <v>94</v>
      </c>
      <c r="E16" s="149">
        <v>1</v>
      </c>
      <c r="F16" s="153"/>
      <c r="G16" s="138">
        <f t="shared" si="0"/>
        <v>0</v>
      </c>
    </row>
    <row r="17" spans="1:7" ht="70.150000000000006" customHeight="1">
      <c r="A17" s="125">
        <v>15</v>
      </c>
      <c r="B17" s="114" t="s">
        <v>113</v>
      </c>
      <c r="C17" s="155" t="s">
        <v>165</v>
      </c>
      <c r="D17" s="114" t="s">
        <v>94</v>
      </c>
      <c r="E17" s="135">
        <v>15</v>
      </c>
      <c r="F17" s="138"/>
      <c r="G17" s="138">
        <f t="shared" si="0"/>
        <v>0</v>
      </c>
    </row>
    <row r="18" spans="1:7" ht="67.900000000000006" customHeight="1">
      <c r="A18" s="125">
        <v>16</v>
      </c>
      <c r="B18" s="115" t="s">
        <v>114</v>
      </c>
      <c r="C18" s="156" t="s">
        <v>115</v>
      </c>
      <c r="D18" s="114" t="s">
        <v>94</v>
      </c>
      <c r="E18" s="135">
        <v>15</v>
      </c>
      <c r="F18" s="138"/>
      <c r="G18" s="138">
        <f t="shared" si="0"/>
        <v>0</v>
      </c>
    </row>
    <row r="19" spans="1:7" ht="49.9" customHeight="1">
      <c r="A19" s="125">
        <v>17</v>
      </c>
      <c r="B19" s="114" t="s">
        <v>116</v>
      </c>
      <c r="C19" s="155" t="s">
        <v>117</v>
      </c>
      <c r="D19" s="114" t="s">
        <v>94</v>
      </c>
      <c r="E19" s="143">
        <v>1</v>
      </c>
      <c r="F19" s="138"/>
      <c r="G19" s="138">
        <f t="shared" si="0"/>
        <v>0</v>
      </c>
    </row>
    <row r="20" spans="1:7" ht="47.45" customHeight="1">
      <c r="A20" s="125">
        <v>18</v>
      </c>
      <c r="B20" s="114" t="s">
        <v>118</v>
      </c>
      <c r="C20" s="150" t="s">
        <v>119</v>
      </c>
      <c r="D20" s="114" t="s">
        <v>94</v>
      </c>
      <c r="E20" s="143">
        <v>9</v>
      </c>
      <c r="F20" s="138"/>
      <c r="G20" s="138">
        <f t="shared" si="0"/>
        <v>0</v>
      </c>
    </row>
    <row r="21" spans="1:7" ht="48.6" customHeight="1">
      <c r="A21" s="125">
        <v>19</v>
      </c>
      <c r="B21" s="114" t="s">
        <v>120</v>
      </c>
      <c r="C21" s="163" t="s">
        <v>121</v>
      </c>
      <c r="D21" s="114" t="s">
        <v>94</v>
      </c>
      <c r="E21" s="143">
        <v>1</v>
      </c>
      <c r="F21" s="138"/>
      <c r="G21" s="138">
        <f t="shared" si="0"/>
        <v>0</v>
      </c>
    </row>
    <row r="22" spans="1:7" ht="37.9" customHeight="1">
      <c r="A22" s="125">
        <v>20</v>
      </c>
      <c r="B22" s="115" t="s">
        <v>122</v>
      </c>
      <c r="C22" s="155" t="s">
        <v>123</v>
      </c>
      <c r="D22" s="114" t="s">
        <v>94</v>
      </c>
      <c r="E22" s="143">
        <v>1</v>
      </c>
      <c r="F22" s="138"/>
      <c r="G22" s="138">
        <f t="shared" si="0"/>
        <v>0</v>
      </c>
    </row>
    <row r="23" spans="1:7" ht="49.15" customHeight="1">
      <c r="A23" s="125">
        <v>21</v>
      </c>
      <c r="B23" s="115" t="s">
        <v>124</v>
      </c>
      <c r="C23" s="157" t="s">
        <v>125</v>
      </c>
      <c r="D23" s="114" t="s">
        <v>94</v>
      </c>
      <c r="E23" s="143">
        <v>1</v>
      </c>
      <c r="F23" s="138"/>
      <c r="G23" s="138">
        <f t="shared" si="0"/>
        <v>0</v>
      </c>
    </row>
    <row r="24" spans="1:7" ht="27.6" customHeight="1">
      <c r="A24" s="125">
        <v>22</v>
      </c>
      <c r="B24" s="115" t="s">
        <v>126</v>
      </c>
      <c r="C24" s="157" t="s">
        <v>127</v>
      </c>
      <c r="D24" s="114" t="s">
        <v>94</v>
      </c>
      <c r="E24" s="143">
        <v>12</v>
      </c>
      <c r="F24" s="138"/>
      <c r="G24" s="138">
        <f t="shared" si="0"/>
        <v>0</v>
      </c>
    </row>
    <row r="25" spans="1:7" ht="72" customHeight="1">
      <c r="A25" s="125">
        <v>23</v>
      </c>
      <c r="B25" s="115" t="s">
        <v>128</v>
      </c>
      <c r="C25" s="157" t="s">
        <v>129</v>
      </c>
      <c r="D25" s="114" t="s">
        <v>94</v>
      </c>
      <c r="E25" s="143">
        <v>2</v>
      </c>
      <c r="F25" s="138"/>
      <c r="G25" s="138">
        <f t="shared" si="0"/>
        <v>0</v>
      </c>
    </row>
    <row r="26" spans="1:7" ht="48">
      <c r="A26" s="125">
        <v>24</v>
      </c>
      <c r="B26" s="115" t="s">
        <v>130</v>
      </c>
      <c r="C26" s="157" t="s">
        <v>131</v>
      </c>
      <c r="D26" s="114" t="s">
        <v>94</v>
      </c>
      <c r="E26" s="143">
        <v>15</v>
      </c>
      <c r="F26" s="138"/>
      <c r="G26" s="138">
        <f t="shared" si="0"/>
        <v>0</v>
      </c>
    </row>
    <row r="27" spans="1:7" ht="57.6" customHeight="1">
      <c r="A27" s="125">
        <v>25</v>
      </c>
      <c r="B27" s="160" t="s">
        <v>132</v>
      </c>
      <c r="C27" s="158" t="s">
        <v>133</v>
      </c>
      <c r="D27" s="114" t="s">
        <v>94</v>
      </c>
      <c r="E27" s="151">
        <v>1</v>
      </c>
      <c r="F27" s="154"/>
      <c r="G27" s="138">
        <f t="shared" si="0"/>
        <v>0</v>
      </c>
    </row>
    <row r="28" spans="1:7" ht="36">
      <c r="A28" s="125">
        <v>26</v>
      </c>
      <c r="B28" s="115" t="s">
        <v>134</v>
      </c>
      <c r="C28" s="157" t="s">
        <v>135</v>
      </c>
      <c r="D28" s="114" t="s">
        <v>94</v>
      </c>
      <c r="E28" s="143">
        <v>1</v>
      </c>
      <c r="F28" s="138"/>
      <c r="G28" s="138">
        <f t="shared" si="0"/>
        <v>0</v>
      </c>
    </row>
    <row r="29" spans="1:7" ht="24">
      <c r="A29" s="125">
        <v>27</v>
      </c>
      <c r="B29" s="115" t="s">
        <v>136</v>
      </c>
      <c r="C29" s="157" t="s">
        <v>137</v>
      </c>
      <c r="D29" s="114" t="s">
        <v>94</v>
      </c>
      <c r="E29" s="143">
        <v>1</v>
      </c>
      <c r="F29" s="138"/>
      <c r="G29" s="138">
        <f t="shared" si="0"/>
        <v>0</v>
      </c>
    </row>
    <row r="30" spans="1:7" ht="84">
      <c r="A30" s="125">
        <v>28</v>
      </c>
      <c r="B30" s="115" t="s">
        <v>138</v>
      </c>
      <c r="C30" s="157" t="s">
        <v>139</v>
      </c>
      <c r="D30" s="114" t="s">
        <v>94</v>
      </c>
      <c r="E30" s="143">
        <v>1</v>
      </c>
      <c r="F30" s="138"/>
      <c r="G30" s="138">
        <f t="shared" si="0"/>
        <v>0</v>
      </c>
    </row>
    <row r="31" spans="1:7" ht="12">
      <c r="A31" s="125">
        <v>29</v>
      </c>
      <c r="B31" s="114" t="s">
        <v>140</v>
      </c>
      <c r="C31" s="159" t="s">
        <v>141</v>
      </c>
      <c r="D31" s="114" t="s">
        <v>94</v>
      </c>
      <c r="E31" s="143">
        <v>12</v>
      </c>
      <c r="F31" s="138"/>
      <c r="G31" s="138">
        <f t="shared" si="0"/>
        <v>0</v>
      </c>
    </row>
    <row r="32" spans="1:7" ht="12">
      <c r="A32" s="125">
        <v>30</v>
      </c>
      <c r="B32" s="114" t="s">
        <v>140</v>
      </c>
      <c r="C32" s="159" t="s">
        <v>142</v>
      </c>
      <c r="D32" s="114" t="s">
        <v>94</v>
      </c>
      <c r="E32" s="143">
        <v>12</v>
      </c>
      <c r="F32" s="138"/>
      <c r="G32" s="138">
        <f t="shared" si="0"/>
        <v>0</v>
      </c>
    </row>
    <row r="33" spans="1:7" ht="23.45" customHeight="1">
      <c r="A33" s="125">
        <v>31</v>
      </c>
      <c r="B33" s="114" t="s">
        <v>143</v>
      </c>
      <c r="C33" s="159" t="s">
        <v>144</v>
      </c>
      <c r="D33" s="114" t="s">
        <v>94</v>
      </c>
      <c r="E33" s="143">
        <v>12</v>
      </c>
      <c r="F33" s="138"/>
      <c r="G33" s="138">
        <f t="shared" si="0"/>
        <v>0</v>
      </c>
    </row>
    <row r="34" spans="1:7" ht="12">
      <c r="A34" s="133">
        <v>32</v>
      </c>
      <c r="B34" s="114" t="s">
        <v>143</v>
      </c>
      <c r="C34" s="159" t="s">
        <v>145</v>
      </c>
      <c r="D34" s="114" t="s">
        <v>94</v>
      </c>
      <c r="E34" s="143">
        <v>12</v>
      </c>
      <c r="F34" s="138"/>
      <c r="G34" s="138">
        <f t="shared" si="0"/>
        <v>0</v>
      </c>
    </row>
    <row r="35" spans="1:7" ht="12">
      <c r="A35" s="161">
        <v>33</v>
      </c>
      <c r="B35" s="114" t="s">
        <v>146</v>
      </c>
      <c r="C35" s="159" t="s">
        <v>147</v>
      </c>
      <c r="D35" s="114" t="s">
        <v>94</v>
      </c>
      <c r="E35" s="143">
        <v>20</v>
      </c>
      <c r="F35" s="138"/>
      <c r="G35" s="138">
        <f t="shared" si="0"/>
        <v>0</v>
      </c>
    </row>
    <row r="36" spans="1:7">
      <c r="A36" s="162"/>
      <c r="B36" s="130"/>
    </row>
    <row r="37" spans="1:7">
      <c r="G37" s="164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4" workbookViewId="0">
      <selection activeCell="J14" sqref="J14"/>
    </sheetView>
  </sheetViews>
  <sheetFormatPr defaultRowHeight="11.25"/>
  <cols>
    <col min="1" max="1" width="4.5" customWidth="1"/>
    <col min="2" max="2" width="13" customWidth="1"/>
    <col min="3" max="3" width="61.33203125" customWidth="1"/>
    <col min="4" max="4" width="5.6640625" customWidth="1"/>
    <col min="6" max="6" width="13.33203125" customWidth="1"/>
    <col min="7" max="7" width="15.6640625" customWidth="1"/>
    <col min="8" max="8" width="27.33203125" customWidth="1"/>
    <col min="9" max="9" width="13.5" customWidth="1"/>
    <col min="10" max="10" width="15.1640625" customWidth="1"/>
    <col min="11" max="11" width="11.6640625" bestFit="1" customWidth="1"/>
  </cols>
  <sheetData>
    <row r="1" spans="1:8" ht="13.5" thickBot="1">
      <c r="A1" s="99" t="s">
        <v>86</v>
      </c>
      <c r="B1" s="112" t="s">
        <v>101</v>
      </c>
      <c r="C1" s="101" t="s">
        <v>52</v>
      </c>
      <c r="D1" s="102" t="s">
        <v>87</v>
      </c>
      <c r="E1" s="103" t="s">
        <v>88</v>
      </c>
      <c r="F1" s="104" t="s">
        <v>89</v>
      </c>
      <c r="G1" s="106" t="s">
        <v>91</v>
      </c>
      <c r="H1" s="199" t="s">
        <v>324</v>
      </c>
    </row>
    <row r="2" spans="1:8" ht="12.75" thickBot="1">
      <c r="A2" s="107" t="s">
        <v>92</v>
      </c>
      <c r="B2" s="113" t="s">
        <v>93</v>
      </c>
      <c r="C2" s="109"/>
      <c r="D2" s="132"/>
      <c r="E2" s="110"/>
      <c r="F2" s="111"/>
      <c r="G2" s="121">
        <f>SUM(G3:G82)</f>
        <v>0</v>
      </c>
      <c r="H2" s="215"/>
    </row>
    <row r="3" spans="1:8" ht="48" customHeight="1">
      <c r="A3" s="123">
        <v>1</v>
      </c>
      <c r="B3" s="165" t="s">
        <v>166</v>
      </c>
      <c r="C3" s="184" t="s">
        <v>167</v>
      </c>
      <c r="D3" s="194" t="s">
        <v>94</v>
      </c>
      <c r="E3" s="166">
        <v>1</v>
      </c>
      <c r="F3" s="216"/>
      <c r="G3" s="214">
        <f>E3*F3</f>
        <v>0</v>
      </c>
      <c r="H3" s="129"/>
    </row>
    <row r="4" spans="1:8" ht="79.150000000000006" customHeight="1">
      <c r="A4" s="124">
        <v>2</v>
      </c>
      <c r="B4" s="195" t="s">
        <v>168</v>
      </c>
      <c r="C4" s="184" t="s">
        <v>169</v>
      </c>
      <c r="D4" s="129"/>
      <c r="E4" s="166">
        <v>1</v>
      </c>
      <c r="F4" s="216"/>
      <c r="G4" s="214">
        <f t="shared" ref="G4:G67" si="0">E4*F4</f>
        <v>0</v>
      </c>
      <c r="H4" s="129"/>
    </row>
    <row r="5" spans="1:8" ht="50.45" customHeight="1">
      <c r="A5" s="124">
        <v>3</v>
      </c>
      <c r="B5" s="195" t="s">
        <v>170</v>
      </c>
      <c r="C5" s="184" t="s">
        <v>171</v>
      </c>
      <c r="D5" s="129"/>
      <c r="E5" s="166">
        <v>1</v>
      </c>
      <c r="F5" s="216"/>
      <c r="G5" s="214">
        <f t="shared" si="0"/>
        <v>0</v>
      </c>
      <c r="H5" s="129"/>
    </row>
    <row r="6" spans="1:8" ht="58.9" customHeight="1">
      <c r="A6" s="124">
        <v>4</v>
      </c>
      <c r="B6" s="195" t="s">
        <v>172</v>
      </c>
      <c r="C6" s="184" t="s">
        <v>173</v>
      </c>
      <c r="D6" s="129"/>
      <c r="E6" s="166">
        <v>1</v>
      </c>
      <c r="F6" s="216"/>
      <c r="G6" s="214">
        <f t="shared" si="0"/>
        <v>0</v>
      </c>
      <c r="H6" s="129"/>
    </row>
    <row r="7" spans="1:8" ht="74.45" customHeight="1">
      <c r="A7" s="124">
        <v>5</v>
      </c>
      <c r="B7" s="195" t="s">
        <v>174</v>
      </c>
      <c r="C7" s="184" t="s">
        <v>175</v>
      </c>
      <c r="D7" s="129"/>
      <c r="E7" s="166">
        <v>1</v>
      </c>
      <c r="F7" s="216"/>
      <c r="G7" s="214">
        <f t="shared" si="0"/>
        <v>0</v>
      </c>
      <c r="H7" s="129"/>
    </row>
    <row r="8" spans="1:8" ht="56.45" customHeight="1">
      <c r="A8" s="124">
        <v>6</v>
      </c>
      <c r="B8" s="195" t="s">
        <v>176</v>
      </c>
      <c r="C8" s="184" t="s">
        <v>177</v>
      </c>
      <c r="D8" s="129"/>
      <c r="E8" s="166">
        <v>1</v>
      </c>
      <c r="F8" s="216"/>
      <c r="G8" s="214">
        <f t="shared" si="0"/>
        <v>0</v>
      </c>
      <c r="H8" s="129"/>
    </row>
    <row r="9" spans="1:8" ht="52.15" customHeight="1">
      <c r="A9" s="124">
        <v>7</v>
      </c>
      <c r="B9" s="195" t="s">
        <v>176</v>
      </c>
      <c r="C9" s="184" t="s">
        <v>178</v>
      </c>
      <c r="D9" s="129"/>
      <c r="E9" s="166">
        <v>1</v>
      </c>
      <c r="F9" s="216"/>
      <c r="G9" s="214">
        <f t="shared" si="0"/>
        <v>0</v>
      </c>
      <c r="H9" s="129"/>
    </row>
    <row r="10" spans="1:8" ht="61.15" customHeight="1">
      <c r="A10" s="124">
        <v>8</v>
      </c>
      <c r="B10" s="195" t="s">
        <v>179</v>
      </c>
      <c r="C10" s="184" t="s">
        <v>180</v>
      </c>
      <c r="D10" s="129"/>
      <c r="E10" s="166">
        <v>1</v>
      </c>
      <c r="F10" s="216"/>
      <c r="G10" s="214">
        <f t="shared" si="0"/>
        <v>0</v>
      </c>
      <c r="H10" s="129"/>
    </row>
    <row r="11" spans="1:8" ht="39.6" customHeight="1">
      <c r="A11" s="124">
        <v>9</v>
      </c>
      <c r="B11" s="195" t="s">
        <v>181</v>
      </c>
      <c r="C11" s="184" t="s">
        <v>182</v>
      </c>
      <c r="D11" s="129"/>
      <c r="E11" s="166">
        <v>1</v>
      </c>
      <c r="F11" s="216"/>
      <c r="G11" s="214">
        <f t="shared" si="0"/>
        <v>0</v>
      </c>
      <c r="H11" s="129"/>
    </row>
    <row r="12" spans="1:8" ht="44.45" customHeight="1">
      <c r="A12" s="124">
        <v>10</v>
      </c>
      <c r="B12" s="195" t="s">
        <v>183</v>
      </c>
      <c r="C12" s="184" t="s">
        <v>184</v>
      </c>
      <c r="D12" s="129"/>
      <c r="E12" s="166">
        <v>1</v>
      </c>
      <c r="F12" s="216"/>
      <c r="G12" s="214">
        <f t="shared" si="0"/>
        <v>0</v>
      </c>
      <c r="H12" s="129"/>
    </row>
    <row r="13" spans="1:8" ht="45.6" customHeight="1">
      <c r="A13" s="120">
        <v>11</v>
      </c>
      <c r="B13" s="195" t="s">
        <v>185</v>
      </c>
      <c r="C13" s="184" t="s">
        <v>186</v>
      </c>
      <c r="D13" s="129"/>
      <c r="E13" s="166">
        <v>1</v>
      </c>
      <c r="F13" s="216"/>
      <c r="G13" s="214">
        <f t="shared" si="0"/>
        <v>0</v>
      </c>
      <c r="H13" s="129"/>
    </row>
    <row r="14" spans="1:8" ht="27" customHeight="1">
      <c r="A14" s="122">
        <v>12</v>
      </c>
      <c r="B14" s="195" t="s">
        <v>187</v>
      </c>
      <c r="C14" s="184" t="s">
        <v>188</v>
      </c>
      <c r="D14" s="129"/>
      <c r="E14" s="166">
        <v>1</v>
      </c>
      <c r="F14" s="216"/>
      <c r="G14" s="214">
        <f t="shared" si="0"/>
        <v>0</v>
      </c>
      <c r="H14" s="129"/>
    </row>
    <row r="15" spans="1:8" ht="65.45" customHeight="1">
      <c r="A15" s="119">
        <v>13</v>
      </c>
      <c r="B15" s="195" t="s">
        <v>189</v>
      </c>
      <c r="C15" s="184" t="s">
        <v>190</v>
      </c>
      <c r="D15" s="129"/>
      <c r="E15" s="166">
        <v>1</v>
      </c>
      <c r="F15" s="216"/>
      <c r="G15" s="214">
        <f t="shared" si="0"/>
        <v>0</v>
      </c>
      <c r="H15" s="129"/>
    </row>
    <row r="16" spans="1:8" ht="55.15" customHeight="1">
      <c r="A16" s="119">
        <v>14</v>
      </c>
      <c r="B16" s="195" t="s">
        <v>191</v>
      </c>
      <c r="C16" s="184" t="s">
        <v>192</v>
      </c>
      <c r="D16" s="129"/>
      <c r="E16" s="166">
        <v>1</v>
      </c>
      <c r="F16" s="216"/>
      <c r="G16" s="214">
        <f t="shared" si="0"/>
        <v>0</v>
      </c>
      <c r="H16" s="129"/>
    </row>
    <row r="17" spans="1:8" ht="61.9" customHeight="1">
      <c r="A17" s="119">
        <v>15</v>
      </c>
      <c r="B17" s="195" t="s">
        <v>193</v>
      </c>
      <c r="C17" s="184" t="s">
        <v>194</v>
      </c>
      <c r="D17" s="129"/>
      <c r="E17" s="166">
        <v>1</v>
      </c>
      <c r="F17" s="216"/>
      <c r="G17" s="214">
        <f t="shared" si="0"/>
        <v>0</v>
      </c>
      <c r="H17" s="129"/>
    </row>
    <row r="18" spans="1:8" ht="108.6" customHeight="1">
      <c r="A18" s="133">
        <v>16</v>
      </c>
      <c r="B18" s="195" t="s">
        <v>195</v>
      </c>
      <c r="C18" s="184" t="s">
        <v>196</v>
      </c>
      <c r="D18" s="129"/>
      <c r="E18" s="166">
        <v>1</v>
      </c>
      <c r="F18" s="216"/>
      <c r="G18" s="214">
        <f t="shared" si="0"/>
        <v>0</v>
      </c>
      <c r="H18" s="129"/>
    </row>
    <row r="19" spans="1:8" ht="57" customHeight="1">
      <c r="A19" s="133">
        <v>17</v>
      </c>
      <c r="B19" s="200" t="s">
        <v>197</v>
      </c>
      <c r="C19" s="184" t="s">
        <v>198</v>
      </c>
      <c r="D19" s="129"/>
      <c r="E19" s="166">
        <v>1</v>
      </c>
      <c r="F19" s="216"/>
      <c r="G19" s="214">
        <f t="shared" si="0"/>
        <v>0</v>
      </c>
      <c r="H19" s="129"/>
    </row>
    <row r="20" spans="1:8" ht="62.45" customHeight="1">
      <c r="A20" s="133">
        <v>18</v>
      </c>
      <c r="B20" s="200" t="s">
        <v>199</v>
      </c>
      <c r="C20" s="184" t="s">
        <v>200</v>
      </c>
      <c r="D20" s="129"/>
      <c r="E20" s="166">
        <v>1</v>
      </c>
      <c r="F20" s="216"/>
      <c r="G20" s="214">
        <f t="shared" si="0"/>
        <v>0</v>
      </c>
      <c r="H20" s="129"/>
    </row>
    <row r="21" spans="1:8" ht="57" customHeight="1">
      <c r="A21" s="133">
        <v>19</v>
      </c>
      <c r="B21" s="200" t="s">
        <v>201</v>
      </c>
      <c r="C21" s="184" t="s">
        <v>202</v>
      </c>
      <c r="D21" s="129"/>
      <c r="E21" s="166">
        <v>1</v>
      </c>
      <c r="F21" s="216"/>
      <c r="G21" s="214">
        <f t="shared" si="0"/>
        <v>0</v>
      </c>
      <c r="H21" s="129"/>
    </row>
    <row r="22" spans="1:8" ht="50.45" customHeight="1">
      <c r="A22" s="133">
        <v>20</v>
      </c>
      <c r="B22" s="201" t="s">
        <v>203</v>
      </c>
      <c r="C22" s="185" t="s">
        <v>204</v>
      </c>
      <c r="D22" s="129"/>
      <c r="E22" s="167">
        <v>4</v>
      </c>
      <c r="F22" s="217"/>
      <c r="G22" s="214">
        <f t="shared" si="0"/>
        <v>0</v>
      </c>
      <c r="H22" s="168"/>
    </row>
    <row r="23" spans="1:8" ht="60" customHeight="1">
      <c r="A23" s="133">
        <v>21</v>
      </c>
      <c r="B23" s="134" t="s">
        <v>205</v>
      </c>
      <c r="C23" s="169" t="s">
        <v>206</v>
      </c>
      <c r="D23" s="129"/>
      <c r="E23" s="126">
        <v>1</v>
      </c>
      <c r="F23" s="217"/>
      <c r="G23" s="214">
        <f t="shared" si="0"/>
        <v>0</v>
      </c>
      <c r="H23" s="168"/>
    </row>
    <row r="24" spans="1:8" ht="25.5">
      <c r="A24" s="133">
        <v>22</v>
      </c>
      <c r="B24" s="202" t="s">
        <v>207</v>
      </c>
      <c r="C24" s="185" t="s">
        <v>208</v>
      </c>
      <c r="D24" s="129"/>
      <c r="E24" s="170">
        <v>1</v>
      </c>
      <c r="F24" s="217"/>
      <c r="G24" s="214">
        <f t="shared" si="0"/>
        <v>0</v>
      </c>
      <c r="H24" s="171"/>
    </row>
    <row r="25" spans="1:8" ht="63" customHeight="1">
      <c r="A25" s="133">
        <v>23</v>
      </c>
      <c r="B25" s="202" t="s">
        <v>209</v>
      </c>
      <c r="C25" s="186" t="s">
        <v>210</v>
      </c>
      <c r="D25" s="129"/>
      <c r="E25" s="172">
        <v>1</v>
      </c>
      <c r="F25" s="217"/>
      <c r="G25" s="214">
        <f t="shared" si="0"/>
        <v>0</v>
      </c>
      <c r="H25" s="129"/>
    </row>
    <row r="26" spans="1:8" ht="69" customHeight="1">
      <c r="A26" s="133">
        <v>24</v>
      </c>
      <c r="B26" s="203" t="s">
        <v>211</v>
      </c>
      <c r="C26" s="187" t="s">
        <v>212</v>
      </c>
      <c r="D26" s="129"/>
      <c r="E26" s="173">
        <v>1</v>
      </c>
      <c r="F26" s="218"/>
      <c r="G26" s="214">
        <f t="shared" si="0"/>
        <v>0</v>
      </c>
      <c r="H26" s="129"/>
    </row>
    <row r="27" spans="1:8" ht="66" customHeight="1">
      <c r="A27" s="133">
        <v>25</v>
      </c>
      <c r="B27" s="204" t="s">
        <v>213</v>
      </c>
      <c r="C27" s="187" t="s">
        <v>214</v>
      </c>
      <c r="D27" s="129"/>
      <c r="E27" s="128">
        <v>1</v>
      </c>
      <c r="F27" s="218"/>
      <c r="G27" s="214">
        <f t="shared" si="0"/>
        <v>0</v>
      </c>
      <c r="H27" s="129"/>
    </row>
    <row r="28" spans="1:8" ht="38.25">
      <c r="A28" s="133">
        <v>26</v>
      </c>
      <c r="B28" s="205" t="s">
        <v>215</v>
      </c>
      <c r="C28" s="188" t="s">
        <v>216</v>
      </c>
      <c r="D28" s="129"/>
      <c r="E28" s="174">
        <v>1</v>
      </c>
      <c r="F28" s="219"/>
      <c r="G28" s="214">
        <f t="shared" si="0"/>
        <v>0</v>
      </c>
      <c r="H28" s="129"/>
    </row>
    <row r="29" spans="1:8" ht="38.25">
      <c r="A29" s="133">
        <v>27</v>
      </c>
      <c r="B29" s="206" t="s">
        <v>217</v>
      </c>
      <c r="C29" s="196" t="s">
        <v>218</v>
      </c>
      <c r="D29" s="129"/>
      <c r="E29" s="175">
        <v>15</v>
      </c>
      <c r="F29" s="220"/>
      <c r="G29" s="214">
        <f t="shared" si="0"/>
        <v>0</v>
      </c>
      <c r="H29" s="129"/>
    </row>
    <row r="30" spans="1:8" ht="63" customHeight="1">
      <c r="A30" s="133">
        <v>28</v>
      </c>
      <c r="B30" s="207" t="s">
        <v>219</v>
      </c>
      <c r="C30" s="189" t="s">
        <v>220</v>
      </c>
      <c r="D30" s="129"/>
      <c r="E30" s="175">
        <v>1</v>
      </c>
      <c r="F30" s="218"/>
      <c r="G30" s="214">
        <f t="shared" si="0"/>
        <v>0</v>
      </c>
      <c r="H30" s="129"/>
    </row>
    <row r="31" spans="1:8" ht="62.45" customHeight="1">
      <c r="A31" s="133">
        <v>29</v>
      </c>
      <c r="B31" s="208" t="s">
        <v>221</v>
      </c>
      <c r="C31" s="193" t="s">
        <v>222</v>
      </c>
      <c r="D31" s="129"/>
      <c r="E31" s="176">
        <v>1</v>
      </c>
      <c r="F31" s="221"/>
      <c r="G31" s="214">
        <f t="shared" si="0"/>
        <v>0</v>
      </c>
      <c r="H31" s="129"/>
    </row>
    <row r="32" spans="1:8" ht="54.6" customHeight="1">
      <c r="A32" s="133">
        <v>30</v>
      </c>
      <c r="B32" s="206" t="s">
        <v>223</v>
      </c>
      <c r="C32" s="189" t="s">
        <v>224</v>
      </c>
      <c r="D32" s="129"/>
      <c r="E32" s="175">
        <v>1</v>
      </c>
      <c r="F32" s="220"/>
      <c r="G32" s="214">
        <f t="shared" si="0"/>
        <v>0</v>
      </c>
      <c r="H32" s="129"/>
    </row>
    <row r="33" spans="1:8" ht="82.15" customHeight="1">
      <c r="A33" s="133">
        <v>31</v>
      </c>
      <c r="B33" s="213" t="s">
        <v>225</v>
      </c>
      <c r="C33" s="196" t="s">
        <v>226</v>
      </c>
      <c r="D33" s="129"/>
      <c r="E33" s="175">
        <v>2</v>
      </c>
      <c r="F33" s="220"/>
      <c r="G33" s="214">
        <f t="shared" si="0"/>
        <v>0</v>
      </c>
      <c r="H33" s="177"/>
    </row>
    <row r="34" spans="1:8" ht="38.25">
      <c r="A34" s="133">
        <v>32</v>
      </c>
      <c r="B34" s="206" t="s">
        <v>227</v>
      </c>
      <c r="C34" s="190" t="s">
        <v>228</v>
      </c>
      <c r="D34" s="129"/>
      <c r="E34" s="175">
        <v>1</v>
      </c>
      <c r="F34" s="220"/>
      <c r="G34" s="214">
        <f t="shared" si="0"/>
        <v>0</v>
      </c>
      <c r="H34" s="129"/>
    </row>
    <row r="35" spans="1:8" ht="61.15" customHeight="1">
      <c r="A35" s="133">
        <v>33</v>
      </c>
      <c r="B35" s="206" t="s">
        <v>229</v>
      </c>
      <c r="C35" s="189" t="s">
        <v>230</v>
      </c>
      <c r="D35" s="129"/>
      <c r="E35" s="175">
        <v>2</v>
      </c>
      <c r="F35" s="220"/>
      <c r="G35" s="214">
        <f t="shared" si="0"/>
        <v>0</v>
      </c>
      <c r="H35" s="177"/>
    </row>
    <row r="36" spans="1:8" ht="64.150000000000006" customHeight="1">
      <c r="A36" s="133">
        <v>34</v>
      </c>
      <c r="B36" s="206" t="s">
        <v>231</v>
      </c>
      <c r="C36" s="189" t="s">
        <v>232</v>
      </c>
      <c r="D36" s="129"/>
      <c r="E36" s="175">
        <v>1</v>
      </c>
      <c r="F36" s="220"/>
      <c r="G36" s="214">
        <f t="shared" si="0"/>
        <v>0</v>
      </c>
      <c r="H36" s="129"/>
    </row>
    <row r="37" spans="1:8" ht="51">
      <c r="A37" s="133">
        <v>35</v>
      </c>
      <c r="B37" s="209" t="s">
        <v>233</v>
      </c>
      <c r="C37" s="191" t="s">
        <v>234</v>
      </c>
      <c r="D37" s="129"/>
      <c r="E37" s="178">
        <v>1</v>
      </c>
      <c r="F37" s="222"/>
      <c r="G37" s="214">
        <f t="shared" si="0"/>
        <v>0</v>
      </c>
      <c r="H37" s="129"/>
    </row>
    <row r="38" spans="1:8" ht="38.25">
      <c r="A38" s="133">
        <v>36</v>
      </c>
      <c r="B38" s="209" t="s">
        <v>235</v>
      </c>
      <c r="C38" s="191" t="s">
        <v>236</v>
      </c>
      <c r="D38" s="129"/>
      <c r="E38" s="178">
        <v>2</v>
      </c>
      <c r="F38" s="222"/>
      <c r="G38" s="214">
        <f t="shared" si="0"/>
        <v>0</v>
      </c>
      <c r="H38" s="129"/>
    </row>
    <row r="39" spans="1:8" ht="53.45" customHeight="1">
      <c r="A39" s="133">
        <v>37</v>
      </c>
      <c r="B39" s="210" t="s">
        <v>237</v>
      </c>
      <c r="C39" s="179" t="s">
        <v>238</v>
      </c>
      <c r="D39" s="129"/>
      <c r="E39" s="170">
        <v>2</v>
      </c>
      <c r="F39" s="217"/>
      <c r="G39" s="214">
        <f t="shared" si="0"/>
        <v>0</v>
      </c>
      <c r="H39" s="129"/>
    </row>
    <row r="40" spans="1:8" ht="66" customHeight="1">
      <c r="A40" s="133">
        <v>38</v>
      </c>
      <c r="B40" s="210" t="s">
        <v>239</v>
      </c>
      <c r="C40" s="192" t="s">
        <v>240</v>
      </c>
      <c r="D40" s="129"/>
      <c r="E40" s="170">
        <v>1</v>
      </c>
      <c r="F40" s="217"/>
      <c r="G40" s="214">
        <f t="shared" si="0"/>
        <v>0</v>
      </c>
      <c r="H40" s="129"/>
    </row>
    <row r="41" spans="1:8" ht="38.25">
      <c r="A41" s="133">
        <v>39</v>
      </c>
      <c r="B41" s="210" t="s">
        <v>241</v>
      </c>
      <c r="C41" s="131" t="s">
        <v>242</v>
      </c>
      <c r="D41" s="129"/>
      <c r="E41" s="170">
        <v>1</v>
      </c>
      <c r="F41" s="217"/>
      <c r="G41" s="214">
        <f t="shared" si="0"/>
        <v>0</v>
      </c>
      <c r="H41" s="129"/>
    </row>
    <row r="42" spans="1:8" ht="25.5">
      <c r="A42" s="133">
        <v>40</v>
      </c>
      <c r="B42" s="210" t="s">
        <v>243</v>
      </c>
      <c r="C42" s="131" t="s">
        <v>244</v>
      </c>
      <c r="D42" s="129"/>
      <c r="E42" s="170">
        <v>1</v>
      </c>
      <c r="F42" s="217"/>
      <c r="G42" s="214">
        <f t="shared" si="0"/>
        <v>0</v>
      </c>
      <c r="H42" s="129"/>
    </row>
    <row r="43" spans="1:8" ht="25.5">
      <c r="A43" s="133">
        <v>41</v>
      </c>
      <c r="B43" s="210" t="s">
        <v>245</v>
      </c>
      <c r="C43" s="193" t="s">
        <v>246</v>
      </c>
      <c r="D43" s="129"/>
      <c r="E43" s="178">
        <v>1</v>
      </c>
      <c r="F43" s="223"/>
      <c r="G43" s="214">
        <f t="shared" si="0"/>
        <v>0</v>
      </c>
      <c r="H43" s="129"/>
    </row>
    <row r="44" spans="1:8" ht="38.25">
      <c r="A44" s="133">
        <v>42</v>
      </c>
      <c r="B44" s="210" t="s">
        <v>247</v>
      </c>
      <c r="C44" s="193" t="s">
        <v>248</v>
      </c>
      <c r="D44" s="129"/>
      <c r="E44" s="178">
        <v>1</v>
      </c>
      <c r="F44" s="223"/>
      <c r="G44" s="214">
        <f t="shared" si="0"/>
        <v>0</v>
      </c>
      <c r="H44" s="129"/>
    </row>
    <row r="45" spans="1:8" ht="50.45" customHeight="1">
      <c r="A45" s="133">
        <v>43</v>
      </c>
      <c r="B45" s="210" t="s">
        <v>249</v>
      </c>
      <c r="C45" s="193" t="s">
        <v>250</v>
      </c>
      <c r="D45" s="129"/>
      <c r="E45" s="178">
        <v>2</v>
      </c>
      <c r="F45" s="223"/>
      <c r="G45" s="214">
        <f t="shared" si="0"/>
        <v>0</v>
      </c>
      <c r="H45" s="129"/>
    </row>
    <row r="46" spans="1:8" ht="60" customHeight="1">
      <c r="A46" s="133">
        <v>44</v>
      </c>
      <c r="B46" s="210" t="s">
        <v>251</v>
      </c>
      <c r="C46" s="193" t="s">
        <v>252</v>
      </c>
      <c r="D46" s="129"/>
      <c r="E46" s="178">
        <v>1</v>
      </c>
      <c r="F46" s="222"/>
      <c r="G46" s="214">
        <f t="shared" si="0"/>
        <v>0</v>
      </c>
      <c r="H46" s="129"/>
    </row>
    <row r="47" spans="1:8" ht="38.25">
      <c r="A47" s="133">
        <v>45</v>
      </c>
      <c r="B47" s="210" t="s">
        <v>253</v>
      </c>
      <c r="C47" s="193" t="s">
        <v>254</v>
      </c>
      <c r="D47" s="129"/>
      <c r="E47" s="170">
        <v>1</v>
      </c>
      <c r="F47" s="217"/>
      <c r="G47" s="214">
        <f t="shared" si="0"/>
        <v>0</v>
      </c>
      <c r="H47" s="129"/>
    </row>
    <row r="48" spans="1:8" ht="51.6" customHeight="1">
      <c r="A48" s="133">
        <v>46</v>
      </c>
      <c r="B48" s="210" t="s">
        <v>255</v>
      </c>
      <c r="C48" s="193" t="s">
        <v>256</v>
      </c>
      <c r="D48" s="129"/>
      <c r="E48" s="170">
        <v>1</v>
      </c>
      <c r="F48" s="217"/>
      <c r="G48" s="214">
        <f t="shared" si="0"/>
        <v>0</v>
      </c>
      <c r="H48" s="129"/>
    </row>
    <row r="49" spans="1:8" ht="62.45" customHeight="1">
      <c r="A49" s="133">
        <v>47</v>
      </c>
      <c r="B49" s="210" t="s">
        <v>257</v>
      </c>
      <c r="C49" s="193" t="s">
        <v>258</v>
      </c>
      <c r="D49" s="129"/>
      <c r="E49" s="170">
        <v>1</v>
      </c>
      <c r="F49" s="217"/>
      <c r="G49" s="214">
        <f t="shared" si="0"/>
        <v>0</v>
      </c>
      <c r="H49" s="129"/>
    </row>
    <row r="50" spans="1:8" ht="42" customHeight="1">
      <c r="A50" s="133">
        <v>48</v>
      </c>
      <c r="B50" s="210" t="s">
        <v>259</v>
      </c>
      <c r="C50" s="193" t="s">
        <v>260</v>
      </c>
      <c r="D50" s="129"/>
      <c r="E50" s="170">
        <v>1</v>
      </c>
      <c r="F50" s="217"/>
      <c r="G50" s="214">
        <f t="shared" si="0"/>
        <v>0</v>
      </c>
      <c r="H50" s="180"/>
    </row>
    <row r="51" spans="1:8" ht="38.25">
      <c r="A51" s="133">
        <v>49</v>
      </c>
      <c r="B51" s="210" t="s">
        <v>261</v>
      </c>
      <c r="C51" s="193" t="s">
        <v>262</v>
      </c>
      <c r="D51" s="129"/>
      <c r="E51" s="170">
        <v>1</v>
      </c>
      <c r="F51" s="217"/>
      <c r="G51" s="214">
        <f t="shared" si="0"/>
        <v>0</v>
      </c>
      <c r="H51" s="129"/>
    </row>
    <row r="52" spans="1:8" ht="12.75">
      <c r="A52" s="133">
        <v>50</v>
      </c>
      <c r="B52" s="210" t="s">
        <v>263</v>
      </c>
      <c r="C52" s="193" t="s">
        <v>264</v>
      </c>
      <c r="D52" s="129"/>
      <c r="E52" s="170">
        <v>1</v>
      </c>
      <c r="F52" s="217"/>
      <c r="G52" s="214">
        <f t="shared" si="0"/>
        <v>0</v>
      </c>
      <c r="H52" s="129"/>
    </row>
    <row r="53" spans="1:8" ht="65.45" customHeight="1">
      <c r="A53" s="133">
        <v>51</v>
      </c>
      <c r="B53" s="210" t="s">
        <v>265</v>
      </c>
      <c r="C53" s="193" t="s">
        <v>266</v>
      </c>
      <c r="D53" s="129"/>
      <c r="E53" s="170">
        <v>1</v>
      </c>
      <c r="F53" s="217"/>
      <c r="G53" s="214">
        <f t="shared" si="0"/>
        <v>0</v>
      </c>
      <c r="H53" s="129"/>
    </row>
    <row r="54" spans="1:8" ht="45.6" customHeight="1">
      <c r="A54" s="133">
        <v>52</v>
      </c>
      <c r="B54" s="210" t="s">
        <v>267</v>
      </c>
      <c r="C54" s="193" t="s">
        <v>268</v>
      </c>
      <c r="D54" s="129"/>
      <c r="E54" s="170">
        <v>1</v>
      </c>
      <c r="F54" s="217"/>
      <c r="G54" s="214">
        <f t="shared" si="0"/>
        <v>0</v>
      </c>
      <c r="H54" s="129"/>
    </row>
    <row r="55" spans="1:8" ht="69.599999999999994" customHeight="1">
      <c r="A55" s="133">
        <v>53</v>
      </c>
      <c r="B55" s="210" t="s">
        <v>269</v>
      </c>
      <c r="C55" s="193" t="s">
        <v>270</v>
      </c>
      <c r="D55" s="129"/>
      <c r="E55" s="170">
        <v>1</v>
      </c>
      <c r="F55" s="217"/>
      <c r="G55" s="214">
        <f t="shared" si="0"/>
        <v>0</v>
      </c>
      <c r="H55" s="129"/>
    </row>
    <row r="56" spans="1:8" ht="25.5">
      <c r="A56" s="133">
        <v>54</v>
      </c>
      <c r="B56" s="210" t="s">
        <v>271</v>
      </c>
      <c r="C56" s="193" t="s">
        <v>272</v>
      </c>
      <c r="D56" s="129"/>
      <c r="E56" s="170">
        <v>1</v>
      </c>
      <c r="F56" s="217"/>
      <c r="G56" s="214">
        <f t="shared" si="0"/>
        <v>0</v>
      </c>
      <c r="H56" s="180"/>
    </row>
    <row r="57" spans="1:8" ht="38.25">
      <c r="A57" s="133">
        <v>55</v>
      </c>
      <c r="B57" s="210" t="s">
        <v>273</v>
      </c>
      <c r="C57" s="193" t="s">
        <v>274</v>
      </c>
      <c r="D57" s="129"/>
      <c r="E57" s="170">
        <v>1</v>
      </c>
      <c r="F57" s="217"/>
      <c r="G57" s="214">
        <f t="shared" si="0"/>
        <v>0</v>
      </c>
      <c r="H57" s="129"/>
    </row>
    <row r="58" spans="1:8" ht="38.25">
      <c r="A58" s="133">
        <v>56</v>
      </c>
      <c r="B58" s="210" t="s">
        <v>275</v>
      </c>
      <c r="C58" s="193" t="s">
        <v>276</v>
      </c>
      <c r="D58" s="129"/>
      <c r="E58" s="170">
        <v>1</v>
      </c>
      <c r="F58" s="217"/>
      <c r="G58" s="214">
        <f t="shared" si="0"/>
        <v>0</v>
      </c>
      <c r="H58" s="129"/>
    </row>
    <row r="59" spans="1:8" ht="49.15" customHeight="1">
      <c r="A59" s="133">
        <v>57</v>
      </c>
      <c r="B59" s="210" t="s">
        <v>277</v>
      </c>
      <c r="C59" s="193" t="s">
        <v>278</v>
      </c>
      <c r="D59" s="129"/>
      <c r="E59" s="170">
        <v>1</v>
      </c>
      <c r="F59" s="217"/>
      <c r="G59" s="214">
        <f t="shared" si="0"/>
        <v>0</v>
      </c>
      <c r="H59" s="129"/>
    </row>
    <row r="60" spans="1:8" ht="63.75">
      <c r="A60" s="133">
        <v>58</v>
      </c>
      <c r="B60" s="210" t="s">
        <v>279</v>
      </c>
      <c r="C60" s="193" t="s">
        <v>280</v>
      </c>
      <c r="D60" s="129"/>
      <c r="E60" s="170">
        <v>1</v>
      </c>
      <c r="F60" s="217"/>
      <c r="G60" s="214">
        <f t="shared" si="0"/>
        <v>0</v>
      </c>
      <c r="H60" s="129"/>
    </row>
    <row r="61" spans="1:8" ht="51">
      <c r="A61" s="133">
        <v>59</v>
      </c>
      <c r="B61" s="210" t="s">
        <v>281</v>
      </c>
      <c r="C61" s="193" t="s">
        <v>282</v>
      </c>
      <c r="D61" s="129"/>
      <c r="E61" s="170">
        <v>1</v>
      </c>
      <c r="F61" s="217"/>
      <c r="G61" s="214">
        <f t="shared" si="0"/>
        <v>0</v>
      </c>
      <c r="H61" s="129"/>
    </row>
    <row r="62" spans="1:8" ht="44.45" customHeight="1">
      <c r="A62" s="133">
        <v>60</v>
      </c>
      <c r="B62" s="210" t="s">
        <v>283</v>
      </c>
      <c r="C62" s="193" t="s">
        <v>284</v>
      </c>
      <c r="D62" s="129"/>
      <c r="E62" s="170">
        <v>2</v>
      </c>
      <c r="F62" s="217"/>
      <c r="G62" s="214">
        <f t="shared" si="0"/>
        <v>0</v>
      </c>
      <c r="H62" s="180"/>
    </row>
    <row r="63" spans="1:8" ht="51.6" customHeight="1">
      <c r="A63" s="133">
        <v>61</v>
      </c>
      <c r="B63" s="210" t="s">
        <v>285</v>
      </c>
      <c r="C63" s="193" t="s">
        <v>286</v>
      </c>
      <c r="D63" s="129"/>
      <c r="E63" s="170">
        <v>1</v>
      </c>
      <c r="F63" s="217"/>
      <c r="G63" s="214">
        <f t="shared" si="0"/>
        <v>0</v>
      </c>
      <c r="H63" s="129"/>
    </row>
    <row r="64" spans="1:8" ht="48.6" customHeight="1">
      <c r="A64" s="133">
        <v>62</v>
      </c>
      <c r="B64" s="210" t="s">
        <v>287</v>
      </c>
      <c r="C64" s="193" t="s">
        <v>288</v>
      </c>
      <c r="D64" s="129"/>
      <c r="E64" s="170">
        <v>1</v>
      </c>
      <c r="F64" s="217"/>
      <c r="G64" s="214">
        <f t="shared" si="0"/>
        <v>0</v>
      </c>
      <c r="H64" s="129"/>
    </row>
    <row r="65" spans="1:8" ht="25.5">
      <c r="A65" s="133">
        <v>63</v>
      </c>
      <c r="B65" s="210" t="s">
        <v>289</v>
      </c>
      <c r="C65" s="193" t="s">
        <v>290</v>
      </c>
      <c r="D65" s="129"/>
      <c r="E65" s="170">
        <v>1</v>
      </c>
      <c r="F65" s="217"/>
      <c r="G65" s="214">
        <f t="shared" si="0"/>
        <v>0</v>
      </c>
      <c r="H65" s="129"/>
    </row>
    <row r="66" spans="1:8" ht="40.15" customHeight="1">
      <c r="A66" s="133">
        <v>64</v>
      </c>
      <c r="B66" s="210" t="s">
        <v>291</v>
      </c>
      <c r="C66" s="193" t="s">
        <v>292</v>
      </c>
      <c r="D66" s="129"/>
      <c r="E66" s="170">
        <v>5</v>
      </c>
      <c r="F66" s="217"/>
      <c r="G66" s="214">
        <f t="shared" si="0"/>
        <v>0</v>
      </c>
      <c r="H66" s="129"/>
    </row>
    <row r="67" spans="1:8" ht="25.5">
      <c r="A67" s="133">
        <v>65</v>
      </c>
      <c r="B67" s="210" t="s">
        <v>293</v>
      </c>
      <c r="C67" s="193" t="s">
        <v>294</v>
      </c>
      <c r="D67" s="129"/>
      <c r="E67" s="170">
        <v>5</v>
      </c>
      <c r="F67" s="217"/>
      <c r="G67" s="214">
        <f t="shared" si="0"/>
        <v>0</v>
      </c>
      <c r="H67" s="129"/>
    </row>
    <row r="68" spans="1:8" ht="25.5">
      <c r="A68" s="133">
        <v>66</v>
      </c>
      <c r="B68" s="210" t="s">
        <v>295</v>
      </c>
      <c r="C68" s="193" t="s">
        <v>296</v>
      </c>
      <c r="D68" s="129"/>
      <c r="E68" s="170">
        <v>5</v>
      </c>
      <c r="F68" s="217"/>
      <c r="G68" s="214">
        <f t="shared" ref="G68:G82" si="1">E68*F68</f>
        <v>0</v>
      </c>
      <c r="H68" s="129"/>
    </row>
    <row r="69" spans="1:8" ht="25.5">
      <c r="A69" s="133">
        <v>67</v>
      </c>
      <c r="B69" s="210" t="s">
        <v>297</v>
      </c>
      <c r="C69" s="193" t="s">
        <v>298</v>
      </c>
      <c r="D69" s="129"/>
      <c r="E69" s="170">
        <v>5</v>
      </c>
      <c r="F69" s="217"/>
      <c r="G69" s="214">
        <f t="shared" si="1"/>
        <v>0</v>
      </c>
      <c r="H69" s="129"/>
    </row>
    <row r="70" spans="1:8" ht="12.75">
      <c r="A70" s="133">
        <v>68</v>
      </c>
      <c r="B70" s="210" t="s">
        <v>299</v>
      </c>
      <c r="C70" s="193" t="s">
        <v>300</v>
      </c>
      <c r="D70" s="129"/>
      <c r="E70" s="170">
        <v>5</v>
      </c>
      <c r="F70" s="217"/>
      <c r="G70" s="214">
        <f t="shared" si="1"/>
        <v>0</v>
      </c>
      <c r="H70" s="129"/>
    </row>
    <row r="71" spans="1:8" ht="50.45" customHeight="1">
      <c r="A71" s="133">
        <v>69</v>
      </c>
      <c r="B71" s="210" t="s">
        <v>301</v>
      </c>
      <c r="C71" s="193" t="s">
        <v>302</v>
      </c>
      <c r="D71" s="129"/>
      <c r="E71" s="170">
        <v>3</v>
      </c>
      <c r="F71" s="217"/>
      <c r="G71" s="214">
        <f t="shared" si="1"/>
        <v>0</v>
      </c>
      <c r="H71" s="129"/>
    </row>
    <row r="72" spans="1:8" ht="38.450000000000003" customHeight="1">
      <c r="A72" s="133">
        <v>70</v>
      </c>
      <c r="B72" s="210" t="s">
        <v>303</v>
      </c>
      <c r="C72" s="192" t="s">
        <v>304</v>
      </c>
      <c r="D72" s="129"/>
      <c r="E72" s="170">
        <v>2</v>
      </c>
      <c r="F72" s="217"/>
      <c r="G72" s="214">
        <f t="shared" si="1"/>
        <v>0</v>
      </c>
      <c r="H72" s="129"/>
    </row>
    <row r="73" spans="1:8" ht="25.5">
      <c r="A73" s="133">
        <v>71</v>
      </c>
      <c r="B73" s="210" t="s">
        <v>305</v>
      </c>
      <c r="C73" s="192" t="s">
        <v>306</v>
      </c>
      <c r="D73" s="129"/>
      <c r="E73" s="170">
        <v>2</v>
      </c>
      <c r="F73" s="217"/>
      <c r="G73" s="214">
        <f t="shared" si="1"/>
        <v>0</v>
      </c>
      <c r="H73" s="129"/>
    </row>
    <row r="74" spans="1:8" ht="25.5">
      <c r="A74" s="133">
        <v>72</v>
      </c>
      <c r="B74" s="210" t="s">
        <v>307</v>
      </c>
      <c r="C74" s="131" t="s">
        <v>308</v>
      </c>
      <c r="D74" s="129"/>
      <c r="E74" s="170">
        <v>1</v>
      </c>
      <c r="F74" s="217"/>
      <c r="G74" s="214">
        <f t="shared" si="1"/>
        <v>0</v>
      </c>
      <c r="H74" s="129"/>
    </row>
    <row r="75" spans="1:8" ht="52.15" customHeight="1">
      <c r="A75" s="133">
        <v>73</v>
      </c>
      <c r="B75" s="210" t="s">
        <v>309</v>
      </c>
      <c r="C75" s="192" t="s">
        <v>310</v>
      </c>
      <c r="D75" s="129"/>
      <c r="E75" s="170">
        <v>1</v>
      </c>
      <c r="F75" s="217"/>
      <c r="G75" s="214">
        <f t="shared" si="1"/>
        <v>0</v>
      </c>
      <c r="H75" s="129"/>
    </row>
    <row r="76" spans="1:8" ht="66.599999999999994" customHeight="1">
      <c r="A76" s="133">
        <v>74</v>
      </c>
      <c r="B76" s="210" t="s">
        <v>311</v>
      </c>
      <c r="C76" s="192" t="s">
        <v>312</v>
      </c>
      <c r="D76" s="129"/>
      <c r="E76" s="170">
        <v>1</v>
      </c>
      <c r="F76" s="217"/>
      <c r="G76" s="214">
        <f t="shared" si="1"/>
        <v>0</v>
      </c>
      <c r="H76" s="129"/>
    </row>
    <row r="77" spans="1:8" ht="25.5">
      <c r="A77" s="133">
        <v>75</v>
      </c>
      <c r="B77" s="210" t="s">
        <v>313</v>
      </c>
      <c r="C77" s="192" t="s">
        <v>314</v>
      </c>
      <c r="D77" s="129"/>
      <c r="E77" s="170">
        <v>5</v>
      </c>
      <c r="F77" s="217"/>
      <c r="G77" s="214">
        <f t="shared" si="1"/>
        <v>0</v>
      </c>
      <c r="H77" s="129"/>
    </row>
    <row r="78" spans="1:8" ht="25.5">
      <c r="A78" s="133">
        <v>76</v>
      </c>
      <c r="B78" s="210" t="s">
        <v>315</v>
      </c>
      <c r="C78" s="192" t="s">
        <v>316</v>
      </c>
      <c r="D78" s="129"/>
      <c r="E78" s="170">
        <v>4</v>
      </c>
      <c r="F78" s="217"/>
      <c r="G78" s="214">
        <f t="shared" si="1"/>
        <v>0</v>
      </c>
      <c r="H78" s="181"/>
    </row>
    <row r="79" spans="1:8" ht="38.25">
      <c r="A79" s="133">
        <v>77</v>
      </c>
      <c r="B79" s="211" t="s">
        <v>317</v>
      </c>
      <c r="C79" s="197" t="s">
        <v>318</v>
      </c>
      <c r="D79" s="129"/>
      <c r="E79" s="182">
        <v>1</v>
      </c>
      <c r="F79" s="216"/>
      <c r="G79" s="214">
        <f t="shared" si="1"/>
        <v>0</v>
      </c>
      <c r="H79" s="129"/>
    </row>
    <row r="80" spans="1:8" ht="25.5">
      <c r="A80" s="133">
        <v>78</v>
      </c>
      <c r="B80" s="210" t="s">
        <v>319</v>
      </c>
      <c r="C80" s="192" t="s">
        <v>320</v>
      </c>
      <c r="D80" s="129"/>
      <c r="E80" s="170">
        <v>20</v>
      </c>
      <c r="F80" s="217"/>
      <c r="G80" s="214">
        <f t="shared" si="1"/>
        <v>0</v>
      </c>
      <c r="H80" s="129"/>
    </row>
    <row r="81" spans="1:8" ht="25.5">
      <c r="A81" s="133">
        <v>79</v>
      </c>
      <c r="B81" s="210" t="s">
        <v>319</v>
      </c>
      <c r="C81" s="192" t="s">
        <v>321</v>
      </c>
      <c r="D81" s="129"/>
      <c r="E81" s="170">
        <v>20</v>
      </c>
      <c r="F81" s="217"/>
      <c r="G81" s="214">
        <f t="shared" si="1"/>
        <v>0</v>
      </c>
      <c r="H81" s="129"/>
    </row>
    <row r="82" spans="1:8" ht="25.5">
      <c r="A82" s="133">
        <v>80</v>
      </c>
      <c r="B82" s="212" t="s">
        <v>322</v>
      </c>
      <c r="C82" s="198" t="s">
        <v>323</v>
      </c>
      <c r="D82" s="129"/>
      <c r="E82" s="128">
        <v>1</v>
      </c>
      <c r="F82" s="218"/>
      <c r="G82" s="127">
        <f t="shared" si="1"/>
        <v>0</v>
      </c>
      <c r="H82" s="183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stavby</vt:lpstr>
      <vt:lpstr>Pomůcky_ vybavení škol</vt:lpstr>
      <vt:lpstr>dílny</vt:lpstr>
      <vt:lpstr>družina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Zdenka Michlová</cp:lastModifiedBy>
  <dcterms:created xsi:type="dcterms:W3CDTF">2022-02-02T08:07:51Z</dcterms:created>
  <dcterms:modified xsi:type="dcterms:W3CDTF">2024-10-23T08:11:23Z</dcterms:modified>
</cp:coreProperties>
</file>