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Martin\Zakazky\2024\MZSS_KV_Modernizace_spolecenskych_prostor\Rozpocet_VV\Nová složka\"/>
    </mc:Choice>
  </mc:AlternateContent>
  <bookViews>
    <workbookView xWindow="0" yWindow="0" windowWidth="0" windowHeight="0"/>
  </bookViews>
  <sheets>
    <sheet name="Rekapitulace stavby" sheetId="1" r:id="rId1"/>
    <sheet name="VT05 - Modernizace společ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'VT05 - Modernizace společ...'!$C$104:$K$907</definedName>
    <definedName name="_xlnm.Print_Area" localSheetId="1">'VT05 - Modernizace společ...'!$C$4:$J$39,'VT05 - Modernizace společ...'!$C$45:$J$86,'VT05 - Modernizace společ...'!$C$92:$K$907</definedName>
    <definedName name="_xlnm.Print_Titles" localSheetId="1">'VT05 - Modernizace společ...'!$104:$104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905"/>
  <c r="BH905"/>
  <c r="BG905"/>
  <c r="BF905"/>
  <c r="T905"/>
  <c r="R905"/>
  <c r="P905"/>
  <c r="BI902"/>
  <c r="BH902"/>
  <c r="BG902"/>
  <c r="BF902"/>
  <c r="T902"/>
  <c r="R902"/>
  <c r="P902"/>
  <c r="BI898"/>
  <c r="BH898"/>
  <c r="BG898"/>
  <c r="BF898"/>
  <c r="T898"/>
  <c r="T897"/>
  <c r="R898"/>
  <c r="R897"/>
  <c r="P898"/>
  <c r="P897"/>
  <c r="BI894"/>
  <c r="BH894"/>
  <c r="BG894"/>
  <c r="BF894"/>
  <c r="T894"/>
  <c r="T893"/>
  <c r="R894"/>
  <c r="R893"/>
  <c r="P894"/>
  <c r="P893"/>
  <c r="BI887"/>
  <c r="BH887"/>
  <c r="BG887"/>
  <c r="BF887"/>
  <c r="T887"/>
  <c r="T886"/>
  <c r="R887"/>
  <c r="R886"/>
  <c r="P887"/>
  <c r="P886"/>
  <c r="BI883"/>
  <c r="BH883"/>
  <c r="BG883"/>
  <c r="BF883"/>
  <c r="T883"/>
  <c r="T882"/>
  <c r="R883"/>
  <c r="R882"/>
  <c r="P883"/>
  <c r="P882"/>
  <c r="BI878"/>
  <c r="BH878"/>
  <c r="BG878"/>
  <c r="BF878"/>
  <c r="T878"/>
  <c r="R878"/>
  <c r="P878"/>
  <c r="BI872"/>
  <c r="BH872"/>
  <c r="BG872"/>
  <c r="BF872"/>
  <c r="T872"/>
  <c r="R872"/>
  <c r="P872"/>
  <c r="BI868"/>
  <c r="BH868"/>
  <c r="BG868"/>
  <c r="BF868"/>
  <c r="T868"/>
  <c r="R868"/>
  <c r="P868"/>
  <c r="BI863"/>
  <c r="BH863"/>
  <c r="BG863"/>
  <c r="BF863"/>
  <c r="T863"/>
  <c r="R863"/>
  <c r="P863"/>
  <c r="BI856"/>
  <c r="BH856"/>
  <c r="BG856"/>
  <c r="BF856"/>
  <c r="T856"/>
  <c r="R856"/>
  <c r="P856"/>
  <c r="BI853"/>
  <c r="BH853"/>
  <c r="BG853"/>
  <c r="BF853"/>
  <c r="T853"/>
  <c r="R853"/>
  <c r="P853"/>
  <c r="BI850"/>
  <c r="BH850"/>
  <c r="BG850"/>
  <c r="BF850"/>
  <c r="T850"/>
  <c r="R850"/>
  <c r="P850"/>
  <c r="BI847"/>
  <c r="BH847"/>
  <c r="BG847"/>
  <c r="BF847"/>
  <c r="T847"/>
  <c r="R847"/>
  <c r="P847"/>
  <c r="BI838"/>
  <c r="BH838"/>
  <c r="BG838"/>
  <c r="BF838"/>
  <c r="T838"/>
  <c r="R838"/>
  <c r="P838"/>
  <c r="BI834"/>
  <c r="BH834"/>
  <c r="BG834"/>
  <c r="BF834"/>
  <c r="T834"/>
  <c r="R834"/>
  <c r="P834"/>
  <c r="BI829"/>
  <c r="BH829"/>
  <c r="BG829"/>
  <c r="BF829"/>
  <c r="T829"/>
  <c r="R829"/>
  <c r="P829"/>
  <c r="BI824"/>
  <c r="BH824"/>
  <c r="BG824"/>
  <c r="BF824"/>
  <c r="T824"/>
  <c r="R824"/>
  <c r="P824"/>
  <c r="BI821"/>
  <c r="BH821"/>
  <c r="BG821"/>
  <c r="BF821"/>
  <c r="T821"/>
  <c r="R821"/>
  <c r="P821"/>
  <c r="BI816"/>
  <c r="BH816"/>
  <c r="BG816"/>
  <c r="BF816"/>
  <c r="T816"/>
  <c r="R816"/>
  <c r="P816"/>
  <c r="BI811"/>
  <c r="BH811"/>
  <c r="BG811"/>
  <c r="BF811"/>
  <c r="T811"/>
  <c r="R811"/>
  <c r="P811"/>
  <c r="BI807"/>
  <c r="BH807"/>
  <c r="BG807"/>
  <c r="BF807"/>
  <c r="T807"/>
  <c r="R807"/>
  <c r="P807"/>
  <c r="BI801"/>
  <c r="BH801"/>
  <c r="BG801"/>
  <c r="BF801"/>
  <c r="T801"/>
  <c r="R801"/>
  <c r="P801"/>
  <c r="BI796"/>
  <c r="BH796"/>
  <c r="BG796"/>
  <c r="BF796"/>
  <c r="T796"/>
  <c r="R796"/>
  <c r="P796"/>
  <c r="BI786"/>
  <c r="BH786"/>
  <c r="BG786"/>
  <c r="BF786"/>
  <c r="T786"/>
  <c r="R786"/>
  <c r="P786"/>
  <c r="BI781"/>
  <c r="BH781"/>
  <c r="BG781"/>
  <c r="BF781"/>
  <c r="T781"/>
  <c r="R781"/>
  <c r="P781"/>
  <c r="BI777"/>
  <c r="BH777"/>
  <c r="BG777"/>
  <c r="BF777"/>
  <c r="T777"/>
  <c r="R777"/>
  <c r="P777"/>
  <c r="BI770"/>
  <c r="BH770"/>
  <c r="BG770"/>
  <c r="BF770"/>
  <c r="T770"/>
  <c r="R770"/>
  <c r="P770"/>
  <c r="BI765"/>
  <c r="BH765"/>
  <c r="BG765"/>
  <c r="BF765"/>
  <c r="T765"/>
  <c r="R765"/>
  <c r="P765"/>
  <c r="BI762"/>
  <c r="BH762"/>
  <c r="BG762"/>
  <c r="BF762"/>
  <c r="T762"/>
  <c r="R762"/>
  <c r="P762"/>
  <c r="BI755"/>
  <c r="BH755"/>
  <c r="BG755"/>
  <c r="BF755"/>
  <c r="T755"/>
  <c r="R755"/>
  <c r="P755"/>
  <c r="BI752"/>
  <c r="BH752"/>
  <c r="BG752"/>
  <c r="BF752"/>
  <c r="T752"/>
  <c r="R752"/>
  <c r="P752"/>
  <c r="BI749"/>
  <c r="BH749"/>
  <c r="BG749"/>
  <c r="BF749"/>
  <c r="T749"/>
  <c r="R749"/>
  <c r="P749"/>
  <c r="BI745"/>
  <c r="BH745"/>
  <c r="BG745"/>
  <c r="BF745"/>
  <c r="T745"/>
  <c r="R745"/>
  <c r="P745"/>
  <c r="BI742"/>
  <c r="BH742"/>
  <c r="BG742"/>
  <c r="BF742"/>
  <c r="T742"/>
  <c r="R742"/>
  <c r="P742"/>
  <c r="BI732"/>
  <c r="BH732"/>
  <c r="BG732"/>
  <c r="BF732"/>
  <c r="T732"/>
  <c r="R732"/>
  <c r="P732"/>
  <c r="BI729"/>
  <c r="BH729"/>
  <c r="BG729"/>
  <c r="BF729"/>
  <c r="T729"/>
  <c r="R729"/>
  <c r="P729"/>
  <c r="BI721"/>
  <c r="BH721"/>
  <c r="BG721"/>
  <c r="BF721"/>
  <c r="T721"/>
  <c r="R721"/>
  <c r="P721"/>
  <c r="BI715"/>
  <c r="BH715"/>
  <c r="BG715"/>
  <c r="BF715"/>
  <c r="T715"/>
  <c r="R715"/>
  <c r="P715"/>
  <c r="BI708"/>
  <c r="BH708"/>
  <c r="BG708"/>
  <c r="BF708"/>
  <c r="T708"/>
  <c r="R708"/>
  <c r="P708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R699"/>
  <c r="P699"/>
  <c r="BI696"/>
  <c r="BH696"/>
  <c r="BG696"/>
  <c r="BF696"/>
  <c r="T696"/>
  <c r="R696"/>
  <c r="P696"/>
  <c r="BI692"/>
  <c r="BH692"/>
  <c r="BG692"/>
  <c r="BF692"/>
  <c r="T692"/>
  <c r="R692"/>
  <c r="P692"/>
  <c r="BI688"/>
  <c r="BH688"/>
  <c r="BG688"/>
  <c r="BF688"/>
  <c r="T688"/>
  <c r="R688"/>
  <c r="P688"/>
  <c r="BI683"/>
  <c r="BH683"/>
  <c r="BG683"/>
  <c r="BF683"/>
  <c r="T683"/>
  <c r="R683"/>
  <c r="P683"/>
  <c r="BI678"/>
  <c r="BH678"/>
  <c r="BG678"/>
  <c r="BF678"/>
  <c r="T678"/>
  <c r="R678"/>
  <c r="P678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0"/>
  <c r="BH620"/>
  <c r="BG620"/>
  <c r="BF620"/>
  <c r="T620"/>
  <c r="R620"/>
  <c r="P620"/>
  <c r="BI616"/>
  <c r="BH616"/>
  <c r="BG616"/>
  <c r="BF616"/>
  <c r="T616"/>
  <c r="R616"/>
  <c r="P616"/>
  <c r="BI611"/>
  <c r="BH611"/>
  <c r="BG611"/>
  <c r="BF611"/>
  <c r="T611"/>
  <c r="R611"/>
  <c r="P611"/>
  <c r="BI603"/>
  <c r="BH603"/>
  <c r="BG603"/>
  <c r="BF603"/>
  <c r="T603"/>
  <c r="R603"/>
  <c r="P603"/>
  <c r="BI601"/>
  <c r="BH601"/>
  <c r="BG601"/>
  <c r="BF601"/>
  <c r="T601"/>
  <c r="R601"/>
  <c r="P601"/>
  <c r="BI596"/>
  <c r="BH596"/>
  <c r="BG596"/>
  <c r="BF596"/>
  <c r="T596"/>
  <c r="R596"/>
  <c r="P596"/>
  <c r="BI594"/>
  <c r="BH594"/>
  <c r="BG594"/>
  <c r="BF594"/>
  <c r="T594"/>
  <c r="R594"/>
  <c r="P594"/>
  <c r="BI589"/>
  <c r="BH589"/>
  <c r="BG589"/>
  <c r="BF589"/>
  <c r="T589"/>
  <c r="R589"/>
  <c r="P589"/>
  <c r="BI584"/>
  <c r="BH584"/>
  <c r="BG584"/>
  <c r="BF584"/>
  <c r="T584"/>
  <c r="R584"/>
  <c r="P584"/>
  <c r="BI578"/>
  <c r="BH578"/>
  <c r="BG578"/>
  <c r="BF578"/>
  <c r="T578"/>
  <c r="R578"/>
  <c r="P578"/>
  <c r="BI570"/>
  <c r="BH570"/>
  <c r="BG570"/>
  <c r="BF570"/>
  <c r="T570"/>
  <c r="R570"/>
  <c r="P570"/>
  <c r="BI561"/>
  <c r="BH561"/>
  <c r="BG561"/>
  <c r="BF561"/>
  <c r="T561"/>
  <c r="R561"/>
  <c r="P561"/>
  <c r="BI557"/>
  <c r="BH557"/>
  <c r="BG557"/>
  <c r="BF557"/>
  <c r="T557"/>
  <c r="R557"/>
  <c r="P557"/>
  <c r="BI552"/>
  <c r="BH552"/>
  <c r="BG552"/>
  <c r="BF552"/>
  <c r="T552"/>
  <c r="R552"/>
  <c r="P552"/>
  <c r="BI548"/>
  <c r="BH548"/>
  <c r="BG548"/>
  <c r="BF548"/>
  <c r="T548"/>
  <c r="R548"/>
  <c r="P548"/>
  <c r="BI543"/>
  <c r="BH543"/>
  <c r="BG543"/>
  <c r="BF543"/>
  <c r="T543"/>
  <c r="R543"/>
  <c r="P543"/>
  <c r="BI539"/>
  <c r="BH539"/>
  <c r="BG539"/>
  <c r="BF539"/>
  <c r="T539"/>
  <c r="R539"/>
  <c r="P539"/>
  <c r="BI535"/>
  <c r="BH535"/>
  <c r="BG535"/>
  <c r="BF535"/>
  <c r="T535"/>
  <c r="R535"/>
  <c r="P535"/>
  <c r="BI526"/>
  <c r="BH526"/>
  <c r="BG526"/>
  <c r="BF526"/>
  <c r="T526"/>
  <c r="R526"/>
  <c r="P526"/>
  <c r="BI522"/>
  <c r="BH522"/>
  <c r="BG522"/>
  <c r="BF522"/>
  <c r="T522"/>
  <c r="R522"/>
  <c r="P522"/>
  <c r="BI517"/>
  <c r="BH517"/>
  <c r="BG517"/>
  <c r="BF517"/>
  <c r="T517"/>
  <c r="R517"/>
  <c r="P517"/>
  <c r="BI514"/>
  <c r="BH514"/>
  <c r="BG514"/>
  <c r="BF514"/>
  <c r="T514"/>
  <c r="R514"/>
  <c r="P514"/>
  <c r="BI510"/>
  <c r="BH510"/>
  <c r="BG510"/>
  <c r="BF510"/>
  <c r="T510"/>
  <c r="R510"/>
  <c r="P510"/>
  <c r="BI505"/>
  <c r="BH505"/>
  <c r="BG505"/>
  <c r="BF505"/>
  <c r="T505"/>
  <c r="R505"/>
  <c r="P505"/>
  <c r="BI501"/>
  <c r="BH501"/>
  <c r="BG501"/>
  <c r="BF501"/>
  <c r="T501"/>
  <c r="R501"/>
  <c r="P501"/>
  <c r="BI497"/>
  <c r="BH497"/>
  <c r="BG497"/>
  <c r="BF497"/>
  <c r="T497"/>
  <c r="R497"/>
  <c r="P497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7"/>
  <c r="BH477"/>
  <c r="BG477"/>
  <c r="BF477"/>
  <c r="T477"/>
  <c r="R477"/>
  <c r="P477"/>
  <c r="BI473"/>
  <c r="BH473"/>
  <c r="BG473"/>
  <c r="BF473"/>
  <c r="T473"/>
  <c r="R473"/>
  <c r="P473"/>
  <c r="BI468"/>
  <c r="BH468"/>
  <c r="BG468"/>
  <c r="BF468"/>
  <c r="T468"/>
  <c r="R468"/>
  <c r="P468"/>
  <c r="BI464"/>
  <c r="BH464"/>
  <c r="BG464"/>
  <c r="BF464"/>
  <c r="T464"/>
  <c r="R464"/>
  <c r="P464"/>
  <c r="BI459"/>
  <c r="BH459"/>
  <c r="BG459"/>
  <c r="BF459"/>
  <c r="T459"/>
  <c r="R459"/>
  <c r="P459"/>
  <c r="BI455"/>
  <c r="BH455"/>
  <c r="BG455"/>
  <c r="BF455"/>
  <c r="T455"/>
  <c r="R455"/>
  <c r="P455"/>
  <c r="BI450"/>
  <c r="BH450"/>
  <c r="BG450"/>
  <c r="BF450"/>
  <c r="T450"/>
  <c r="R450"/>
  <c r="P450"/>
  <c r="BI446"/>
  <c r="BH446"/>
  <c r="BG446"/>
  <c r="BF446"/>
  <c r="T446"/>
  <c r="R446"/>
  <c r="P446"/>
  <c r="BI439"/>
  <c r="BH439"/>
  <c r="BG439"/>
  <c r="BF439"/>
  <c r="T439"/>
  <c r="R439"/>
  <c r="P439"/>
  <c r="BI431"/>
  <c r="BH431"/>
  <c r="BG431"/>
  <c r="BF431"/>
  <c r="T431"/>
  <c r="R431"/>
  <c r="P431"/>
  <c r="BI427"/>
  <c r="BH427"/>
  <c r="BG427"/>
  <c r="BF427"/>
  <c r="T427"/>
  <c r="R427"/>
  <c r="P427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49"/>
  <c r="BH349"/>
  <c r="BG349"/>
  <c r="BF349"/>
  <c r="T349"/>
  <c r="R349"/>
  <c r="P349"/>
  <c r="BI344"/>
  <c r="BH344"/>
  <c r="BG344"/>
  <c r="BF344"/>
  <c r="T344"/>
  <c r="R344"/>
  <c r="P344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69"/>
  <c r="BH269"/>
  <c r="BG269"/>
  <c r="BF269"/>
  <c r="T269"/>
  <c r="R269"/>
  <c r="P269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0"/>
  <c r="BH250"/>
  <c r="BG250"/>
  <c r="BF250"/>
  <c r="T250"/>
  <c r="R250"/>
  <c r="P250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5"/>
  <c r="BH215"/>
  <c r="BG215"/>
  <c r="BF215"/>
  <c r="T215"/>
  <c r="R215"/>
  <c r="P215"/>
  <c r="BI212"/>
  <c r="BH212"/>
  <c r="BG212"/>
  <c r="BF212"/>
  <c r="T212"/>
  <c r="R212"/>
  <c r="P212"/>
  <c r="BI205"/>
  <c r="BH205"/>
  <c r="BG205"/>
  <c r="BF205"/>
  <c r="T205"/>
  <c r="R205"/>
  <c r="P205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87"/>
  <c r="BH187"/>
  <c r="BG187"/>
  <c r="BF187"/>
  <c r="T187"/>
  <c r="R187"/>
  <c r="P187"/>
  <c r="BI181"/>
  <c r="BH181"/>
  <c r="BG181"/>
  <c r="BF181"/>
  <c r="T181"/>
  <c r="R181"/>
  <c r="P181"/>
  <c r="BI171"/>
  <c r="BH171"/>
  <c r="BG171"/>
  <c r="BF171"/>
  <c r="T171"/>
  <c r="R171"/>
  <c r="P171"/>
  <c r="BI166"/>
  <c r="BH166"/>
  <c r="BG166"/>
  <c r="BF166"/>
  <c r="T166"/>
  <c r="R166"/>
  <c r="P166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22"/>
  <c r="BH122"/>
  <c r="BG122"/>
  <c r="BF122"/>
  <c r="T122"/>
  <c r="R122"/>
  <c r="P122"/>
  <c r="BI115"/>
  <c r="BH115"/>
  <c r="BG115"/>
  <c r="BF115"/>
  <c r="T115"/>
  <c r="R115"/>
  <c r="P115"/>
  <c r="BI113"/>
  <c r="BH113"/>
  <c r="BG113"/>
  <c r="BF113"/>
  <c r="T113"/>
  <c r="R113"/>
  <c r="P113"/>
  <c r="BI108"/>
  <c r="BH108"/>
  <c r="BG108"/>
  <c r="BF108"/>
  <c r="T108"/>
  <c r="R108"/>
  <c r="P108"/>
  <c r="J101"/>
  <c r="F101"/>
  <c r="F99"/>
  <c r="E97"/>
  <c r="J54"/>
  <c r="F54"/>
  <c r="F52"/>
  <c r="E50"/>
  <c r="J24"/>
  <c r="E24"/>
  <c r="J55"/>
  <c r="J23"/>
  <c r="J18"/>
  <c r="E18"/>
  <c r="F102"/>
  <c r="J17"/>
  <c r="J12"/>
  <c r="J99"/>
  <c r="E7"/>
  <c r="E48"/>
  <c i="1" r="L50"/>
  <c r="AM50"/>
  <c r="AM49"/>
  <c r="L49"/>
  <c r="AM47"/>
  <c r="L47"/>
  <c r="L45"/>
  <c r="L44"/>
  <c i="2" r="J847"/>
  <c r="J455"/>
  <c r="J552"/>
  <c r="J200"/>
  <c r="J611"/>
  <c r="J658"/>
  <c r="BK660"/>
  <c r="J601"/>
  <c r="J526"/>
  <c r="BK459"/>
  <c r="J328"/>
  <c r="BK902"/>
  <c r="J578"/>
  <c r="BK274"/>
  <c r="J369"/>
  <c r="J616"/>
  <c r="J898"/>
  <c r="BK269"/>
  <c r="BK304"/>
  <c r="BK670"/>
  <c r="BK337"/>
  <c r="BK322"/>
  <c r="BK154"/>
  <c r="J283"/>
  <c r="BK195"/>
  <c r="J166"/>
  <c r="BK446"/>
  <c r="BK834"/>
  <c r="BK721"/>
  <c r="BK344"/>
  <c r="J721"/>
  <c r="J412"/>
  <c r="BK487"/>
  <c r="BK422"/>
  <c r="J288"/>
  <c r="BK464"/>
  <c r="BK324"/>
  <c r="BK596"/>
  <c r="BK145"/>
  <c r="BK455"/>
  <c r="J548"/>
  <c r="BK377"/>
  <c r="J280"/>
  <c r="J878"/>
  <c r="BK878"/>
  <c r="BK850"/>
  <c r="BK749"/>
  <c r="BK658"/>
  <c r="BK650"/>
  <c r="J316"/>
  <c r="BK752"/>
  <c r="BK420"/>
  <c r="BK517"/>
  <c r="J688"/>
  <c r="BK362"/>
  <c r="BK526"/>
  <c r="BK705"/>
  <c r="BK483"/>
  <c r="J302"/>
  <c r="BK373"/>
  <c r="BK389"/>
  <c r="J850"/>
  <c r="BK898"/>
  <c r="J807"/>
  <c r="J377"/>
  <c r="BK589"/>
  <c r="BK415"/>
  <c r="J304"/>
  <c r="J678"/>
  <c r="BK501"/>
  <c r="J322"/>
  <c r="J459"/>
  <c r="J115"/>
  <c r="J829"/>
  <c r="J762"/>
  <c r="J450"/>
  <c r="J715"/>
  <c r="BK630"/>
  <c r="BK205"/>
  <c r="BK396"/>
  <c r="BK364"/>
  <c r="BK230"/>
  <c r="BK277"/>
  <c r="BK200"/>
  <c r="J765"/>
  <c r="BK786"/>
  <c r="J660"/>
  <c r="J223"/>
  <c r="J269"/>
  <c r="J230"/>
  <c r="J160"/>
  <c r="J427"/>
  <c r="BK431"/>
  <c r="BK561"/>
  <c r="J705"/>
  <c r="BK427"/>
  <c r="J883"/>
  <c r="J389"/>
  <c r="BK905"/>
  <c r="BK863"/>
  <c r="J838"/>
  <c r="J745"/>
  <c r="J642"/>
  <c r="J584"/>
  <c r="BK255"/>
  <c r="J742"/>
  <c r="BK406"/>
  <c r="J834"/>
  <c r="BK847"/>
  <c r="BK662"/>
  <c r="J261"/>
  <c r="J277"/>
  <c r="BK334"/>
  <c r="BK552"/>
  <c r="BK557"/>
  <c r="J417"/>
  <c r="J501"/>
  <c r="J339"/>
  <c r="BK872"/>
  <c r="BK491"/>
  <c i="1" r="AS54"/>
  <c i="2" r="J639"/>
  <c r="BK244"/>
  <c r="BK674"/>
  <c r="BK742"/>
  <c r="BK330"/>
  <c r="J385"/>
  <c r="J505"/>
  <c r="J473"/>
  <c r="J313"/>
  <c r="J406"/>
  <c r="J770"/>
  <c r="BK313"/>
  <c r="BK328"/>
  <c r="J650"/>
  <c r="BK339"/>
  <c r="BK356"/>
  <c r="BK280"/>
  <c r="BK755"/>
  <c r="J821"/>
  <c r="BK391"/>
  <c r="BK578"/>
  <c r="BK369"/>
  <c r="BK570"/>
  <c r="J514"/>
  <c r="J258"/>
  <c r="J337"/>
  <c r="BK220"/>
  <c r="BK853"/>
  <c r="BK539"/>
  <c r="J264"/>
  <c r="BK611"/>
  <c r="J755"/>
  <c r="BK644"/>
  <c r="BK417"/>
  <c r="BK288"/>
  <c r="BK258"/>
  <c r="BK160"/>
  <c r="BK226"/>
  <c r="BK473"/>
  <c r="BK678"/>
  <c r="J543"/>
  <c r="J732"/>
  <c r="BK360"/>
  <c r="BK250"/>
  <c r="BK383"/>
  <c r="BK385"/>
  <c r="J589"/>
  <c r="J446"/>
  <c r="BK403"/>
  <c r="BK294"/>
  <c r="J863"/>
  <c r="J334"/>
  <c r="J371"/>
  <c r="J510"/>
  <c r="J868"/>
  <c r="BK811"/>
  <c r="BK505"/>
  <c r="BK522"/>
  <c r="BK745"/>
  <c r="J431"/>
  <c r="J683"/>
  <c r="J487"/>
  <c r="BK308"/>
  <c r="BK296"/>
  <c r="J632"/>
  <c r="BK316"/>
  <c r="J220"/>
  <c r="BK626"/>
  <c r="BK354"/>
  <c r="J319"/>
  <c r="J181"/>
  <c r="BK157"/>
  <c r="J244"/>
  <c r="J674"/>
  <c r="J656"/>
  <c r="J668"/>
  <c r="BK283"/>
  <c r="J872"/>
  <c r="BK824"/>
  <c r="BK702"/>
  <c r="J620"/>
  <c r="J636"/>
  <c r="BK302"/>
  <c r="J422"/>
  <c r="J360"/>
  <c r="BK122"/>
  <c r="J292"/>
  <c r="BK514"/>
  <c r="BK141"/>
  <c r="BK762"/>
  <c r="J122"/>
  <c r="BK632"/>
  <c r="J415"/>
  <c r="J298"/>
  <c r="BK235"/>
  <c r="BK290"/>
  <c r="J381"/>
  <c r="J294"/>
  <c r="BK620"/>
  <c r="BK113"/>
  <c r="J383"/>
  <c r="BK692"/>
  <c r="BK477"/>
  <c r="J672"/>
  <c r="BK584"/>
  <c r="J326"/>
  <c r="J644"/>
  <c r="J603"/>
  <c r="J286"/>
  <c r="BK801"/>
  <c r="J811"/>
  <c r="BK894"/>
  <c r="J692"/>
  <c r="J375"/>
  <c r="BK672"/>
  <c r="J255"/>
  <c r="J708"/>
  <c r="BK223"/>
  <c r="BK642"/>
  <c r="J400"/>
  <c r="BK856"/>
  <c r="J141"/>
  <c r="J522"/>
  <c r="J403"/>
  <c r="BK729"/>
  <c r="J300"/>
  <c r="BK656"/>
  <c r="BK108"/>
  <c r="BK387"/>
  <c r="J535"/>
  <c r="BK781"/>
  <c r="J193"/>
  <c r="BK400"/>
  <c r="J354"/>
  <c r="BK349"/>
  <c r="BK807"/>
  <c r="J113"/>
  <c r="BK634"/>
  <c r="BK868"/>
  <c r="BK821"/>
  <c r="J729"/>
  <c r="J630"/>
  <c r="J786"/>
  <c r="J330"/>
  <c r="BK732"/>
  <c r="BK381"/>
  <c r="BK181"/>
  <c r="BK708"/>
  <c r="BK765"/>
  <c r="J646"/>
  <c r="J517"/>
  <c r="J539"/>
  <c r="J464"/>
  <c r="BK326"/>
  <c r="J652"/>
  <c r="J250"/>
  <c r="J654"/>
  <c r="BK375"/>
  <c r="BK238"/>
  <c r="J290"/>
  <c r="BK616"/>
  <c r="BK241"/>
  <c r="BK264"/>
  <c r="J894"/>
  <c r="BK138"/>
  <c r="J108"/>
  <c r="BK770"/>
  <c r="J151"/>
  <c r="J596"/>
  <c r="J238"/>
  <c r="BK171"/>
  <c r="J497"/>
  <c r="J594"/>
  <c r="J477"/>
  <c r="BK543"/>
  <c r="BK187"/>
  <c r="BK358"/>
  <c r="BK371"/>
  <c r="J491"/>
  <c r="J391"/>
  <c r="BK261"/>
  <c r="J561"/>
  <c r="J887"/>
  <c r="J666"/>
  <c r="BK166"/>
  <c r="BK688"/>
  <c r="BK292"/>
  <c r="J387"/>
  <c r="J154"/>
  <c r="BK510"/>
  <c r="J226"/>
  <c r="J379"/>
  <c r="J853"/>
  <c r="BK696"/>
  <c r="J781"/>
  <c r="J171"/>
  <c r="J195"/>
  <c r="BK796"/>
  <c r="BK594"/>
  <c r="BK648"/>
  <c r="J274"/>
  <c r="BK412"/>
  <c r="J157"/>
  <c r="J702"/>
  <c r="BK646"/>
  <c r="BK468"/>
  <c r="BK668"/>
  <c r="BK300"/>
  <c r="BK215"/>
  <c r="BK683"/>
  <c r="J373"/>
  <c r="J752"/>
  <c r="J439"/>
  <c r="BK639"/>
  <c r="BK624"/>
  <c r="J356"/>
  <c r="J664"/>
  <c r="J308"/>
  <c r="J749"/>
  <c r="J626"/>
  <c r="BK838"/>
  <c r="J634"/>
  <c r="BK666"/>
  <c r="J364"/>
  <c r="BK777"/>
  <c r="BK212"/>
  <c r="BK439"/>
  <c r="BK636"/>
  <c r="BK628"/>
  <c r="J905"/>
  <c r="BK883"/>
  <c r="BK535"/>
  <c r="J796"/>
  <c r="BK829"/>
  <c r="BK664"/>
  <c r="J648"/>
  <c r="J215"/>
  <c r="J362"/>
  <c r="BK393"/>
  <c r="J557"/>
  <c r="J205"/>
  <c r="J777"/>
  <c r="BK286"/>
  <c r="J187"/>
  <c r="J145"/>
  <c r="J902"/>
  <c r="J235"/>
  <c r="J699"/>
  <c r="J349"/>
  <c r="BK548"/>
  <c r="BK654"/>
  <c r="J420"/>
  <c r="BK603"/>
  <c r="J212"/>
  <c r="J344"/>
  <c r="J696"/>
  <c r="J358"/>
  <c r="BK319"/>
  <c r="J624"/>
  <c r="BK699"/>
  <c r="BK151"/>
  <c r="J468"/>
  <c r="J483"/>
  <c r="J138"/>
  <c r="J324"/>
  <c r="J824"/>
  <c r="BK652"/>
  <c r="J396"/>
  <c r="J393"/>
  <c r="BK887"/>
  <c r="J856"/>
  <c r="J801"/>
  <c r="J670"/>
  <c r="J628"/>
  <c r="J570"/>
  <c r="J241"/>
  <c r="BK601"/>
  <c r="BK298"/>
  <c r="J816"/>
  <c r="BK816"/>
  <c r="BK379"/>
  <c r="BK193"/>
  <c r="BK715"/>
  <c r="J662"/>
  <c r="BK115"/>
  <c r="BK497"/>
  <c r="J296"/>
  <c r="BK450"/>
  <c l="1" r="T150"/>
  <c r="BK333"/>
  <c r="J333"/>
  <c r="J69"/>
  <c r="P677"/>
  <c r="P121"/>
  <c r="BK307"/>
  <c r="J307"/>
  <c r="J68"/>
  <c r="R695"/>
  <c r="R150"/>
  <c r="T211"/>
  <c r="T333"/>
  <c r="R430"/>
  <c r="P748"/>
  <c r="R862"/>
  <c r="R861"/>
  <c r="R107"/>
  <c r="BK211"/>
  <c r="J211"/>
  <c r="J64"/>
  <c r="R307"/>
  <c r="P430"/>
  <c r="P837"/>
  <c r="T107"/>
  <c r="R211"/>
  <c r="P333"/>
  <c r="BK748"/>
  <c r="J748"/>
  <c r="J75"/>
  <c r="P449"/>
  <c r="P810"/>
  <c r="P150"/>
  <c r="P234"/>
  <c r="T307"/>
  <c r="R399"/>
  <c r="BK695"/>
  <c r="J695"/>
  <c r="J74"/>
  <c r="BK837"/>
  <c r="J837"/>
  <c r="J77"/>
  <c r="T449"/>
  <c r="R677"/>
  <c r="R810"/>
  <c r="BK449"/>
  <c r="J449"/>
  <c r="J72"/>
  <c r="T748"/>
  <c r="BK862"/>
  <c r="J862"/>
  <c r="J79"/>
  <c r="BK150"/>
  <c r="J150"/>
  <c r="J63"/>
  <c r="T234"/>
  <c r="T399"/>
  <c r="R748"/>
  <c r="P862"/>
  <c r="P861"/>
  <c r="R449"/>
  <c r="T810"/>
  <c r="BK901"/>
  <c r="J901"/>
  <c r="J85"/>
  <c r="BK107"/>
  <c r="J107"/>
  <c r="J61"/>
  <c r="R121"/>
  <c r="P211"/>
  <c r="R333"/>
  <c r="T430"/>
  <c r="BK677"/>
  <c r="J677"/>
  <c r="J73"/>
  <c r="T677"/>
  <c r="BK810"/>
  <c r="J810"/>
  <c r="J76"/>
  <c r="T862"/>
  <c r="T861"/>
  <c r="P901"/>
  <c r="P892"/>
  <c r="BK121"/>
  <c r="J121"/>
  <c r="J62"/>
  <c r="BK234"/>
  <c r="J234"/>
  <c r="J67"/>
  <c r="P307"/>
  <c r="P399"/>
  <c r="P695"/>
  <c r="R837"/>
  <c r="T901"/>
  <c r="T892"/>
  <c r="P107"/>
  <c r="P106"/>
  <c r="T121"/>
  <c r="R234"/>
  <c r="BK399"/>
  <c r="J399"/>
  <c r="J70"/>
  <c r="BK430"/>
  <c r="J430"/>
  <c r="J71"/>
  <c r="T695"/>
  <c r="T837"/>
  <c r="R901"/>
  <c r="R892"/>
  <c r="BK229"/>
  <c r="J229"/>
  <c r="J65"/>
  <c r="BK893"/>
  <c r="BK882"/>
  <c r="J882"/>
  <c r="J80"/>
  <c r="BK886"/>
  <c r="J886"/>
  <c r="J81"/>
  <c r="BK897"/>
  <c r="J897"/>
  <c r="J84"/>
  <c r="BE141"/>
  <c r="BE371"/>
  <c r="BE381"/>
  <c r="BE439"/>
  <c r="J52"/>
  <c r="F55"/>
  <c r="BE181"/>
  <c r="BE241"/>
  <c r="BE328"/>
  <c r="BE362"/>
  <c r="BE373"/>
  <c r="BE464"/>
  <c r="BE491"/>
  <c r="BE522"/>
  <c r="BE552"/>
  <c r="BE557"/>
  <c r="BE151"/>
  <c r="BE277"/>
  <c r="BE286"/>
  <c r="BE290"/>
  <c r="BE292"/>
  <c r="BE294"/>
  <c r="BE322"/>
  <c r="BE387"/>
  <c r="BE391"/>
  <c r="BE400"/>
  <c r="BE406"/>
  <c r="BE473"/>
  <c r="BE561"/>
  <c r="BE762"/>
  <c r="BE171"/>
  <c r="BE212"/>
  <c r="BE238"/>
  <c r="BE244"/>
  <c r="BE250"/>
  <c r="BE369"/>
  <c r="BE412"/>
  <c r="BE431"/>
  <c r="BE483"/>
  <c r="BE505"/>
  <c r="BE630"/>
  <c r="BE157"/>
  <c r="BE223"/>
  <c r="BE230"/>
  <c r="BE264"/>
  <c r="BE300"/>
  <c r="BE379"/>
  <c r="BE477"/>
  <c r="BE517"/>
  <c r="BE624"/>
  <c r="BE639"/>
  <c r="BE654"/>
  <c r="BE664"/>
  <c r="BE715"/>
  <c r="BE166"/>
  <c r="BE274"/>
  <c r="BE283"/>
  <c r="BE358"/>
  <c r="BE455"/>
  <c r="BE589"/>
  <c r="BE705"/>
  <c r="BE205"/>
  <c r="BE215"/>
  <c r="BE258"/>
  <c r="BE261"/>
  <c r="BE269"/>
  <c r="BE296"/>
  <c r="BE298"/>
  <c r="BE330"/>
  <c r="BE356"/>
  <c r="BE403"/>
  <c r="BE420"/>
  <c r="BE427"/>
  <c r="BE450"/>
  <c r="BE578"/>
  <c r="BE611"/>
  <c r="BE628"/>
  <c r="BE642"/>
  <c r="BE656"/>
  <c r="BE666"/>
  <c r="BE672"/>
  <c r="BE674"/>
  <c r="BE702"/>
  <c r="BE732"/>
  <c r="BE115"/>
  <c r="BE154"/>
  <c r="BE200"/>
  <c r="BE326"/>
  <c r="BE377"/>
  <c r="BE385"/>
  <c r="BE422"/>
  <c r="BE468"/>
  <c r="BE497"/>
  <c r="BE584"/>
  <c r="BE596"/>
  <c r="BE636"/>
  <c r="BE646"/>
  <c r="BE658"/>
  <c r="BE688"/>
  <c r="BE692"/>
  <c r="BE696"/>
  <c r="BE796"/>
  <c r="BE807"/>
  <c r="E95"/>
  <c r="BE187"/>
  <c r="BE288"/>
  <c r="BE354"/>
  <c r="BE514"/>
  <c r="BE648"/>
  <c r="BE668"/>
  <c r="J102"/>
  <c r="BE113"/>
  <c r="BE160"/>
  <c r="BE220"/>
  <c r="BE226"/>
  <c r="BE308"/>
  <c r="BE319"/>
  <c r="BE349"/>
  <c r="BE487"/>
  <c r="BE501"/>
  <c r="BE526"/>
  <c r="BE535"/>
  <c r="BE539"/>
  <c r="BE543"/>
  <c r="BE678"/>
  <c r="BE683"/>
  <c r="BE699"/>
  <c r="BE729"/>
  <c r="BE749"/>
  <c r="BE765"/>
  <c r="BE821"/>
  <c r="BE824"/>
  <c r="BE122"/>
  <c r="BE145"/>
  <c r="BE195"/>
  <c r="BE360"/>
  <c r="BE459"/>
  <c r="BE510"/>
  <c r="BE570"/>
  <c r="BE616"/>
  <c r="BE632"/>
  <c r="BE644"/>
  <c r="BE662"/>
  <c r="BE721"/>
  <c r="BE752"/>
  <c r="BE770"/>
  <c r="BE781"/>
  <c r="BE255"/>
  <c r="BE304"/>
  <c r="BE313"/>
  <c r="BE334"/>
  <c r="BE344"/>
  <c r="BE383"/>
  <c r="BE393"/>
  <c r="BE603"/>
  <c r="BE708"/>
  <c r="BE745"/>
  <c r="BE324"/>
  <c r="BE337"/>
  <c r="BE375"/>
  <c r="BE389"/>
  <c r="BE415"/>
  <c r="BE417"/>
  <c r="BE446"/>
  <c r="BE548"/>
  <c r="BE594"/>
  <c r="BE601"/>
  <c r="BE620"/>
  <c r="BE652"/>
  <c r="BE801"/>
  <c r="BE626"/>
  <c r="BE634"/>
  <c r="BE650"/>
  <c r="BE660"/>
  <c r="BE742"/>
  <c r="BE811"/>
  <c r="BE834"/>
  <c r="BE850"/>
  <c r="BE856"/>
  <c r="BE883"/>
  <c r="BE894"/>
  <c r="BE108"/>
  <c r="BE138"/>
  <c r="BE193"/>
  <c r="BE235"/>
  <c r="BE280"/>
  <c r="BE302"/>
  <c r="BE316"/>
  <c r="BE339"/>
  <c r="BE364"/>
  <c r="BE396"/>
  <c r="BE670"/>
  <c r="BE755"/>
  <c r="BE777"/>
  <c r="BE786"/>
  <c r="BE816"/>
  <c r="BE829"/>
  <c r="BE838"/>
  <c r="BE847"/>
  <c r="BE853"/>
  <c r="BE863"/>
  <c r="BE868"/>
  <c r="BE872"/>
  <c r="BE878"/>
  <c r="BE887"/>
  <c r="BE898"/>
  <c r="BE902"/>
  <c r="BE905"/>
  <c r="F35"/>
  <c i="1" r="BB55"/>
  <c r="BB54"/>
  <c r="W31"/>
  <c i="2" r="F36"/>
  <c i="1" r="BC55"/>
  <c r="BC54"/>
  <c r="W32"/>
  <c i="2" r="J34"/>
  <c i="1" r="AW55"/>
  <c i="2" r="F37"/>
  <c i="1" r="BD55"/>
  <c r="BD54"/>
  <c r="W33"/>
  <c i="2" r="F34"/>
  <c i="1" r="BA55"/>
  <c r="BA54"/>
  <c r="W30"/>
  <c i="2" l="1" r="R233"/>
  <c r="P233"/>
  <c r="T106"/>
  <c r="BK892"/>
  <c r="J892"/>
  <c r="J82"/>
  <c r="T233"/>
  <c r="P105"/>
  <c i="1" r="AU55"/>
  <c i="2" r="R106"/>
  <c r="R105"/>
  <c r="BK233"/>
  <c r="J233"/>
  <c r="J66"/>
  <c r="BK861"/>
  <c r="J861"/>
  <c r="J78"/>
  <c r="J893"/>
  <c r="J83"/>
  <c r="BK106"/>
  <c r="BK105"/>
  <c r="J105"/>
  <c i="1" r="AU54"/>
  <c i="2" r="J30"/>
  <c i="1" r="AG55"/>
  <c r="AG54"/>
  <c r="AK26"/>
  <c r="AY54"/>
  <c r="AW54"/>
  <c r="AK30"/>
  <c i="2" r="J33"/>
  <c i="1" r="AV55"/>
  <c r="AT55"/>
  <c r="AN55"/>
  <c r="AX54"/>
  <c i="2" r="F33"/>
  <c i="1" r="AZ55"/>
  <c r="AZ54"/>
  <c r="AV54"/>
  <c r="AK29"/>
  <c i="2" l="1" r="T105"/>
  <c r="J59"/>
  <c r="J106"/>
  <c r="J60"/>
  <c i="1" r="AK35"/>
  <c i="2" r="J39"/>
  <c i="1" r="W29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<sst xmlns="http://schemas.openxmlformats.org/spreadsheetml/2006/main">
  <si>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</si>
  <si>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</si>
  <si>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</si>
  <si>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</si>
  <si>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</si>
  <si>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{55804ede-58af-4893-9b52-26f71c3b8c5a}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</si>
  <si>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</si>
  <si>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</si>
  <si>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</si>
  <si>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</si>
  <si>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</si>
  <si>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</si>
  <si>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</si>
  <si>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</si>
  <si>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20240614-01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</si>
  <si>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</si>
  <si>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</si>
  <si>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Modernizace společenských prostor MZSS, Východní 621/16 - Karlovy Vary</t>
  </si>
  <si>
    <t>KSO:</t>
  </si>
  <si>
    <t/>
  </si>
  <si>
    <t>CC-CZ:</t>
  </si>
  <si>
    <t>Místo:</t>
  </si>
  <si>
    <t xml:space="preserve"> </t>
  </si>
  <si>
    <t>Datum:</t>
  </si>
  <si>
    <t>30. 1. 2025</t>
  </si>
  <si>
    <t>Zadavatel:</t>
  </si>
  <si>
    <t>IČ:</t>
  </si>
  <si>
    <t>Městské zařízení sociálních služeb K.Vary, p.o.</t>
  </si>
  <si>
    <t>DIČ:</t>
  </si>
  <si>
    <t>Účastník:</t>
  </si>
  <si>
    <t>Vyplň údaj</t>
  </si>
  <si>
    <t>Projektant:</t>
  </si>
  <si>
    <t>Ing. arch. Petr Bokota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</si>
  <si>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</si>
  <si>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</si>
  <si>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</si>
  <si>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</si>
  <si>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</si>
  <si>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</si>
  <si>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</si>
  <si>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</si>
  <si>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</si>
  <si>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</si>
  <si>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</si>
  <si>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</si>
  <si>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</si>
  <si>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</si>
  <si>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</si>
  <si>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</si>
  <si>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</si>
  <si>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</si>
  <si>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</si>
  <si>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</si>
  <si>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</si>
  <si>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</si>
  <si>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</si>
  <si>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</si>
  <si>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</si>
  <si>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</si>
  <si>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</si>
  <si>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</si>
  <si>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</si>
  <si>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</si>
  <si>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</si>
  <si>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</si>
  <si>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</si>
  <si>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</si>
  <si>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</si>
  <si>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</si>
  <si>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</si>
  <si>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</si>
  <si>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</si>
  <si>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</si>
  <si>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</si>
  <si>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</si>
  <si>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</si>
  <si>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VT05</t>
  </si>
  <si>
    <t>Modernizace společenských prostor MZSS</t>
  </si>
  <si>
    <t>STA</t>
  </si>
  <si>
    <t>1</t>
  </si>
  <si>
    <t>{54e92338-faf2-4c3b-9459-ebd3c224bfc7}</t>
  </si>
  <si>
    <t>2</t>
  </si>
  <si>
    <t>KRYCÍ LIST SOUPISU PRACÍ</t>
  </si>
  <si>
    <t>Objekt:</t>
  </si>
  <si>
    <t>VT05 - Modernizace společenských prostor MZSS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</si>
  <si>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</si>
  <si>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</si>
  <si>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</si>
  <si>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</si>
  <si>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</si>
  <si>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</si>
  <si>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</si>
  <si>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</si>
  <si>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</si>
  <si>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</si>
  <si>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</si>
  <si>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</si>
  <si>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</si>
  <si>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</si>
  <si>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</si>
  <si>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</si>
  <si>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</si>
  <si>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</si>
  <si>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</si>
  <si>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</si>
  <si>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</si>
  <si>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</si>
  <si>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</si>
  <si>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</si>
  <si>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</si>
  <si>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</si>
  <si>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</si>
  <si>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</si>
  <si>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</si>
  <si>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</si>
  <si>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</si>
  <si>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</si>
  <si>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</si>
  <si>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</si>
  <si>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</si>
  <si>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</si>
  <si>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</si>
  <si>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</si>
  <si>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</si>
  <si>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</si>
  <si>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</si>
  <si>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</si>
  <si>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</si>
  <si>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</si>
  <si>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</si>
  <si>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</si>
  <si>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</si>
  <si>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</si>
  <si>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</si>
  <si>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317941123</t>
  </si>
  <si>
    <t>Osazování ocelových válcovaných nosníků na zdivu I, IE, U, UE nebo L přes č. 14 do č. 22 nebo výšky do 220 mm</t>
  </si>
  <si>
    <t>t</t>
  </si>
  <si>
    <t>CS ÚRS 2024 01</t>
  </si>
  <si>
    <t>4</t>
  </si>
  <si>
    <t>PP</t>
  </si>
  <si>
    <t>Osazování ocelových válcovaných nosníků na zdivu I nebo IE nebo U nebo UE nebo L č. 14 až 22 nebo výšky do 220 mm</t>
  </si>
  <si>
    <t>Online PSC</t>
  </si>
  <si>
    <t>https://podminky.urs.cz/item/CS_URS_2024_01/317941123</t>
  </si>
  <si>
    <t>VV</t>
  </si>
  <si>
    <t>2,5*0,0179</t>
  </si>
  <si>
    <t>Součet</t>
  </si>
  <si>
    <t>M</t>
  </si>
  <si>
    <t>13010718</t>
  </si>
  <si>
    <t>ocel profilová jakost S235JR (11 375) průřez I (IPN) 160</t>
  </si>
  <si>
    <t>8</t>
  </si>
  <si>
    <t>340271041</t>
  </si>
  <si>
    <t>Zazdívka otvorů v příčkách nebo stěnách pl přes 0,25 do 1 m2 tvárnicemi pórobetonovými tl 150 mm</t>
  </si>
  <si>
    <t>m2</t>
  </si>
  <si>
    <t>6</t>
  </si>
  <si>
    <t>Zazdívka otvorů v příčkách nebo stěnách pórobetonovými tvárnicemi plochy přes 0,25 m2 do 1 m2, objemová hmotnost 500 kg/m3, tloušťka příčky 150 mm</t>
  </si>
  <si>
    <t>https://podminky.urs.cz/item/CS_URS_2024_01/340271041</t>
  </si>
  <si>
    <t>0,87*1,1</t>
  </si>
  <si>
    <t>0,14*2</t>
  </si>
  <si>
    <t>Úpravy povrchů, podlahy a osazování výplní</t>
  </si>
  <si>
    <t>612325412</t>
  </si>
  <si>
    <t>Oprava vnitřní vápenocementové hladké omítky stěn v rozsahu plochy přes 10 do 30 %</t>
  </si>
  <si>
    <t>Oprava vápenocementové omítky vnitřních ploch hladké, tloušťky do 20 mm stěn, v rozsahu opravované plochy přes 10 do 30%</t>
  </si>
  <si>
    <t>https://podminky.urs.cz/item/CS_URS_2024_01/612325412</t>
  </si>
  <si>
    <t>"1.02"1,2*(1,46*2+2,87*2+1,46+2,96*2+1,55*2+0,86*2)</t>
  </si>
  <si>
    <t>"1.03"1,2*(2,87*2+1,55*2)</t>
  </si>
  <si>
    <t>"1.04"1,2*(1,075+3,92*2+2,25+2,25+1,93*2+0,9*2+0,89*2+1,55*3)</t>
  </si>
  <si>
    <t>Mezisoučet</t>
  </si>
  <si>
    <t>"sokl" 11,22*2*0,08</t>
  </si>
  <si>
    <t>(-2,4-1,45-2*0,8-0,9-0,8-0,9)*0,08</t>
  </si>
  <si>
    <t>100,45+9,54</t>
  </si>
  <si>
    <t>"1.01"3,0*(11,2*2)-2,4*1,97-1,45*1,97-3*0,8*1,97-0,9*1,97</t>
  </si>
  <si>
    <t>"1.05" 3*(7,02+0,8+4,36+0,44+4,34+9,44+0,85*3+5,195+2,42+5,59)-1,45*1,97-3*2,21*2,25-2*1,97-1,97</t>
  </si>
  <si>
    <t>5</t>
  </si>
  <si>
    <t>636311133</t>
  </si>
  <si>
    <t>Kladení dlažby z betonových dlaždic 60x60 cm na sucho na terče z umělé hmoty do výšky přes 70 do 100 mm</t>
  </si>
  <si>
    <t>10</t>
  </si>
  <si>
    <t>Kladení dlažby z betonových dlaždic na sucho na terče z umělé hmoty o rozměru dlažby 60x60 cm, o výšce terče přes 70 do 100 mm</t>
  </si>
  <si>
    <t>https://podminky.urs.cz/item/CS_URS_2024_01/636311133</t>
  </si>
  <si>
    <t>DL_terasa</t>
  </si>
  <si>
    <t>Keramická dlažba do exteriéru - dlažby 598 x 598 x 20 mm</t>
  </si>
  <si>
    <t>R-položka</t>
  </si>
  <si>
    <t>86,01*1,15 "Přepočtené koeficientem množství</t>
  </si>
  <si>
    <t>7</t>
  </si>
  <si>
    <t>637121111</t>
  </si>
  <si>
    <t>Okapový chodník z kačírku tl 100 mm s udusáním</t>
  </si>
  <si>
    <t>14</t>
  </si>
  <si>
    <t>Okapový chodník z kameniva s udusáním a urovnáním povrchu z kačírku tl. 100 mm</t>
  </si>
  <si>
    <t>https://podminky.urs.cz/item/CS_URS_2024_01/637121111</t>
  </si>
  <si>
    <t>0,28*6,3</t>
  </si>
  <si>
    <t>9</t>
  </si>
  <si>
    <t>Ostatní konstrukce a práce, bourání</t>
  </si>
  <si>
    <t>965046111</t>
  </si>
  <si>
    <t>Broušení stávajících betonových podlah úběr do 3 mm</t>
  </si>
  <si>
    <t>16</t>
  </si>
  <si>
    <t>https://podminky.urs.cz/item/CS_URS_2024_01/965046111</t>
  </si>
  <si>
    <t>965081213</t>
  </si>
  <si>
    <t>Bourání podlah z dlaždic keramických nebo xylolitových tl do 10 mm plochy přes 1 m2</t>
  </si>
  <si>
    <t>18</t>
  </si>
  <si>
    <t>Bourání podlah z dlaždic bez podkladního lože nebo mazaniny, s jakoukoliv výplní spár keramických nebo xylolitových tl. do 10 mm, plochy přes 1 m2</t>
  </si>
  <si>
    <t>https://podminky.urs.cz/item/CS_URS_2024_01/965081213</t>
  </si>
  <si>
    <t>965081423</t>
  </si>
  <si>
    <t>Bourání podlah z dlaždic betonových kladených na sucho na terče o výšce do 100 mm plochy přes 1 m2</t>
  </si>
  <si>
    <t>20</t>
  </si>
  <si>
    <t>Bourání podlah z dlaždic bez podkladního lože nebo mazaniny, s jakoukoliv výplní spár betonových kladených na terče výšky do 100 mm, plochy přes 1 m2</t>
  </si>
  <si>
    <t>https://podminky.urs.cz/item/CS_URS_2024_01/965081423</t>
  </si>
  <si>
    <t>11</t>
  </si>
  <si>
    <t>965081611</t>
  </si>
  <si>
    <t>Odsekání soklíků rovných</t>
  </si>
  <si>
    <t>m</t>
  </si>
  <si>
    <t>22</t>
  </si>
  <si>
    <t>Odsekání soklíků včetně otlučení podkladní omítky až na zdivo rovných</t>
  </si>
  <si>
    <t>https://podminky.urs.cz/item/CS_URS_2024_01/965081611</t>
  </si>
  <si>
    <t>11,22*2</t>
  </si>
  <si>
    <t>-2,4-1,45-2*0,8-0,9-0,8-0,9</t>
  </si>
  <si>
    <t>968062374</t>
  </si>
  <si>
    <t>Vybourání dřevěných rámů oken zdvojených včetně křídel pl do 1 m2</t>
  </si>
  <si>
    <t>24</t>
  </si>
  <si>
    <t>Vybourání dřevěných rámů oken s křídly, dveřních zárubní, vrat, stěn, ostění nebo obkladů rámů oken s křídly zdvojených, plochy do 1 m2</t>
  </si>
  <si>
    <t>https://podminky.urs.cz/item/CS_URS_2024_01/968062374</t>
  </si>
  <si>
    <t>"O02" 2*(0,73*0,73)</t>
  </si>
  <si>
    <t>13</t>
  </si>
  <si>
    <t>968062375</t>
  </si>
  <si>
    <t>Vybourání dřevěných rámů oken zdvojených včetně křídel pl do 2 m2</t>
  </si>
  <si>
    <t>26</t>
  </si>
  <si>
    <t>Vybourání dřevěných rámů oken s křídly, dveřních zárubní, vrat, stěn, ostění nebo obkladů rámů oken s křídly zdvojených, plochy do 2 m2</t>
  </si>
  <si>
    <t>https://podminky.urs.cz/item/CS_URS_2024_01/968062375</t>
  </si>
  <si>
    <t>"D01" 4*(0,8*1,97)</t>
  </si>
  <si>
    <t>"D02" 0,9*1,97</t>
  </si>
  <si>
    <t>"D03" 3*(0,7*1,9)</t>
  </si>
  <si>
    <t>"D6" 1*1,9</t>
  </si>
  <si>
    <t>"D07" 1,18*1,1</t>
  </si>
  <si>
    <t>"O03"1,53*0,73</t>
  </si>
  <si>
    <t>968062376</t>
  </si>
  <si>
    <t>Vybourání dřevěných rámů oken zdvojených včetně křídel pl do 4 m2</t>
  </si>
  <si>
    <t>28</t>
  </si>
  <si>
    <t>Vybourání dřevěných rámů oken s křídly, dveřních zárubní, vrat, stěn, ostění nebo obkladů rámů oken s křídly zdvojených, plochy do 4 m2</t>
  </si>
  <si>
    <t>https://podminky.urs.cz/item/CS_URS_2024_01/968062376</t>
  </si>
  <si>
    <t>"O01" 3*(2,22*2,25)</t>
  </si>
  <si>
    <t>"D4" 1,45*1,97</t>
  </si>
  <si>
    <t>15</t>
  </si>
  <si>
    <t>968062377</t>
  </si>
  <si>
    <t>Vybourání dřevěných rámů oken zdvojených včetně křídel pl přes 4 m2</t>
  </si>
  <si>
    <t>30</t>
  </si>
  <si>
    <t>Vybourání dřevěných rámů oken s křídly, dveřních zárubní, vrat, stěn, ostění nebo obkladů rámů oken s křídly zdvojených, plochy přes 4 m2</t>
  </si>
  <si>
    <t>https://podminky.urs.cz/item/CS_URS_2024_01/968062377</t>
  </si>
  <si>
    <t>"D5"2,4*1,97</t>
  </si>
  <si>
    <t>968X</t>
  </si>
  <si>
    <t>Demontáž obkladu stěny s věšáky vč. likvidace</t>
  </si>
  <si>
    <t>kpl</t>
  </si>
  <si>
    <t>32</t>
  </si>
  <si>
    <t>17</t>
  </si>
  <si>
    <t>971033531</t>
  </si>
  <si>
    <t>Vybourání otvorů ve zdivu cihelném pl do 1 m2 na MVC nebo MV tl do 150 mm</t>
  </si>
  <si>
    <t>34</t>
  </si>
  <si>
    <t>Vybourání otvorů ve zdivu základovém nebo nadzákladovém z cihel, tvárnic, příčkovek z cihel pálených na maltu vápennou nebo vápenocementovou plochy do 1 m2, tl. do 150 mm</t>
  </si>
  <si>
    <t>https://podminky.urs.cz/item/CS_URS_2024_01/971033531</t>
  </si>
  <si>
    <t>1,18*0,86</t>
  </si>
  <si>
    <t>971033631</t>
  </si>
  <si>
    <t>Vybourání otvorů ve zdivu cihelném pl do 4 m2 na MVC nebo MV tl do 150 mm</t>
  </si>
  <si>
    <t>36</t>
  </si>
  <si>
    <t>Vybourání otvorů ve zdivu základovém nebo nadzákladovém z cihel, tvárnic, příčkovek z cihel pálených na maltu vápennou nebo vápenocementovou plochy do 4 m2, tl. do 150 mm</t>
  </si>
  <si>
    <t>https://podminky.urs.cz/item/CS_URS_2024_01/971033631</t>
  </si>
  <si>
    <t>0,82*2,1</t>
  </si>
  <si>
    <t>19</t>
  </si>
  <si>
    <t>977332221</t>
  </si>
  <si>
    <t>Frézování drážek ve stěnách z dutých cihel nebo tvárnic včetně omítky do 30x30 mm</t>
  </si>
  <si>
    <t>38</t>
  </si>
  <si>
    <t>Frézování drážek pro vodiče ve stěnách z dutých cihel nebo tvárnic včetně omítky, rozměru do 30x30 mm</t>
  </si>
  <si>
    <t>https://podminky.urs.cz/item/CS_URS_2024_01/977332221</t>
  </si>
  <si>
    <t>2*2,5</t>
  </si>
  <si>
    <t>997</t>
  </si>
  <si>
    <t>Přesun sutě</t>
  </si>
  <si>
    <t>997013211</t>
  </si>
  <si>
    <t>Vnitrostaveništní doprava suti a vybouraných hmot pro budovy v do 6 m ručně</t>
  </si>
  <si>
    <t>1922217810</t>
  </si>
  <si>
    <t>Vnitrostaveništní doprava suti a vybouraných hmot vodorovně do 50 m s naložením ručně pro budovy a haly výšky do 6 m</t>
  </si>
  <si>
    <t>https://podminky.urs.cz/item/CS_URS_2024_01/997013211</t>
  </si>
  <si>
    <t>997013509</t>
  </si>
  <si>
    <t>Příplatek k odvozu suti a vybouraných hmot na skládku ZKD 1 km přes 1 km</t>
  </si>
  <si>
    <t>42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</si>
  <si>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</si>
  <si>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</si>
  <si>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16,57*35</t>
  </si>
  <si>
    <t>-958251108</t>
  </si>
  <si>
    <t>23</t>
  </si>
  <si>
    <t>997013511</t>
  </si>
  <si>
    <t>Odvoz suti a vybouraných hmot z meziskládky na skládku do 1 km s naložením a se složením</t>
  </si>
  <si>
    <t>-1664905941</t>
  </si>
  <si>
    <t>Odvoz suti a vybouraných hmot z meziskládky na skládku s naložením a se složením, na vzdálenost do 1 km</t>
  </si>
  <si>
    <t>https://podminky.urs.cz/item/CS_URS_2024_01/997013511</t>
  </si>
  <si>
    <t>997013631</t>
  </si>
  <si>
    <t>Poplatek za uložení na skládce (skládkovné) stavebního odpadu směsného kód odpadu 17 09 04</t>
  </si>
  <si>
    <t>50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</si>
  <si>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</si>
  <si>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</si>
  <si>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998</t>
  </si>
  <si>
    <t>Přesun hmot</t>
  </si>
  <si>
    <t>25</t>
  </si>
  <si>
    <t>998011001</t>
  </si>
  <si>
    <t>Přesun hmot pro budovy zděné v do 6 m</t>
  </si>
  <si>
    <t>-897969840</t>
  </si>
  <si>
    <t>Přesun hmot pro budovy občanské výstavby, bydlení, výrobu a služby s nosnou svislou konstrukcí zděnou z cihel, tvárnic nebo kamene vodorovná dopravní vzdálenost do 100 m základní pro budovy výšky do 6 m</t>
  </si>
  <si>
    <t>https://podminky.urs.cz/item/CS_URS_2024_01/998011001</t>
  </si>
  <si>
    <t>PSV</t>
  </si>
  <si>
    <t>Práce a dodávky PSV</t>
  </si>
  <si>
    <t>725</t>
  </si>
  <si>
    <t>Zdravotechnika - zařizovací předměty</t>
  </si>
  <si>
    <t>725110814</t>
  </si>
  <si>
    <t>Demontáž klozetu Kombi</t>
  </si>
  <si>
    <t>soubor</t>
  </si>
  <si>
    <t>54</t>
  </si>
  <si>
    <t>Demontáž klozetů kombi</t>
  </si>
  <si>
    <t>https://podminky.urs.cz/item/CS_URS_2024_01/725110814</t>
  </si>
  <si>
    <t>27</t>
  </si>
  <si>
    <t>725111132</t>
  </si>
  <si>
    <t>Splachovač nádržkový plastový nízkopoložený nebo vysokopoložený</t>
  </si>
  <si>
    <t>56</t>
  </si>
  <si>
    <t>Zařízení záchodů splachovače nádržkové plastové nízkopoložené nebo vysokopoložené</t>
  </si>
  <si>
    <t>https://podminky.urs.cz/item/CS_URS_2024_01/725111132</t>
  </si>
  <si>
    <t>725111361</t>
  </si>
  <si>
    <t>Splachovač automatický pro splachovací nádržku</t>
  </si>
  <si>
    <t>58</t>
  </si>
  <si>
    <t>Zařízení záchodů splachovače automatické pro splachovací nádržku</t>
  </si>
  <si>
    <t>https://podminky.urs.cz/item/CS_URS_2024_01/725111361</t>
  </si>
  <si>
    <t>29</t>
  </si>
  <si>
    <t>725112022</t>
  </si>
  <si>
    <t>Klozet keramický závěsný na nosné stěny s hlubokým splachováním odpad vodorovný</t>
  </si>
  <si>
    <t>60</t>
  </si>
  <si>
    <t>Zařízení záchodů klozety keramické závěsné na nosné stěny s hlubokým splachováním odpad vodorovný</t>
  </si>
  <si>
    <t>https://podminky.urs.cz/item/CS_URS_2024_01/725112022</t>
  </si>
  <si>
    <t>"SA3"1</t>
  </si>
  <si>
    <t>"SA4" 3</t>
  </si>
  <si>
    <t>725121023</t>
  </si>
  <si>
    <t>Splachovač automatický pisoáru s napájením skupinový</t>
  </si>
  <si>
    <t>62</t>
  </si>
  <si>
    <t>Pisoárové záchodky splachovače automatické s napájecím zdrojem skupinové</t>
  </si>
  <si>
    <t>https://podminky.urs.cz/item/CS_URS_2024_01/725121023</t>
  </si>
  <si>
    <t>"SA5" 2</t>
  </si>
  <si>
    <t>31</t>
  </si>
  <si>
    <t>725121525</t>
  </si>
  <si>
    <t>Pisoárový záchodek automatický s radarovým senzorem</t>
  </si>
  <si>
    <t>64</t>
  </si>
  <si>
    <t>Pisoárové záchodky keramické automatické s radarovým senzorem</t>
  </si>
  <si>
    <t>https://podminky.urs.cz/item/CS_URS_2024_01/725121525</t>
  </si>
  <si>
    <t>725130811</t>
  </si>
  <si>
    <t>Demontáž pisoárových stání s nádrží jednodílných</t>
  </si>
  <si>
    <t>66</t>
  </si>
  <si>
    <t>https://podminky.urs.cz/item/CS_URS_2024_01/725130811</t>
  </si>
  <si>
    <t>33</t>
  </si>
  <si>
    <t>725210821</t>
  </si>
  <si>
    <t>Demontáž umyvadel bez výtokových armatur</t>
  </si>
  <si>
    <t>68</t>
  </si>
  <si>
    <t>Demontáž umyvadel bez výtokových armatur umyvadel</t>
  </si>
  <si>
    <t>https://podminky.urs.cz/item/CS_URS_2024_01/725210821</t>
  </si>
  <si>
    <t>725211641</t>
  </si>
  <si>
    <t>Umyvadlo keramické bílé šířky 600 mm do nábytku připevněné na stěnu šrouby</t>
  </si>
  <si>
    <t>70</t>
  </si>
  <si>
    <t>Umyvadla keramická bílá bez výtokových armatur připevněná na stěnu šrouby do nábytku, šířka umyvadla 600 mm</t>
  </si>
  <si>
    <t>https://podminky.urs.cz/item/CS_URS_2024_01/725211641</t>
  </si>
  <si>
    <t>"SA2" 2</t>
  </si>
  <si>
    <t>35</t>
  </si>
  <si>
    <t>725211681</t>
  </si>
  <si>
    <t>Umyvadlo keramické bílé zdravotní šířky 640 mm připevněné na stěnu šrouby</t>
  </si>
  <si>
    <t>72</t>
  </si>
  <si>
    <t>Umyvadla keramická bílá bez výtokových armatur připevněná na stěnu šrouby zdravotní, šířka umyvadla 640 mm</t>
  </si>
  <si>
    <t>https://podminky.urs.cz/item/CS_URS_2024_01/725211681</t>
  </si>
  <si>
    <t>"SA1" 1</t>
  </si>
  <si>
    <t>725820802</t>
  </si>
  <si>
    <t>Demontáž baterie stojánkové do jednoho otvoru</t>
  </si>
  <si>
    <t>74</t>
  </si>
  <si>
    <t>Demontáž baterií stojánkových do 1 otvoru</t>
  </si>
  <si>
    <t>https://podminky.urs.cz/item/CS_URS_2024_01/725820802</t>
  </si>
  <si>
    <t>37</t>
  </si>
  <si>
    <t>725821325</t>
  </si>
  <si>
    <t>Baterie dřezová stojánková páková s otáčivým kulatým ústím a délkou ramínka 220 mm</t>
  </si>
  <si>
    <t>76</t>
  </si>
  <si>
    <t>Baterie dřezové stojánkové pákové s otáčivým ústím a délkou ramínka 220 mm</t>
  </si>
  <si>
    <t>https://podminky.urs.cz/item/CS_URS_2024_01/725821325</t>
  </si>
  <si>
    <t>725822613</t>
  </si>
  <si>
    <t>Baterie umyvadlová stojánková páková s výpustí</t>
  </si>
  <si>
    <t>78</t>
  </si>
  <si>
    <t>Baterie umyvadlové stojánkové pákové s výpustí</t>
  </si>
  <si>
    <t>https://podminky.urs.cz/item/CS_URS_2024_01/725822613</t>
  </si>
  <si>
    <t>39</t>
  </si>
  <si>
    <t>725822x</t>
  </si>
  <si>
    <t>montáž zařizovacích předmětů a koupelnových doplňků</t>
  </si>
  <si>
    <t>80</t>
  </si>
  <si>
    <t>P</t>
  </si>
  <si>
    <t xml:space="preserve">Poznámka k položce:_x000d_
Poznámka k položce: SA1 - speciální umyvadlo 650x560x160mm, invalidní, s otvorem, bez přepadu, bílá barva  - součástí umyvadla bude i chromový sifon a umyvadlová výpusť 5/4" Click/Clack chromová  - součástí bude i umyvadlová baterie s lékařskou pákou 50x150x66mm, chrom  - 1 ks SA2 - umyvadlo nábytkové 600x440x125mm, s přepadem a otvorem, bílá barva  - součástí umyvadla bude i chromový sifon a umyvadlová výpusť 5/4" Click/Clack chromová  - umyvadlová baterie 106mm, stojánková, páková, bez odtoku, chrom  - 2 ks SA3 - závěsné WC 355x700mm, vodorovný odpad, prodloužené hluboké splachování, bílá barva  - součástí bude sedátko 366x459mm, duroplast, bílá barva a bude zde oddálené ovládání  - 1 x sklopný úchyt 813x100x250mm a 1 x pevné madlo 900x100x250mm, tvar U, nerez lesk  - 1 ks SA4 - závěsné WC 365x540x400mm, Rim-Ex, bílá barva  - součástí bude WC sedátko 367x452mm, se soft close, slim, duroplast, bílá  - předstěnový modul 500x120x1120mm, pro závěsné WC, rámová kce  - 3 ks SA5 - urinál 305x340mm, odsávací, s radarovým senzorem a integrovaným zdrojem 24V, bílá barva  - 2 ks E01 - dávkovač mýdla na pěnu, rozměry: 286x113x105 mm, barva : černá, materiál: ABS plast  - u každého umyvadla bude umístěn dávkovač mýdla  - 3 ks E02 - zásobník na ručníky v roli , rozměry: 372x337x203 mm, barva : černá, materiál: ABS + MABS  - u každého umyvadla bude umístěn zásobník na ručníky  - 3 ks E03 - odpadkový koš , rozměry: 629x389x289 mm, barva : černá, materiál: ABS  - pod každým zásobníkem na ručníky bude umístěn odpadkový koš  - 3 ks E04 - zásobník toaletního papíru v roli , rozměry: 269x269x159 mm, barva : černá  - u každé WC mísy bude umístěn zásobník na toaletní papír  - 4 ks E05 - zásobník na hygienické sáčky , rozměry: 140x100x36 mm, barva : černá  - u WC mísy pro ženy bude umístěn zásobník na hygienické sáčky  - 2 ks E06 - odpadkový koš na hygienické sáčky , rozměry: 360x200x167 mm, barva : černá, materiál: ABS  - pod každým zásobníkem na sáčky bude umístěn malý odpadkový koš  - 2 ks E07 - toaletní WC kartáč , rozměry: 366x96x76 mm, barva : černá/bílá, materiál: keramika/chrom  - u každé WC mísy bude umístěn WC kartáč, který bude kotven do stěny  - 4 ks</t>
  </si>
  <si>
    <t>40</t>
  </si>
  <si>
    <t>E01</t>
  </si>
  <si>
    <t>dávkovač mýdla na pěnu, rozměry: 286x113x105 mm, barva : černá, materiál: ABS plast</t>
  </si>
  <si>
    <t>kus</t>
  </si>
  <si>
    <t>84</t>
  </si>
  <si>
    <t>41</t>
  </si>
  <si>
    <t>E02</t>
  </si>
  <si>
    <t>zásobník na ručníky v roli , rozměry: 372x337x203 mm, barva : černá, materiál: ABS + MABS</t>
  </si>
  <si>
    <t>86</t>
  </si>
  <si>
    <t>E03</t>
  </si>
  <si>
    <t>odpadkový koš , rozměry: 629x389x289 mm, barva : černá, materiál: ABS</t>
  </si>
  <si>
    <t>88</t>
  </si>
  <si>
    <t>43</t>
  </si>
  <si>
    <t>E04</t>
  </si>
  <si>
    <t>zásobník toaletního papíru v roli , rozměry: 269x269x159 mm, barva : černá</t>
  </si>
  <si>
    <t>90</t>
  </si>
  <si>
    <t>44</t>
  </si>
  <si>
    <t>E05</t>
  </si>
  <si>
    <t>zásobník na hygienické sáčky , rozměry: 140x100x36 mm, barva : černá</t>
  </si>
  <si>
    <t>92</t>
  </si>
  <si>
    <t>45</t>
  </si>
  <si>
    <t>E06</t>
  </si>
  <si>
    <t>odpadkový koš na hygienické sáčky , rozměry: 360x200x167 mm, barva : černá, materiál: ABS</t>
  </si>
  <si>
    <t>94</t>
  </si>
  <si>
    <t>46</t>
  </si>
  <si>
    <t>E07</t>
  </si>
  <si>
    <t>toaletní WC kartáč , rozměry: 366x96x76 mm, barva : černá/bílá, materiál: keramika/chrom</t>
  </si>
  <si>
    <t>96</t>
  </si>
  <si>
    <t>47</t>
  </si>
  <si>
    <t>SA_2</t>
  </si>
  <si>
    <t>pevné madlo 900x100x250mm, tvar U, nerez lesk</t>
  </si>
  <si>
    <t>ks</t>
  </si>
  <si>
    <t>98</t>
  </si>
  <si>
    <t>48</t>
  </si>
  <si>
    <t>SA3_1</t>
  </si>
  <si>
    <t>sklopný úchyt 813x100x250mm, nerez, lesk</t>
  </si>
  <si>
    <t>100</t>
  </si>
  <si>
    <t>49</t>
  </si>
  <si>
    <t>998725201</t>
  </si>
  <si>
    <t>Přesun hmot procentní pro zařizovací předměty v objektech v do 6 m</t>
  </si>
  <si>
    <t>%</t>
  </si>
  <si>
    <t>1245504386</t>
  </si>
  <si>
    <t>Přesun hmot pro zařizovací předměty stanovený procentní sazbou (%) z ceny vodorovná dopravní vzdálenost do 50 m základní v objektech výšky do 6 m</t>
  </si>
  <si>
    <t>https://podminky.urs.cz/item/CS_URS_2024_01/998725201</t>
  </si>
  <si>
    <t>735</t>
  </si>
  <si>
    <t>Ústřední vytápění - otopná tělesa</t>
  </si>
  <si>
    <t>735111810</t>
  </si>
  <si>
    <t>Demontáž otopného tělesa litinového článkového</t>
  </si>
  <si>
    <t>102</t>
  </si>
  <si>
    <t>Demontáž otopných těles litinových článkových</t>
  </si>
  <si>
    <t>https://podminky.urs.cz/item/CS_URS_2024_01/735111810</t>
  </si>
  <si>
    <t>1,14*0,6*3+0,6*0,6+0,45+0,6+0,4*1</t>
  </si>
  <si>
    <t>51</t>
  </si>
  <si>
    <t>735191910</t>
  </si>
  <si>
    <t>Napuštění vody do otopných těles</t>
  </si>
  <si>
    <t>104</t>
  </si>
  <si>
    <t>Ostatní opravy otopných těles napuštění vody do otopného systému včetně potrubí (bez kotle a ohříváků) otopných těles</t>
  </si>
  <si>
    <t>https://podminky.urs.cz/item/CS_URS_2024_01/735191910</t>
  </si>
  <si>
    <t>52</t>
  </si>
  <si>
    <t>735192911</t>
  </si>
  <si>
    <t>Zpětná montáž otopných těles článkových litinových</t>
  </si>
  <si>
    <t>106</t>
  </si>
  <si>
    <t>Ostatní opravy otopných těles zpětná montáž otopných těles článkových litinových</t>
  </si>
  <si>
    <t>https://podminky.urs.cz/item/CS_URS_2024_01/735192911</t>
  </si>
  <si>
    <t>53</t>
  </si>
  <si>
    <t>735494811</t>
  </si>
  <si>
    <t>Vypuštění vody z otopných těles</t>
  </si>
  <si>
    <t>108</t>
  </si>
  <si>
    <t>Vypuštění vody z otopných soustav bez kotlů, ohříváků, zásobníků a nádrží</t>
  </si>
  <si>
    <t>https://podminky.urs.cz/item/CS_URS_2024_01/735494811</t>
  </si>
  <si>
    <t>R01</t>
  </si>
  <si>
    <t>radiátor - 1410 x 600 x 107 mm</t>
  </si>
  <si>
    <t>112</t>
  </si>
  <si>
    <t>55</t>
  </si>
  <si>
    <t>R02</t>
  </si>
  <si>
    <t>radiátor WC - 582 x 600 x 107 mm</t>
  </si>
  <si>
    <t>114</t>
  </si>
  <si>
    <t>R03</t>
  </si>
  <si>
    <t>radiátor WC - 444 x 600 x 107 mm</t>
  </si>
  <si>
    <t>116</t>
  </si>
  <si>
    <t>57</t>
  </si>
  <si>
    <t>R04</t>
  </si>
  <si>
    <t>radiátor WC - 398 x 1000 x 107 mm</t>
  </si>
  <si>
    <t>118</t>
  </si>
  <si>
    <t>998735201</t>
  </si>
  <si>
    <t>Přesun hmot procentní pro otopná tělesa v objektech v do 6 m</t>
  </si>
  <si>
    <t>1526066184</t>
  </si>
  <si>
    <t>Přesun hmot pro otopná tělesa stanovený procentní sazbou (%) z ceny vodorovná dopravní vzdálenost do 50 m základní v objektech výšky do 6 m</t>
  </si>
  <si>
    <t>https://podminky.urs.cz/item/CS_URS_2024_01/998735201</t>
  </si>
  <si>
    <t>741</t>
  </si>
  <si>
    <t>Elektroinstalace - silnoproud</t>
  </si>
  <si>
    <t>59</t>
  </si>
  <si>
    <t>741112061</t>
  </si>
  <si>
    <t>Montáž krabice přístrojová zapuštěná plastová kruhová</t>
  </si>
  <si>
    <t>-1861970831</t>
  </si>
  <si>
    <t>Montáž krabic elektroinstalačních bez napojení na trubky a lišty, demontáže a montáže víčka a přístroje přístrojových zapuštěných plastových kruhových do zdiva</t>
  </si>
  <si>
    <t>https://podminky.urs.cz/item/CS_URS_2024_01/741112061</t>
  </si>
  <si>
    <t>34571451</t>
  </si>
  <si>
    <t>krabice pod omítku PVC přístrojová kruhová D 70mm hluboká</t>
  </si>
  <si>
    <t>-612149809</t>
  </si>
  <si>
    <t>61</t>
  </si>
  <si>
    <t>741370021</t>
  </si>
  <si>
    <t>Montáž svítidlo žárovkové bytové stropní vestavné 1 zdroj</t>
  </si>
  <si>
    <t>120</t>
  </si>
  <si>
    <t>Montáž svítidel žárovkových se zapojením vodičů bytových nebo společenských místností stropních vestavných 1 zdroj</t>
  </si>
  <si>
    <t>https://podminky.urs.cz/item/CS_URS_2024_01/741370021</t>
  </si>
  <si>
    <t>13+1</t>
  </si>
  <si>
    <t>741370014</t>
  </si>
  <si>
    <t>Montáž svítidlo žárovkové bytové stropní závěsné 4 zdroje</t>
  </si>
  <si>
    <t>122</t>
  </si>
  <si>
    <t>Montáž svítidel žárovkových se zapojením vodičů bytových nebo společenských místností stropních závěsných na háku nebo trubce 4 zdroje</t>
  </si>
  <si>
    <t>https://podminky.urs.cz/item/CS_URS_2024_01/741370014</t>
  </si>
  <si>
    <t>3+5</t>
  </si>
  <si>
    <t>63</t>
  </si>
  <si>
    <t>741370005</t>
  </si>
  <si>
    <t>Montáž svítidlo žárovkové bytové stropní přisazené 4 zdroje</t>
  </si>
  <si>
    <t>124</t>
  </si>
  <si>
    <t>Montáž svítidel žárovkových se zapojením vodičů bytových nebo společenských místností stropních přisazených 4 zdroje</t>
  </si>
  <si>
    <t>https://podminky.urs.cz/item/CS_URS_2024_01/741370005</t>
  </si>
  <si>
    <t>OS1</t>
  </si>
  <si>
    <t>vestavěný LED reflektor, 9W, 3000K, 765 lm, ø120 mm, výška 50 mm, součástí světla je driver</t>
  </si>
  <si>
    <t>126</t>
  </si>
  <si>
    <t>65</t>
  </si>
  <si>
    <t>OS2</t>
  </si>
  <si>
    <t>vestavěný LED reflektor, 18W, 3000K, 1300 lm, ø170 mm, výška 45 mm, součástí světla je driver</t>
  </si>
  <si>
    <t>128</t>
  </si>
  <si>
    <t>OS3</t>
  </si>
  <si>
    <t>přisazené kruhové LED svítidlo, 15W, 3000K, 1500 lm, ø600 mm, profil 40/60 mm, součástí je driver</t>
  </si>
  <si>
    <t>130</t>
  </si>
  <si>
    <t>67</t>
  </si>
  <si>
    <t>OS4</t>
  </si>
  <si>
    <t>zavěšené kruhové LED svítidlo, 35W, 3000K, 3500 lm, ø1200 mm, profil 40/60 mm, součástí je driver ( tyto kruhy budou stmívatelné)</t>
  </si>
  <si>
    <t>132</t>
  </si>
  <si>
    <t>OS5</t>
  </si>
  <si>
    <t>zavěšené kruhové LED svítidlo, 25W, 3000K, 2500 lm, ø900 mm, profil 40/60 mm, součástí je driver</t>
  </si>
  <si>
    <t>134</t>
  </si>
  <si>
    <t>69</t>
  </si>
  <si>
    <t>741372002</t>
  </si>
  <si>
    <t>Montáž svítidlo LED interiérové přisazené nástěnné páskové lištové se zapojením vodičů</t>
  </si>
  <si>
    <t>-1943174560</t>
  </si>
  <si>
    <t>Montáž svítidel s integrovaným zdrojem LED se zapojením vodičů interiérových přisazených nástěnných páskových lištových</t>
  </si>
  <si>
    <t>https://podminky.urs.cz/item/CS_URS_2024_01/741372002</t>
  </si>
  <si>
    <t>11,22+8,1</t>
  </si>
  <si>
    <t>OS6</t>
  </si>
  <si>
    <t>nepřímé LED osvětlení - pásek 4,8W / bm, 3000K, hliníková lišta, součástí je driver</t>
  </si>
  <si>
    <t>bm</t>
  </si>
  <si>
    <t>136</t>
  </si>
  <si>
    <t>71</t>
  </si>
  <si>
    <t>OS7</t>
  </si>
  <si>
    <t>138</t>
  </si>
  <si>
    <t>EL01</t>
  </si>
  <si>
    <t>D+M vypínač pro LED svícení chodba a doplnění vypínačů - Rámeček dvojnásobný, Graphite</t>
  </si>
  <si>
    <t>144</t>
  </si>
  <si>
    <t>73</t>
  </si>
  <si>
    <t>EL02</t>
  </si>
  <si>
    <t>D+M vypínač pro LED svícení chodba a doplnění vypínačů - Přepínač střídavý, řazení 6, Graphite</t>
  </si>
  <si>
    <t>146</t>
  </si>
  <si>
    <t>EL03</t>
  </si>
  <si>
    <t>D+M vypínač pro LED svícení spol. místnost a doplnění vypínačů - Rámeček trojnásobný, Graphite</t>
  </si>
  <si>
    <t>148</t>
  </si>
  <si>
    <t>75</t>
  </si>
  <si>
    <t>EL04</t>
  </si>
  <si>
    <t>D+M vypínač pro LED svícení spol. místnost a doplnění vypínačů - Spínač jednopólový, řazení 1, Graphite</t>
  </si>
  <si>
    <t>150</t>
  </si>
  <si>
    <t>EL05</t>
  </si>
  <si>
    <t>D+M toalety - Spínač jednopólový, řazení 1, graphite</t>
  </si>
  <si>
    <t>152</t>
  </si>
  <si>
    <t>77</t>
  </si>
  <si>
    <t>EL06</t>
  </si>
  <si>
    <t>D+M toalety - Rámeček jednonásobný, Graphite</t>
  </si>
  <si>
    <t>154</t>
  </si>
  <si>
    <t>EL07</t>
  </si>
  <si>
    <t>D+M Zásuvka dvojnásobná 2x(2P+PE) s clonkami, Graphite</t>
  </si>
  <si>
    <t>156</t>
  </si>
  <si>
    <t>79</t>
  </si>
  <si>
    <t>EL08</t>
  </si>
  <si>
    <t>D+M Rámeček čtyřnásobný, Graphite</t>
  </si>
  <si>
    <t>158</t>
  </si>
  <si>
    <t>EL09</t>
  </si>
  <si>
    <t>D+M Zásuvka Schuko 2P+PE, clonky, Graphite</t>
  </si>
  <si>
    <t>160</t>
  </si>
  <si>
    <t>81</t>
  </si>
  <si>
    <t>EL10</t>
  </si>
  <si>
    <t>D+M Zásuvka TV-R-SAT koncová, Graphite</t>
  </si>
  <si>
    <t>162</t>
  </si>
  <si>
    <t>82</t>
  </si>
  <si>
    <t>741810002</t>
  </si>
  <si>
    <t>Celková prohlídka elektrického rozvodu a zařízení přes 100 000 do 500 000,- Kč</t>
  </si>
  <si>
    <t>140</t>
  </si>
  <si>
    <t>Zkoušky a prohlídky elektrických rozvodů a zařízení celková prohlídka a vyhotovení revizní zprávy pro objem montážních prací přes 100 do 500 tis. Kč</t>
  </si>
  <si>
    <t>https://podminky.urs.cz/item/CS_URS_2024_01/741810002</t>
  </si>
  <si>
    <t>83</t>
  </si>
  <si>
    <t>998741201</t>
  </si>
  <si>
    <t>Přesun hmot procentní pro silnoproud v objektech v do 6 m</t>
  </si>
  <si>
    <t>-9903004</t>
  </si>
  <si>
    <t>Přesun hmot pro silnoproud stanovený procentní sazbou (%) z ceny vodorovná dopravní vzdálenost do 50 m základní v objektech výšky do 6 m</t>
  </si>
  <si>
    <t>https://podminky.urs.cz/item/CS_URS_2024_01/998741201</t>
  </si>
  <si>
    <t>763</t>
  </si>
  <si>
    <t>Konstrukce suché výstavby</t>
  </si>
  <si>
    <t>763131411</t>
  </si>
  <si>
    <t>SDK podhled desky 1xA 12,5 bez izolace dvouvrstvá spodní kce profil CD+UD</t>
  </si>
  <si>
    <t>164</t>
  </si>
  <si>
    <t>Podhled ze sádrokartonových desek dvouvrstvá zavěšená spodní konstrukce z ocelových profilů CD, UD jednoduše opláštěná deskou standardní A, tl. 12,5 mm, bez izolace</t>
  </si>
  <si>
    <t>https://podminky.urs.cz/item/CS_URS_2024_01/763131411</t>
  </si>
  <si>
    <t>85</t>
  </si>
  <si>
    <t>763131451</t>
  </si>
  <si>
    <t>SDK podhled deska 1xH2 12,5 bez izolace dvouvrstvá spodní kce profil CD+UD</t>
  </si>
  <si>
    <t>166</t>
  </si>
  <si>
    <t>Podhled ze sádrokartonových desek dvouvrstvá zavěšená spodní konstrukce z ocelových profilů CD, UD jednoduše opláštěná deskou impregnovanou H2, tl. 12,5 mm, bez izolace</t>
  </si>
  <si>
    <t>https://podminky.urs.cz/item/CS_URS_2024_01/763131451</t>
  </si>
  <si>
    <t>763131721</t>
  </si>
  <si>
    <t>SDK podhled skoková změna v do 0,5 m</t>
  </si>
  <si>
    <t>168</t>
  </si>
  <si>
    <t>Podhled ze sádrokartonových desek ostatní práce a konstrukce na podhledech ze sádrokartonových desek skokové změny výšky podhledu do 0,5 m</t>
  </si>
  <si>
    <t>https://podminky.urs.cz/item/CS_URS_2024_01/763131721</t>
  </si>
  <si>
    <t>4,38+3,18+4,34+4,36+2,52+5,69</t>
  </si>
  <si>
    <t>87</t>
  </si>
  <si>
    <t>763172352</t>
  </si>
  <si>
    <t>Montáž dvířek revizních jednoplášťových SDK kcí vel. 300 x 300 mm pro podhledy</t>
  </si>
  <si>
    <t>170</t>
  </si>
  <si>
    <t>Montáž dvířek pro konstrukce ze sádrokartonových desek revizních jednoplášťových pro podhledy velikost (šxv) 300 x 300 mm</t>
  </si>
  <si>
    <t>https://podminky.urs.cz/item/CS_URS_2024_01/763172352</t>
  </si>
  <si>
    <t>59030711</t>
  </si>
  <si>
    <t>dvířka revizní jednokřídlá s automatickým zámkem 300x300mm</t>
  </si>
  <si>
    <t>172</t>
  </si>
  <si>
    <t>89</t>
  </si>
  <si>
    <t>763173113</t>
  </si>
  <si>
    <t>Montáž úchytu pro WC v SDK kci</t>
  </si>
  <si>
    <t>174</t>
  </si>
  <si>
    <t>Montáž nosičů zařizovacích předmětů pro konstrukce ze sádrokartonových desek úchytu pro WC</t>
  </si>
  <si>
    <t>https://podminky.urs.cz/item/CS_URS_2024_01/763173113</t>
  </si>
  <si>
    <t>59030731</t>
  </si>
  <si>
    <t>konstrukce pro uchycení WC osová rozteč CW profilů 450-625mm</t>
  </si>
  <si>
    <t>176</t>
  </si>
  <si>
    <t>91</t>
  </si>
  <si>
    <t>763221121</t>
  </si>
  <si>
    <t>Sádrovláknitá stěna předsazená tl 87,5 mm CW+UW 75 deska 1x12,5 s izolací EI 30 Rw do 40 dB</t>
  </si>
  <si>
    <t>178</t>
  </si>
  <si>
    <t>Stěna předsazená ze sádrovláknitých desek s nosnou konstrukcí z ocelových profilů CW, UW jednoduše opláštěná deskou tl. 12,5 mm s izolací , EI 30, Rw do 40 dB, stěna tl. 87,5 mm, profil 75</t>
  </si>
  <si>
    <t>https://podminky.urs.cz/item/CS_URS_2024_01/763221121</t>
  </si>
  <si>
    <t>1,2*(0,9+0,89+0,86+1,55)</t>
  </si>
  <si>
    <t>998763401</t>
  </si>
  <si>
    <t>Přesun hmot procentní pro konstrukce montované z desek v objektech v do 6 m</t>
  </si>
  <si>
    <t>389977349</t>
  </si>
  <si>
    <t>Přesun hmot pro konstrukce montované z desek sádrokartonových, sádrovláknitých, cementovláknitých nebo cementových stanovený procentní sazbou (%) z ceny vodorovná dopravní vzdálenost do 50 m základní v objektech výšky do 6 m</t>
  </si>
  <si>
    <t>https://podminky.urs.cz/item/CS_URS_2024_01/998763401</t>
  </si>
  <si>
    <t>764</t>
  </si>
  <si>
    <t>Konstrukce klempířské</t>
  </si>
  <si>
    <t>93</t>
  </si>
  <si>
    <t>764002851</t>
  </si>
  <si>
    <t>Demontáž oplechování parapetů do suti</t>
  </si>
  <si>
    <t>182</t>
  </si>
  <si>
    <t>Demontáž klempířských konstrukcí oplechování parapetů do suti</t>
  </si>
  <si>
    <t>https://podminky.urs.cz/item/CS_URS_2024_01/764002851</t>
  </si>
  <si>
    <t>"O01" 3*2,22</t>
  </si>
  <si>
    <t>"O02"2*0,72</t>
  </si>
  <si>
    <t>"O03"1,53</t>
  </si>
  <si>
    <t>"D07"1,18</t>
  </si>
  <si>
    <t>764237403</t>
  </si>
  <si>
    <t>Oplechování parapetů oblých nebo ze segmentů mechanicky kotvené z Cu plechu rš 250 mm</t>
  </si>
  <si>
    <t>184</t>
  </si>
  <si>
    <t>Oplechování parapetů z měděného plechu oblých nebo ze segmentů, včetně rohů mechanicky kotvených rš 250 mm</t>
  </si>
  <si>
    <t>https://podminky.urs.cz/item/CS_URS_2024_01/764237403</t>
  </si>
  <si>
    <t>"O02"2*0,73</t>
  </si>
  <si>
    <t>95</t>
  </si>
  <si>
    <t>998764201</t>
  </si>
  <si>
    <t>Přesun hmot procentní pro konstrukce klempířské v objektech v do 6 m</t>
  </si>
  <si>
    <t>-710927836</t>
  </si>
  <si>
    <t>Přesun hmot pro konstrukce klempířské stanovený procentní sazbou (%) z ceny vodorovná dopravní vzdálenost do 50 m s užitím mechanizace v objektech výšky do 6 m</t>
  </si>
  <si>
    <t>https://podminky.urs.cz/item/CS_URS_2024_01/998764201</t>
  </si>
  <si>
    <t>766</t>
  </si>
  <si>
    <t>Konstrukce truhlářské</t>
  </si>
  <si>
    <t>766622216</t>
  </si>
  <si>
    <t>Montáž plastových oken plochy do 1 m2 otevíravých s rámem do zdiva</t>
  </si>
  <si>
    <t>-838612641</t>
  </si>
  <si>
    <t>Montáž oken plastových plochy do 1 m2 včetně montáže rámu otevíravých do zdiva</t>
  </si>
  <si>
    <t>https://podminky.urs.cz/item/CS_URS_2024_01/766622216</t>
  </si>
  <si>
    <t>"O02"2</t>
  </si>
  <si>
    <t>97</t>
  </si>
  <si>
    <t>61140050</t>
  </si>
  <si>
    <t>okno plastové otevíravé/sklopné trojsklo do plochy 1m2</t>
  </si>
  <si>
    <t>2041795877</t>
  </si>
  <si>
    <t>"O02"0,73*0,73*2</t>
  </si>
  <si>
    <t>766622131</t>
  </si>
  <si>
    <t>Montáž plastových oken plochy přes 1 m2 otevíravých v do 1,5 m s rámem do zdiva</t>
  </si>
  <si>
    <t>194</t>
  </si>
  <si>
    <t>Montáž oken plastových včetně montáže rámu plochy přes 1 m2 otevíravých do zdiva, výšky do 1,5 m</t>
  </si>
  <si>
    <t>https://podminky.urs.cz/item/CS_URS_2024_01/766622131</t>
  </si>
  <si>
    <t>"O03" 0,73*1,53</t>
  </si>
  <si>
    <t>99</t>
  </si>
  <si>
    <t>61140052</t>
  </si>
  <si>
    <t>okno plastové otevíravé/sklopné trojsklo přes plochu 1m2 do v 1,5m</t>
  </si>
  <si>
    <t>-307836130</t>
  </si>
  <si>
    <t>766622132</t>
  </si>
  <si>
    <t>Montáž plastových oken plochy přes 1 m2 otevíravých v do 2,5 m s rámem do zdiva</t>
  </si>
  <si>
    <t>196</t>
  </si>
  <si>
    <t>Montáž oken plastových včetně montáže rámu plochy přes 1 m2 otevíravých do zdiva, výšky přes 1,5 do 2,5 m</t>
  </si>
  <si>
    <t>https://podminky.urs.cz/item/CS_URS_2024_01/766622132</t>
  </si>
  <si>
    <t>"O01"3*2,22*2,25</t>
  </si>
  <si>
    <t>101</t>
  </si>
  <si>
    <t>61140054</t>
  </si>
  <si>
    <t>okno plastové otevíravé/sklopné trojsklo přes plochu 1m2 v 1,5-2,5m</t>
  </si>
  <si>
    <t>-59215060</t>
  </si>
  <si>
    <t>766660171</t>
  </si>
  <si>
    <t>Montáž dveřních křídel otvíravých jednokřídlových š do 0,8 m do obložkové zárubně</t>
  </si>
  <si>
    <t>1739412071</t>
  </si>
  <si>
    <t>Montáž dveřních křídel dřevěných nebo plastových otevíravých do obložkové zárubně povrchově upravených jednokřídlových, šířky do 800 mm</t>
  </si>
  <si>
    <t>https://podminky.urs.cz/item/CS_URS_2024_01/766660171</t>
  </si>
  <si>
    <t>"D01" 2+2</t>
  </si>
  <si>
    <t>"D03" 2+1</t>
  </si>
  <si>
    <t>103</t>
  </si>
  <si>
    <t>61162085</t>
  </si>
  <si>
    <t>dveře jednokřídlé dřevotřískové povrch laminátový plné 700x1970-2100mm</t>
  </si>
  <si>
    <t>-1387187977</t>
  </si>
  <si>
    <t>61162086</t>
  </si>
  <si>
    <t>dveře jednokřídlé dřevotřískové povrch laminátový plné 800x1970-2100mm</t>
  </si>
  <si>
    <t>-613142426</t>
  </si>
  <si>
    <t>105</t>
  </si>
  <si>
    <t>766660172</t>
  </si>
  <si>
    <t>Montáž dveřních křídel otvíravých jednokřídlových š přes 0,8 m do obložkové zárubně</t>
  </si>
  <si>
    <t>-1185848750</t>
  </si>
  <si>
    <t>Montáž dveřních křídel dřevěných nebo plastových otevíravých do obložkové zárubně povrchově upravených jednokřídlových, šířky přes 800 mm</t>
  </si>
  <si>
    <t>https://podminky.urs.cz/item/CS_URS_2024_01/766660172</t>
  </si>
  <si>
    <t>"D02" 1</t>
  </si>
  <si>
    <t>"D06" 1</t>
  </si>
  <si>
    <t>61162087</t>
  </si>
  <si>
    <t>dveře jednokřídlé dřevotřískové povrch laminátový plné 900x1970-2100mm</t>
  </si>
  <si>
    <t>1139809363</t>
  </si>
  <si>
    <t>107</t>
  </si>
  <si>
    <t>61162003R</t>
  </si>
  <si>
    <t>dveře jednokřídlé dřevotřískové povrch laminátový plné 1000x1970-2100mm</t>
  </si>
  <si>
    <t>-502543258</t>
  </si>
  <si>
    <t>766660173</t>
  </si>
  <si>
    <t>Montáž dveřních křídel otvíravých dvoukřídlových š do 1,45 m do obložkové zárubně</t>
  </si>
  <si>
    <t>1672544264</t>
  </si>
  <si>
    <t>Montáž dveřních křídel dřevěných nebo plastových otevíravých do obložkové zárubně povrchově upravených dvoukřídlových, šířky do 1450 mm</t>
  </si>
  <si>
    <t>https://podminky.urs.cz/item/CS_URS_2024_01/766660173</t>
  </si>
  <si>
    <t>"D04" 1</t>
  </si>
  <si>
    <t>109</t>
  </si>
  <si>
    <t>61162121</t>
  </si>
  <si>
    <t>dveře dvoukřídlé dřevotřískové povrch laminátový částečně prosklené 1450x1970-2100mm</t>
  </si>
  <si>
    <t>274731704</t>
  </si>
  <si>
    <t>110</t>
  </si>
  <si>
    <t>766660358</t>
  </si>
  <si>
    <t>Montáž posuvných dveří dvoukřídlových průchozí v do 2,5 m a š přes 1650 do 2450 mm do pojezdu na stěnu</t>
  </si>
  <si>
    <t>210</t>
  </si>
  <si>
    <t>Montáž dveřních křídel dřevěných nebo plastových posuvných dveří do pojezdu na stěnu výšky do 2,5 m dvoukřídlových, průchozí šířky přes 1650 do 2450 mm</t>
  </si>
  <si>
    <t>https://podminky.urs.cz/item/CS_URS_2024_01/766660358</t>
  </si>
  <si>
    <t>111</t>
  </si>
  <si>
    <t>1217697018</t>
  </si>
  <si>
    <t>"D07" 1</t>
  </si>
  <si>
    <t>61164210R</t>
  </si>
  <si>
    <t>dveře dvoukřídlé dřevotřískové posuvné povrch lakovaný plné 1800x1970mm včetně vodící garnýže</t>
  </si>
  <si>
    <t>-939149923</t>
  </si>
  <si>
    <t>113</t>
  </si>
  <si>
    <t>766660728</t>
  </si>
  <si>
    <t>Montáž dveřního interiérového kování - zámku</t>
  </si>
  <si>
    <t>-1762873463</t>
  </si>
  <si>
    <t>Montáž dveřních doplňků dveřního kování interiérového zámku</t>
  </si>
  <si>
    <t>https://podminky.urs.cz/item/CS_URS_2024_01/766660728</t>
  </si>
  <si>
    <t>"D04" 1+1</t>
  </si>
  <si>
    <t>54924002</t>
  </si>
  <si>
    <t>zámek zadlabací mezipokojový levý s dozickým klíčem rozteč 72x55mm</t>
  </si>
  <si>
    <t>-1588120730</t>
  </si>
  <si>
    <t>"D01" 2</t>
  </si>
  <si>
    <t>115</t>
  </si>
  <si>
    <t>54924007</t>
  </si>
  <si>
    <t>zámek zadlabací mezipokojový pravý s dozickým klíčem rozteč 72x55mm</t>
  </si>
  <si>
    <t>-393247469</t>
  </si>
  <si>
    <t>54924004</t>
  </si>
  <si>
    <t>zámek zadlabací mezipokojový levý pro cylindrickou vložku rozteč 72x55mm</t>
  </si>
  <si>
    <t>-867760975</t>
  </si>
  <si>
    <t>117</t>
  </si>
  <si>
    <t>54924006</t>
  </si>
  <si>
    <t>zámek zadlabací mezipokojový pravý pro cylindrickou vložku rozteč 72x55mm</t>
  </si>
  <si>
    <t>806141190</t>
  </si>
  <si>
    <t>54924005</t>
  </si>
  <si>
    <t>zámek zadlabací mezipokojový levý pro WC kování rozteč 72x55mm</t>
  </si>
  <si>
    <t>-1561341644</t>
  </si>
  <si>
    <t>"D03" 2</t>
  </si>
  <si>
    <t>119</t>
  </si>
  <si>
    <t>54924003</t>
  </si>
  <si>
    <t>zámek zadlabací mezipokojový pravý pro WC kování 72x55mm</t>
  </si>
  <si>
    <t>-1196777652</t>
  </si>
  <si>
    <t>"D03" 1</t>
  </si>
  <si>
    <t>766660729</t>
  </si>
  <si>
    <t>Montáž dveřního interiérového kování - štítku s klikou</t>
  </si>
  <si>
    <t>-2021142790</t>
  </si>
  <si>
    <t>Montáž dveřních doplňků dveřního kování interiérového štítku s klikou</t>
  </si>
  <si>
    <t>https://podminky.urs.cz/item/CS_URS_2024_01/766660729</t>
  </si>
  <si>
    <t>121</t>
  </si>
  <si>
    <t>54914123</t>
  </si>
  <si>
    <t>kování rozetové klika/klika</t>
  </si>
  <si>
    <t>-216671265</t>
  </si>
  <si>
    <t>766660730</t>
  </si>
  <si>
    <t>Montáž dveřního interiérového kování - WC kliky se zámkem</t>
  </si>
  <si>
    <t>484967250</t>
  </si>
  <si>
    <t>Montáž dveřních doplňků dveřního kování interiérového WC kliky se zámkem</t>
  </si>
  <si>
    <t>https://podminky.urs.cz/item/CS_URS_2024_01/766660730</t>
  </si>
  <si>
    <t>123</t>
  </si>
  <si>
    <t>54914128</t>
  </si>
  <si>
    <t>kování rozetové spodní pro WC</t>
  </si>
  <si>
    <t>54619987</t>
  </si>
  <si>
    <t>766682111</t>
  </si>
  <si>
    <t>Montáž zárubní obložkových pro dveře jednokřídlové tl stěny do 170 mm</t>
  </si>
  <si>
    <t>216</t>
  </si>
  <si>
    <t>Montáž zárubní dřevěných nebo plastových obložkových, pro dveře jednokřídlové, tloušťky stěny do 170 mm</t>
  </si>
  <si>
    <t>https://podminky.urs.cz/item/CS_URS_2024_01/766682111</t>
  </si>
  <si>
    <t>4+1+3+1</t>
  </si>
  <si>
    <t>125</t>
  </si>
  <si>
    <t>61182308</t>
  </si>
  <si>
    <t>zárubeň jednokřídlá obložková s laminátovým povrchem tl stěny 160-250mm rozměru 600-1100/1970, 2100mm</t>
  </si>
  <si>
    <t>1465934915</t>
  </si>
  <si>
    <t>766682121</t>
  </si>
  <si>
    <t>Montáž zárubní obložkových pro dveře dvoukřídlové tl stěny do 170 mm</t>
  </si>
  <si>
    <t>218</t>
  </si>
  <si>
    <t>Montáž zárubní dřevěných nebo plastových obložkových, pro dveře dvoukřídlové, tloušťky stěny do 170 mm</t>
  </si>
  <si>
    <t>https://podminky.urs.cz/item/CS_URS_2024_01/766682121</t>
  </si>
  <si>
    <t>1+1</t>
  </si>
  <si>
    <t>127</t>
  </si>
  <si>
    <t>61182330</t>
  </si>
  <si>
    <t>zárubeň dvoukřídlá obložková s laminátovým povrchem tl stěny 160-250mm rozměru 1250-1850/1970, 2100mm</t>
  </si>
  <si>
    <t>-2093592268</t>
  </si>
  <si>
    <t>766691811</t>
  </si>
  <si>
    <t>Demontáž parapetních desek dřevěných nebo plastových šířky do 300 mm</t>
  </si>
  <si>
    <t>188</t>
  </si>
  <si>
    <t>Demontáž parapetních desek šířky do 300 mm</t>
  </si>
  <si>
    <t>https://podminky.urs.cz/item/CS_URS_2024_01/766691811</t>
  </si>
  <si>
    <t>129</t>
  </si>
  <si>
    <t>766694116</t>
  </si>
  <si>
    <t>Montáž parapetních desek dřevěných nebo plastových š do 30 cm</t>
  </si>
  <si>
    <t>1163746365</t>
  </si>
  <si>
    <t>Montáž ostatních truhlářských konstrukcí parapetních desek dřevěných nebo plastových šířky do 300 mm</t>
  </si>
  <si>
    <t>https://podminky.urs.cz/item/CS_URS_2024_01/766694116</t>
  </si>
  <si>
    <t>2,22*3+1,53*1+0,73*2</t>
  </si>
  <si>
    <t>60794101</t>
  </si>
  <si>
    <t>parapet dřevotřískový vnitřní povrch laminátový š 200mm</t>
  </si>
  <si>
    <t>226</t>
  </si>
  <si>
    <t>131</t>
  </si>
  <si>
    <t>60794121</t>
  </si>
  <si>
    <t>koncovka PVC k parapetním dřevotřískovým deskám 600mm</t>
  </si>
  <si>
    <t>238446623</t>
  </si>
  <si>
    <t>6*2</t>
  </si>
  <si>
    <t>A01</t>
  </si>
  <si>
    <t>úložný prostor pro TV - viz.výkres č. 18</t>
  </si>
  <si>
    <t>230</t>
  </si>
  <si>
    <t>133</t>
  </si>
  <si>
    <t>A02</t>
  </si>
  <si>
    <t>obklad stěny za TV - viz.výkres č. 18</t>
  </si>
  <si>
    <t>232</t>
  </si>
  <si>
    <t>A03</t>
  </si>
  <si>
    <t>úložné prostory ( nízké ) - viz.výkres č. 19</t>
  </si>
  <si>
    <t>234</t>
  </si>
  <si>
    <t>135</t>
  </si>
  <si>
    <t>A04</t>
  </si>
  <si>
    <t>úložné prostory ( nízké ) - viz.výkres č. 20</t>
  </si>
  <si>
    <t>236</t>
  </si>
  <si>
    <t>A05</t>
  </si>
  <si>
    <t>knihovna - viz.výkres č. 20</t>
  </si>
  <si>
    <t>238</t>
  </si>
  <si>
    <t>137</t>
  </si>
  <si>
    <t>A06</t>
  </si>
  <si>
    <t>úložné prostory ( nízké ) - viz.výkres č. 21</t>
  </si>
  <si>
    <t>240</t>
  </si>
  <si>
    <t>A07</t>
  </si>
  <si>
    <t>madlo na stěně - viz.výkres č. 21</t>
  </si>
  <si>
    <t>242</t>
  </si>
  <si>
    <t>Poznámka k položce:_x000d_
Poznámka k položce: - jedná se o nové madlo z důvodu přidržení seniorů a také proti poničení zdí různými vozíky a pomůckami - madla budou vytvořeny z ocelového jaklu 80x40x2 mm, který bude mít kotvící trny z jaklu 40 x 2 mm a vždy pomocí dvou vrutů kotven do zdiva - rozměry : délka A07a - 4 150 mm, váha 15,355 kg délka A07b - 1 350 mm, váha 4,995 kg délka A07c - 3 200 mm, váha 11,84 kg délka A07d - 3 300 mm, váha 12,21 kg - materiál : ocelový jakl 80x40x2 mm a 40x2 mm, barva Antracit</t>
  </si>
  <si>
    <t>139</t>
  </si>
  <si>
    <t>A08</t>
  </si>
  <si>
    <t>kovová zástěna s dveřmi ( vytvoření zázemí na nářadí na terase ) vč. 27</t>
  </si>
  <si>
    <t>244</t>
  </si>
  <si>
    <t xml:space="preserve">Poznámka k položce:_x000d_
Poznámka k položce:  - jedná se o jaklový rám 60 x 40 x 2 mm, který bude kotven do bočních stěn a bude mít tvar obráceného U  - celý rám bude 250 mm nad čistou podlahou terasy  - výplň rámu bude tvořena tahokovem a součástí budou i dvířka 900 x 1690 mm, která budou z jaklu 40 x 40 x 2 mm a výplň tahokov  - dveře budou mít pouze západku proti otvírání, nebudou zamykatelné  - součástí rámu budou i plechové police na jaklovém rámu 40 x 40 x 2 mm, které budou kotveny do stěny a předního rámu  - technologie svárů a provedení detailů bude dle technologie dodavatele stavby  - rozměry : celková výška 1 750 mm, šířka 2 180 mm  - materiál : ocelový jakl a tahokov - barva Antracit  - váha : jaklová část - 66,041 kg  výplň - 31,376 kg ( police a výplň rámu )</t>
  </si>
  <si>
    <t>T01</t>
  </si>
  <si>
    <t>odpočinkové křeslo - viz.výkres č. 16</t>
  </si>
  <si>
    <t>258</t>
  </si>
  <si>
    <t>141</t>
  </si>
  <si>
    <t>T02</t>
  </si>
  <si>
    <t>sedací souprava ( široká ) - viz.výkres č. 16</t>
  </si>
  <si>
    <t>260</t>
  </si>
  <si>
    <t>142</t>
  </si>
  <si>
    <t>T03</t>
  </si>
  <si>
    <t>židle - viz.výkres č. 16</t>
  </si>
  <si>
    <t>262</t>
  </si>
  <si>
    <t>143</t>
  </si>
  <si>
    <t>T04</t>
  </si>
  <si>
    <t>stůl - viz.výkres č. 17</t>
  </si>
  <si>
    <t>264</t>
  </si>
  <si>
    <t>T05</t>
  </si>
  <si>
    <t>konferenční stolek ( ø60 cm ) - viz.výkres č. 17</t>
  </si>
  <si>
    <t>266</t>
  </si>
  <si>
    <t>145</t>
  </si>
  <si>
    <t>T06</t>
  </si>
  <si>
    <t>konferenční stolek ( ø80 cm ) - viz.výkres č. 17</t>
  </si>
  <si>
    <t>268</t>
  </si>
  <si>
    <t>T07</t>
  </si>
  <si>
    <t>vešák - viz.výkres č. 17</t>
  </si>
  <si>
    <t>270</t>
  </si>
  <si>
    <t>147</t>
  </si>
  <si>
    <t>T08</t>
  </si>
  <si>
    <t>odpočinková sedací souprava - viz.výkres č. 25</t>
  </si>
  <si>
    <t>272</t>
  </si>
  <si>
    <t>T09</t>
  </si>
  <si>
    <t>odpočinkové křeslo - viz.výkres č. 25</t>
  </si>
  <si>
    <t>274</t>
  </si>
  <si>
    <t>149</t>
  </si>
  <si>
    <t>T10</t>
  </si>
  <si>
    <t>konferenční stolek - viz.výkres č. 25</t>
  </si>
  <si>
    <t>276</t>
  </si>
  <si>
    <t>T11</t>
  </si>
  <si>
    <t>venkovní židle - viz.výkres č. 25</t>
  </si>
  <si>
    <t>278</t>
  </si>
  <si>
    <t>151</t>
  </si>
  <si>
    <t>T12</t>
  </si>
  <si>
    <t>venkovní stůl - viz.výkres č. 25</t>
  </si>
  <si>
    <t>280</t>
  </si>
  <si>
    <t>T13</t>
  </si>
  <si>
    <t>pohybový trenažér - viz.výkres č. 26</t>
  </si>
  <si>
    <t>282</t>
  </si>
  <si>
    <t>153</t>
  </si>
  <si>
    <t>T14</t>
  </si>
  <si>
    <t>zvuková a hmatová pomůcka - viz.výkres č. 26</t>
  </si>
  <si>
    <t>284</t>
  </si>
  <si>
    <t>T15</t>
  </si>
  <si>
    <t>venkovní květináč - viz.výkres č. 26</t>
  </si>
  <si>
    <t>286</t>
  </si>
  <si>
    <t>155</t>
  </si>
  <si>
    <t>T16</t>
  </si>
  <si>
    <t>venkovní deštník 3 x 3 m - viz.výkres č. 26 + 4x dlaždice pro uchycení</t>
  </si>
  <si>
    <t>288</t>
  </si>
  <si>
    <t>998766201</t>
  </si>
  <si>
    <t>Přesun hmot procentní pro kce truhlářské v objektech v do 6 m</t>
  </si>
  <si>
    <t>764630588</t>
  </si>
  <si>
    <t>Přesun hmot pro konstrukce truhlářské stanovený procentní sazbou (%) z ceny vodorovná dopravní vzdálenost do 50 m základní v objektech výšky do 6 m</t>
  </si>
  <si>
    <t>https://podminky.urs.cz/item/CS_URS_2024_01/998766201</t>
  </si>
  <si>
    <t>767</t>
  </si>
  <si>
    <t>Konstrukce zámečnické</t>
  </si>
  <si>
    <t>157</t>
  </si>
  <si>
    <t>767161850</t>
  </si>
  <si>
    <t>Demontáž madel rovných do suti</t>
  </si>
  <si>
    <t>290</t>
  </si>
  <si>
    <t>Demontáž zábradlí do suti madel rovných</t>
  </si>
  <si>
    <t>https://podminky.urs.cz/item/CS_URS_2024_01/767161850</t>
  </si>
  <si>
    <t>3,3+3,5</t>
  </si>
  <si>
    <t>767646521</t>
  </si>
  <si>
    <t>Montáž dveří protipožárního uzávěru dvoukřídlového v do 1970 mm</t>
  </si>
  <si>
    <t>-1171876822</t>
  </si>
  <si>
    <t>Montáž dveří ocelových nebo hliníkových protipožárních uzávěrů dvoukřídlových, výšky do 1970 mm</t>
  </si>
  <si>
    <t>https://podminky.urs.cz/item/CS_URS_2024_01/767646521</t>
  </si>
  <si>
    <t>"D05" 1</t>
  </si>
  <si>
    <t>159</t>
  </si>
  <si>
    <t>55341345R</t>
  </si>
  <si>
    <t>dveře dvoukřídlé Al prosklené max rozměru otvoru 4,84m2 protipožární EI30 C DP3</t>
  </si>
  <si>
    <t>-569769257</t>
  </si>
  <si>
    <t>"D05" 2,4*1,97</t>
  </si>
  <si>
    <t>998767201</t>
  </si>
  <si>
    <t>Přesun hmot procentní pro zámečnické konstrukce v objektech v do 6 m</t>
  </si>
  <si>
    <t>-446774346</t>
  </si>
  <si>
    <t>Přesun hmot pro zámečnické konstrukce stanovený procentní sazbou (%) z ceny vodorovná dopravní vzdálenost do 50 m základní v objektech výšky do 6 m</t>
  </si>
  <si>
    <t>https://podminky.urs.cz/item/CS_URS_2024_01/998767201</t>
  </si>
  <si>
    <t>776</t>
  </si>
  <si>
    <t>Podlahy povlakové</t>
  </si>
  <si>
    <t>161</t>
  </si>
  <si>
    <t>776121112</t>
  </si>
  <si>
    <t>Vodou ředitelná penetrace savého podkladu povlakových podlah</t>
  </si>
  <si>
    <t>298</t>
  </si>
  <si>
    <t>Příprava podkladu povlakových podlah a stěn penetrace vodou ředitelná podlah</t>
  </si>
  <si>
    <t>https://podminky.urs.cz/item/CS_URS_2024_01/776121112</t>
  </si>
  <si>
    <t>776141122</t>
  </si>
  <si>
    <t>Stěrka podlahová nivelační pro vyrovnání podkladu povlakových podlah pevnosti 30 MPa tl přes 3 do 5 mm</t>
  </si>
  <si>
    <t>300</t>
  </si>
  <si>
    <t>Příprava podkladu povlakových podlah a stěn vyrovnání samonivelační stěrkou podlah min.pevnosti 30 MPa, tloušťky přes 3 do 5 mm</t>
  </si>
  <si>
    <t>https://podminky.urs.cz/item/CS_URS_2024_01/776141122</t>
  </si>
  <si>
    <t>163</t>
  </si>
  <si>
    <t>776201811</t>
  </si>
  <si>
    <t>Demontáž lepených povlakových podlah bez podložky ručně</t>
  </si>
  <si>
    <t>302</t>
  </si>
  <si>
    <t>Demontáž povlakových podlahovin lepených ručně bez podložky</t>
  </si>
  <si>
    <t>https://podminky.urs.cz/item/CS_URS_2024_01/776201811</t>
  </si>
  <si>
    <t>776231111</t>
  </si>
  <si>
    <t>Lepení lamel a čtverců z vinylu standardním lepidlem</t>
  </si>
  <si>
    <t>304</t>
  </si>
  <si>
    <t>Montáž podlahovin z vinylu lepením lamel nebo čtverců standardním lepidlem</t>
  </si>
  <si>
    <t>https://podminky.urs.cz/item/CS_URS_2024_01/776231111</t>
  </si>
  <si>
    <t>165</t>
  </si>
  <si>
    <t>28411105</t>
  </si>
  <si>
    <t>PVC vinyl heterogenní zátěžový akustický tl 3,35mm, nášlapná vrstva 0,65mm, hořlavost Bfl-s1, smykové tření µ &gt;=0,5, třída zátěže 34/42, útlum 19dB, otlak 0,08</t>
  </si>
  <si>
    <t>306</t>
  </si>
  <si>
    <t>131,25</t>
  </si>
  <si>
    <t>108,525*0,1</t>
  </si>
  <si>
    <t>9,54</t>
  </si>
  <si>
    <t>151,643*1,15 'Přepočtené koeficientem množství</t>
  </si>
  <si>
    <t>776410811</t>
  </si>
  <si>
    <t>Odstranění soklíků a lišt pryžových nebo plastových</t>
  </si>
  <si>
    <t>308</t>
  </si>
  <si>
    <t>Demontáž soklíků nebo lišt pryžových nebo plastových</t>
  </si>
  <si>
    <t>https://podminky.urs.cz/item/CS_URS_2024_01/776410811</t>
  </si>
  <si>
    <t>7,02+0,8+4,36+0,44+4,34+9,44+0,85*3+5,195+2,42+5,59</t>
  </si>
  <si>
    <t>-1,45-1</t>
  </si>
  <si>
    <t>167</t>
  </si>
  <si>
    <t>776411212</t>
  </si>
  <si>
    <t>Montáž tahaných obvodových soklíků z PVC výšky do 100 mm</t>
  </si>
  <si>
    <t>310</t>
  </si>
  <si>
    <t>Montáž soklíků tahaných (fabiony) z PVC obvodových, výšky přes 80 do 100 mm</t>
  </si>
  <si>
    <t>https://podminky.urs.cz/item/CS_URS_2024_01/776411212</t>
  </si>
  <si>
    <t>"1.01" 11,2*2+1,75</t>
  </si>
  <si>
    <t>-1,45-0,8*2-0,9*2-2,4</t>
  </si>
  <si>
    <t>"1.05" 9,43+0,85*3+5,195+2,42+5,59+6,77+0,8+4,36+1,44*2+4,34</t>
  </si>
  <si>
    <t>-2-1-1,45</t>
  </si>
  <si>
    <t>776521112</t>
  </si>
  <si>
    <t>Lepení pásů z PVC na stěnu výšky přes 2,0 m do 3,8 m</t>
  </si>
  <si>
    <t>312</t>
  </si>
  <si>
    <t>Montáž podlahovin z PVC na stěnu lepením pásů, výšky přes 2 m do 3,8 m</t>
  </si>
  <si>
    <t>https://podminky.urs.cz/item/CS_URS_2024_01/776521112</t>
  </si>
  <si>
    <t>169</t>
  </si>
  <si>
    <t>776991111</t>
  </si>
  <si>
    <t>Spárování silikonem</t>
  </si>
  <si>
    <t>314</t>
  </si>
  <si>
    <t>Ostatní práce spárování silikonem</t>
  </si>
  <si>
    <t>https://podminky.urs.cz/item/CS_URS_2024_01/776991111</t>
  </si>
  <si>
    <t>"1.02" 2,87*2+1,46*2+1,46*2+2,96*2+1,55*2+0,86*2</t>
  </si>
  <si>
    <t>-0,7*2-0,8*3</t>
  </si>
  <si>
    <t>"1.03"2,87*2+1,55*2</t>
  </si>
  <si>
    <t>-0,9</t>
  </si>
  <si>
    <t>"1.04" 3,92*2+2,25*2+2,25*2+1,93*2+0,9*2+0,89*2+1,55*4</t>
  </si>
  <si>
    <t>-0,7*4-0,8*3</t>
  </si>
  <si>
    <t>776991821</t>
  </si>
  <si>
    <t>Odstranění lepidla ručně z podlah</t>
  </si>
  <si>
    <t>316</t>
  </si>
  <si>
    <t>Ostatní práce odstranění lepidla ručně z podlah</t>
  </si>
  <si>
    <t>https://podminky.urs.cz/item/CS_URS_2024_01/776991821</t>
  </si>
  <si>
    <t>171</t>
  </si>
  <si>
    <t>998776201</t>
  </si>
  <si>
    <t>Přesun hmot procentní pro podlahy povlakové v objektech v do 6 m</t>
  </si>
  <si>
    <t>-686007214</t>
  </si>
  <si>
    <t>Přesun hmot pro podlahy povlakové stanovený procentní sazbou (%) z ceny vodorovná dopravní vzdálenost do 50 m základní v objektech výšky do 6 m</t>
  </si>
  <si>
    <t>https://podminky.urs.cz/item/CS_URS_2024_01/998776201</t>
  </si>
  <si>
    <t>781</t>
  </si>
  <si>
    <t>Dokončovací práce - obklady</t>
  </si>
  <si>
    <t>781121011</t>
  </si>
  <si>
    <t>Nátěr penetrační na stěnu</t>
  </si>
  <si>
    <t>320</t>
  </si>
  <si>
    <t>Příprava podkladu před provedením obkladu nátěr penetrační na stěnu</t>
  </si>
  <si>
    <t>https://podminky.urs.cz/item/CS_URS_2024_01/781121011</t>
  </si>
  <si>
    <t>173</t>
  </si>
  <si>
    <t>781151031</t>
  </si>
  <si>
    <t>Celoplošné vyrovnání podkladu stěrkou tl 3 mm</t>
  </si>
  <si>
    <t>322</t>
  </si>
  <si>
    <t>Příprava podkladu před provedením obkladu celoplošné vyrovnání podkladu stěrkou, tloušťky 3 mm</t>
  </si>
  <si>
    <t>https://podminky.urs.cz/item/CS_URS_2024_01/781151031</t>
  </si>
  <si>
    <t>781473810</t>
  </si>
  <si>
    <t>Demontáž obkladů z obkladaček keramických lepených</t>
  </si>
  <si>
    <t>324</t>
  </si>
  <si>
    <t>Demontáž obkladů z dlaždic keramických lepených</t>
  </si>
  <si>
    <t>https://podminky.urs.cz/item/CS_URS_2024_01/781473810</t>
  </si>
  <si>
    <t>"1.02"1,8*2,87+1,8*(2,62+2,96+1,46)+1,8*1,55*2+0,86-1,8*1,97-1,97*0,7+1,1*0,7+0,8*1,8</t>
  </si>
  <si>
    <t>"1.03"1,8*(2,87*2+1,55*2)-1,8*0,9</t>
  </si>
  <si>
    <t>"1.04"1,8*(1,075+3,92*2+2,25+2,25+1,93*2+0,9*2+0,89*2+1,55*3)-0,7*1,8*4-0,8*1,8*3</t>
  </si>
  <si>
    <t>175</t>
  </si>
  <si>
    <t>781472213</t>
  </si>
  <si>
    <t>Montáž obkladů keramických hladkých lepených cementovým flexibilním lepidlem přes 2 do 4 ks/m2</t>
  </si>
  <si>
    <t>328</t>
  </si>
  <si>
    <t>Montáž keramických obkladů stěn lepených cementovým flexibilním lepidlem hladkých přes 2 do 4 ks/m2</t>
  </si>
  <si>
    <t>https://podminky.urs.cz/item/CS_URS_2024_01/781472213</t>
  </si>
  <si>
    <t>59761713</t>
  </si>
  <si>
    <t>obklad keramický nemrazuvzdorný povrch hladký/matný tl do 10mm přes 2 do 4ks/m2</t>
  </si>
  <si>
    <t>326</t>
  </si>
  <si>
    <t>88,4</t>
  </si>
  <si>
    <t>88,4*1,15 'Přepočtené koeficientem množství</t>
  </si>
  <si>
    <t>177</t>
  </si>
  <si>
    <t>781491012</t>
  </si>
  <si>
    <t>Montáž zrcadel plochy přes 1 m2 lepených silikonovým tmelem na podkladní omítku</t>
  </si>
  <si>
    <t>330</t>
  </si>
  <si>
    <t>Montáž zrcadel lepených silikonovým tmelem na podkladní omítku, plochy přes 1 m2</t>
  </si>
  <si>
    <t>https://podminky.urs.cz/item/CS_URS_2024_01/781491012</t>
  </si>
  <si>
    <t>"Z01" 1,14*1,4</t>
  </si>
  <si>
    <t>"Z02" 0,6*1,4</t>
  </si>
  <si>
    <t>"Z03" 1,18*1,4</t>
  </si>
  <si>
    <t>63465126</t>
  </si>
  <si>
    <t>zrcadlo nemontované čiré tl 5mm max rozměr 3210x2250mm</t>
  </si>
  <si>
    <t>332</t>
  </si>
  <si>
    <t>4,088*1,1 "Přepočtené koeficientem množství</t>
  </si>
  <si>
    <t>179</t>
  </si>
  <si>
    <t>781492211</t>
  </si>
  <si>
    <t>Montáž profilů rohových lepených flexibilním cementovým lepidlem</t>
  </si>
  <si>
    <t>157751964</t>
  </si>
  <si>
    <t>Obklad - dokončující práce montáž profilu lepeného flexibilním cementovým lepidlem rohového</t>
  </si>
  <si>
    <t>https://podminky.urs.cz/item/CS_URS_2024_01/781492211</t>
  </si>
  <si>
    <t>1,8*4</t>
  </si>
  <si>
    <t>180</t>
  </si>
  <si>
    <t>781492251</t>
  </si>
  <si>
    <t>Montáž profilů ukončovacích lepených flexibilním cementovým lepidlem</t>
  </si>
  <si>
    <t>-1681341353</t>
  </si>
  <si>
    <t>Obklad - dokončující práce montáž profilu lepeného flexibilním cementovým lepidlem ukončovacího</t>
  </si>
  <si>
    <t>https://podminky.urs.cz/item/CS_URS_2024_01/781492251</t>
  </si>
  <si>
    <t>"1.02" 2,87*2+1,46*2+1,46+0,7+2,96*2+1,55*2+0,86*2</t>
  </si>
  <si>
    <t>"1.03" 1,55*2+2,87*2</t>
  </si>
  <si>
    <t>"1.04" 2,25*2+3,92*2+2,25+1,93*2+0,825+0,5+0,89+1,55+1,55*2+0,9</t>
  </si>
  <si>
    <t>181</t>
  </si>
  <si>
    <t>19416012</t>
  </si>
  <si>
    <t>lišta ukončovací nerezová 10mm</t>
  </si>
  <si>
    <t>894328981</t>
  </si>
  <si>
    <t>7,2+48,115</t>
  </si>
  <si>
    <t>55,315*1,05 'Přepočtené koeficientem množství</t>
  </si>
  <si>
    <t>781495116</t>
  </si>
  <si>
    <t>Spárování vnitřních obkladů epoxidem</t>
  </si>
  <si>
    <t>-716639157</t>
  </si>
  <si>
    <t>Obklad - dokončující práce ostatní práce spárování epoxidem</t>
  </si>
  <si>
    <t>https://podminky.urs.cz/item/CS_URS_2024_01/781495116</t>
  </si>
  <si>
    <t>23*1,8</t>
  </si>
  <si>
    <t>54*0,6</t>
  </si>
  <si>
    <t>183</t>
  </si>
  <si>
    <t>998781201</t>
  </si>
  <si>
    <t>Přesun hmot procentní pro obklady keramické v objektech v do 6 m</t>
  </si>
  <si>
    <t>260889649</t>
  </si>
  <si>
    <t>Přesun hmot pro obklady keramické stanovený procentní sazbou (%) z ceny vodorovná dopravní vzdálenost do 50 m základní v objektech výšky do 6 m</t>
  </si>
  <si>
    <t>https://podminky.urs.cz/item/CS_URS_2024_01/998781201</t>
  </si>
  <si>
    <t>783</t>
  </si>
  <si>
    <t>Dokončovací práce - nátěry</t>
  </si>
  <si>
    <t>783306801</t>
  </si>
  <si>
    <t>Odstranění nátěru ze zámečnických konstrukcí obroušením</t>
  </si>
  <si>
    <t>340</t>
  </si>
  <si>
    <t>Odstranění nátěrů ze zámečnických konstrukcí obroušením</t>
  </si>
  <si>
    <t>https://podminky.urs.cz/item/CS_URS_2024_01/783306801</t>
  </si>
  <si>
    <t>(7,85+0,4+11,31+0,2+0,2+6,3)*1,1</t>
  </si>
  <si>
    <t>185</t>
  </si>
  <si>
    <t>783314101</t>
  </si>
  <si>
    <t>Základní jednonásobný syntetický nátěr zámečnických konstrukcí</t>
  </si>
  <si>
    <t>342</t>
  </si>
  <si>
    <t>Základní nátěr zámečnických konstrukcí jednonásobný syntetický</t>
  </si>
  <si>
    <t>https://podminky.urs.cz/item/CS_URS_2024_01/783314101</t>
  </si>
  <si>
    <t>186</t>
  </si>
  <si>
    <t>783337101</t>
  </si>
  <si>
    <t>Krycí jednonásobný epoxidový nátěr zámečnických konstrukcí</t>
  </si>
  <si>
    <t>344</t>
  </si>
  <si>
    <t>Krycí nátěr (email) zámečnických konstrukcí jednonásobný epoxidový</t>
  </si>
  <si>
    <t>https://podminky.urs.cz/item/CS_URS_2024_01/783337101</t>
  </si>
  <si>
    <t>187</t>
  </si>
  <si>
    <t>783406801</t>
  </si>
  <si>
    <t>Odstranění nátěrů z klempířských konstrukcí obroušením</t>
  </si>
  <si>
    <t>346</t>
  </si>
  <si>
    <t>https://podminky.urs.cz/item/CS_URS_2024_01/783406801</t>
  </si>
  <si>
    <t>(7,85+0,8+11,31+0,2+0,2+6,3)*0,4</t>
  </si>
  <si>
    <t>783414101</t>
  </si>
  <si>
    <t>Základní jednonásobný syntetický nátěr klempířských konstrukcí</t>
  </si>
  <si>
    <t>348</t>
  </si>
  <si>
    <t>Základní nátěr klempířských konstrukcí jednonásobný syntetický</t>
  </si>
  <si>
    <t>https://podminky.urs.cz/item/CS_URS_2024_01/783414101</t>
  </si>
  <si>
    <t>189</t>
  </si>
  <si>
    <t>783437101</t>
  </si>
  <si>
    <t>Krycí jednonásobný epoxidový nátěr klempířských konstrukcí</t>
  </si>
  <si>
    <t>350</t>
  </si>
  <si>
    <t>Krycí nátěr (email) klempířských konstrukcí jednonásobný epoxidový</t>
  </si>
  <si>
    <t>https://podminky.urs.cz/item/CS_URS_2024_01/783437101</t>
  </si>
  <si>
    <t>784</t>
  </si>
  <si>
    <t>Dokončovací práce - malby a tapety</t>
  </si>
  <si>
    <t>190</t>
  </si>
  <si>
    <t>784121001</t>
  </si>
  <si>
    <t>Oškrabání malby v místnostech v do 3,80 m</t>
  </si>
  <si>
    <t>352</t>
  </si>
  <si>
    <t>Oškrabání malby v místnostech výšky do 3,80 m</t>
  </si>
  <si>
    <t>https://podminky.urs.cz/item/CS_URS_2024_01/784121001</t>
  </si>
  <si>
    <t>"1.01"3,23*(11,22*2)-1,576*3-1,773*2-1,45*1,97*2</t>
  </si>
  <si>
    <t>"1.02"1,43*(2,87+1,46*2+1,46*2+2,96*2+1,55*2+0,86*2)+1,46*3,23 - (0,17*0,8*3-0,17*0,7*2)</t>
  </si>
  <si>
    <t>"1.03"1,43*(2,87*2+1,55*2)-0,17*0,9</t>
  </si>
  <si>
    <t>"1.04"</t>
  </si>
  <si>
    <t>"1.05"3,23*(6,77+0,8+1,36+0,44+2*1,44+4,34+9,29+0,8*3+5,195+2,42+5,59)-3*(2,21*2,25)-1,18*1,1-1,97-1,45*1,97</t>
  </si>
  <si>
    <t>191</t>
  </si>
  <si>
    <t>784181111</t>
  </si>
  <si>
    <t>Základní silikátová jednonásobná bezbarvá penetrace podkladu v místnostech v do 3,80 m</t>
  </si>
  <si>
    <t>354</t>
  </si>
  <si>
    <t>Penetrace podkladu jednonásobná základní silikátová bezbarvá v místnostech výšky do 3,80 m</t>
  </si>
  <si>
    <t>https://podminky.urs.cz/item/CS_URS_2024_01/784181111</t>
  </si>
  <si>
    <t>192</t>
  </si>
  <si>
    <t>784121011</t>
  </si>
  <si>
    <t>Rozmývání podkladu po oškrabání malby v místnostech v do 3,80 m</t>
  </si>
  <si>
    <t>356</t>
  </si>
  <si>
    <t>Rozmývání podkladu po oškrabání malby v místnostech výšky do 3,80 m</t>
  </si>
  <si>
    <t>https://podminky.urs.cz/item/CS_URS_2024_01/784121011</t>
  </si>
  <si>
    <t>193</t>
  </si>
  <si>
    <t>784211101</t>
  </si>
  <si>
    <t>Dvojnásobné bílé malby ze směsí za mokra výborně oděruvzdorných v místnostech v do 3,80 m</t>
  </si>
  <si>
    <t>358</t>
  </si>
  <si>
    <t>Malby z malířských směsí oděruvzdorných za mokra dvojnásobné, bílé za mokra oděruvzdorné výborně v místnostech výšky do 3,80 m</t>
  </si>
  <si>
    <t>https://podminky.urs.cz/item/CS_URS_2024_01/784211101</t>
  </si>
  <si>
    <t>784661601</t>
  </si>
  <si>
    <t>Dekorační technika imitace betonu v místnostech v do 3,80 m</t>
  </si>
  <si>
    <t>360</t>
  </si>
  <si>
    <t>Dekorační techniky-imitace betonu v místnostech výšky do 3,80 m</t>
  </si>
  <si>
    <t>https://podminky.urs.cz/item/CS_URS_2024_01/784661601</t>
  </si>
  <si>
    <t>100,45</t>
  </si>
  <si>
    <t>Práce a dodávky M</t>
  </si>
  <si>
    <t>21-M</t>
  </si>
  <si>
    <t>Elektromontáže</t>
  </si>
  <si>
    <t>195</t>
  </si>
  <si>
    <t>210812011</t>
  </si>
  <si>
    <t>Montáž kabelu Cu plného nebo laněného do 1 kV žíly 3x1,5 až 6 mm2 (např. CYKY) bez ukončení uloženého volně nebo v liště</t>
  </si>
  <si>
    <t>362</t>
  </si>
  <si>
    <t>Montáž izolovaných kabelů měděných do 1 kV bez ukončení plných nebo laněných kulatých (např. CYKY, CHKE-R) uložených volně nebo v liště počtu a průřezu žil 3x1,5 až 6 mm2</t>
  </si>
  <si>
    <t>https://podminky.urs.cz/item/CS_URS_2024_01/210812011</t>
  </si>
  <si>
    <t>"světelné obvody 3x1,5 v podhledu" 30</t>
  </si>
  <si>
    <t>34111030</t>
  </si>
  <si>
    <t>kabel instalační jádro Cu plné izolace PVC plášť PVC 450/750V (CYKY) 3x1,5mm2</t>
  </si>
  <si>
    <t>256</t>
  </si>
  <si>
    <t>364</t>
  </si>
  <si>
    <t>30*1,15 "Přepočtené koeficientem množství</t>
  </si>
  <si>
    <t>197</t>
  </si>
  <si>
    <t>210813011</t>
  </si>
  <si>
    <t>Montáž kabelu Cu plného nebo laněného do 1 kV žíly 3x1,5 až 6 mm2 (např. CYKY) bez ukončení uloženého pevně</t>
  </si>
  <si>
    <t>366</t>
  </si>
  <si>
    <t>Montáž izolovaných kabelů měděných do 1 kV bez ukončení plných nebo laněných kulatých (např. CYKY, CHKE-R) uložených pevně počtu a průřezu žil 3x1,5 až 6 mm2</t>
  </si>
  <si>
    <t>https://podminky.urs.cz/item/CS_URS_2024_01/210813011</t>
  </si>
  <si>
    <t>"zásuvkové obvody 3x2,5 do zdi" 10</t>
  </si>
  <si>
    <t>"světelné obvody 3x1,5 do zdi" 2*2,5</t>
  </si>
  <si>
    <t>198</t>
  </si>
  <si>
    <t>368</t>
  </si>
  <si>
    <t>15*1,15 "Přepočtené koeficientem množství</t>
  </si>
  <si>
    <t>46-M</t>
  </si>
  <si>
    <t>Zemní práce při extr.mont.pracích</t>
  </si>
  <si>
    <t>199</t>
  </si>
  <si>
    <t>468094112</t>
  </si>
  <si>
    <t>Vyvrtání otvorů pro elektroinstalační krabice ve stěnách z cihel hloubky přes 6 do 9 cm</t>
  </si>
  <si>
    <t>-1612255747</t>
  </si>
  <si>
    <t>Vyvrtání otvorů pro elektroinstalační krabice ve stěnách z cihel, hloubky přes 6 do 9 cm</t>
  </si>
  <si>
    <t>https://podminky.urs.cz/item/CS_URS_2024_01/468094112</t>
  </si>
  <si>
    <t>HZS</t>
  </si>
  <si>
    <t>Hodinové zúčtovací sazby</t>
  </si>
  <si>
    <t>200</t>
  </si>
  <si>
    <t>HZS2491</t>
  </si>
  <si>
    <t>Hodinová zúčtovací sazba dělník zednických výpomocí</t>
  </si>
  <si>
    <t>hod</t>
  </si>
  <si>
    <t>512</t>
  </si>
  <si>
    <t>-1675143796</t>
  </si>
  <si>
    <t>Hodinové zúčtovací sazby profesí PSV zednické výpomoci a pomocné práce PSV dělník zednických výpomocí</t>
  </si>
  <si>
    <t>https://podminky.urs.cz/item/CS_URS_2024_01/HZS2491</t>
  </si>
  <si>
    <t>sekání drážek pro kabely, prostupy, začištění apod.</t>
  </si>
  <si>
    <t>VRN</t>
  </si>
  <si>
    <t>Vedlejší rozpočtové náklady</t>
  </si>
  <si>
    <t>VRN1</t>
  </si>
  <si>
    <t>Průzkumné, geodetické a projektové práce</t>
  </si>
  <si>
    <t>201</t>
  </si>
  <si>
    <t>013274000</t>
  </si>
  <si>
    <t>Pasportizace objektu před započetím prací</t>
  </si>
  <si>
    <t>1024</t>
  </si>
  <si>
    <t>370</t>
  </si>
  <si>
    <t>https://podminky.urs.cz/item/CS_URS_2024_01/013274000</t>
  </si>
  <si>
    <t>VRN2</t>
  </si>
  <si>
    <t>Příprava staveniště</t>
  </si>
  <si>
    <t>202</t>
  </si>
  <si>
    <t>023002000</t>
  </si>
  <si>
    <t>Odstranění materiálů a konstrukcí</t>
  </si>
  <si>
    <t>372</t>
  </si>
  <si>
    <t>https://podminky.urs.cz/item/CS_URS_2024_01/023002000</t>
  </si>
  <si>
    <t>VRN3</t>
  </si>
  <si>
    <t>Zařízení staveniště</t>
  </si>
  <si>
    <t>203</t>
  </si>
  <si>
    <t>030001000</t>
  </si>
  <si>
    <t>374</t>
  </si>
  <si>
    <t>https://podminky.urs.cz/item/CS_URS_2024_01/030001000</t>
  </si>
  <si>
    <t>204</t>
  </si>
  <si>
    <t>034002000</t>
  </si>
  <si>
    <t>Zabezpečení staveniště</t>
  </si>
  <si>
    <t>376</t>
  </si>
  <si>
    <t>https://podminky.urs.cz/item/CS_URS_2024_01/034002000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</si>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</sst>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7941123" TargetMode="External" /><Relationship Id="rId2" Type="http://schemas.openxmlformats.org/officeDocument/2006/relationships/hyperlink" Target="https://podminky.urs.cz/item/CS_URS_2024_01/340271041" TargetMode="External" /><Relationship Id="rId3" Type="http://schemas.openxmlformats.org/officeDocument/2006/relationships/hyperlink" Target="https://podminky.urs.cz/item/CS_URS_2024_01/612325412" TargetMode="External" /><Relationship Id="rId4" Type="http://schemas.openxmlformats.org/officeDocument/2006/relationships/hyperlink" Target="https://podminky.urs.cz/item/CS_URS_2024_01/636311133" TargetMode="External" /><Relationship Id="rId5" Type="http://schemas.openxmlformats.org/officeDocument/2006/relationships/hyperlink" Target="https://podminky.urs.cz/item/CS_URS_2024_01/637121111" TargetMode="External" /><Relationship Id="rId6" Type="http://schemas.openxmlformats.org/officeDocument/2006/relationships/hyperlink" Target="https://podminky.urs.cz/item/CS_URS_2024_01/965046111" TargetMode="External" /><Relationship Id="rId7" Type="http://schemas.openxmlformats.org/officeDocument/2006/relationships/hyperlink" Target="https://podminky.urs.cz/item/CS_URS_2024_01/965081213" TargetMode="External" /><Relationship Id="rId8" Type="http://schemas.openxmlformats.org/officeDocument/2006/relationships/hyperlink" Target="https://podminky.urs.cz/item/CS_URS_2024_01/965081423" TargetMode="External" /><Relationship Id="rId9" Type="http://schemas.openxmlformats.org/officeDocument/2006/relationships/hyperlink" Target="https://podminky.urs.cz/item/CS_URS_2024_01/965081611" TargetMode="External" /><Relationship Id="rId10" Type="http://schemas.openxmlformats.org/officeDocument/2006/relationships/hyperlink" Target="https://podminky.urs.cz/item/CS_URS_2024_01/968062374" TargetMode="External" /><Relationship Id="rId11" Type="http://schemas.openxmlformats.org/officeDocument/2006/relationships/hyperlink" Target="https://podminky.urs.cz/item/CS_URS_2024_01/968062375" TargetMode="External" /><Relationship Id="rId12" Type="http://schemas.openxmlformats.org/officeDocument/2006/relationships/hyperlink" Target="https://podminky.urs.cz/item/CS_URS_2024_01/968062376" TargetMode="External" /><Relationship Id="rId13" Type="http://schemas.openxmlformats.org/officeDocument/2006/relationships/hyperlink" Target="https://podminky.urs.cz/item/CS_URS_2024_01/968062377" TargetMode="External" /><Relationship Id="rId14" Type="http://schemas.openxmlformats.org/officeDocument/2006/relationships/hyperlink" Target="https://podminky.urs.cz/item/CS_URS_2024_01/971033531" TargetMode="External" /><Relationship Id="rId15" Type="http://schemas.openxmlformats.org/officeDocument/2006/relationships/hyperlink" Target="https://podminky.urs.cz/item/CS_URS_2024_01/971033631" TargetMode="External" /><Relationship Id="rId16" Type="http://schemas.openxmlformats.org/officeDocument/2006/relationships/hyperlink" Target="https://podminky.urs.cz/item/CS_URS_2024_01/977332221" TargetMode="External" /><Relationship Id="rId17" Type="http://schemas.openxmlformats.org/officeDocument/2006/relationships/hyperlink" Target="https://podminky.urs.cz/item/CS_URS_2024_01/997013211" TargetMode="External" /><Relationship Id="rId18" Type="http://schemas.openxmlformats.org/officeDocument/2006/relationships/hyperlink" Target="https://podminky.urs.cz/item/CS_URS_2024_01/997013509" TargetMode="External" /><Relationship Id="rId19" Type="http://schemas.openxmlformats.org/officeDocument/2006/relationships/hyperlink" Target="https://podminky.urs.cz/item/CS_URS_2024_01/997013509" TargetMode="External" /><Relationship Id="rId20" Type="http://schemas.openxmlformats.org/officeDocument/2006/relationships/hyperlink" Target="https://podminky.urs.cz/item/CS_URS_2024_01/997013511" TargetMode="External" /><Relationship Id="rId21" Type="http://schemas.openxmlformats.org/officeDocument/2006/relationships/hyperlink" Target="https://podminky.urs.cz/item/CS_URS_2024_01/997013631" TargetMode="External" /><Relationship Id="rId22" Type="http://schemas.openxmlformats.org/officeDocument/2006/relationships/hyperlink" Target="https://podminky.urs.cz/item/CS_URS_2024_01/998011001" TargetMode="External" /><Relationship Id="rId23" Type="http://schemas.openxmlformats.org/officeDocument/2006/relationships/hyperlink" Target="https://podminky.urs.cz/item/CS_URS_2024_01/725110814" TargetMode="External" /><Relationship Id="rId24" Type="http://schemas.openxmlformats.org/officeDocument/2006/relationships/hyperlink" Target="https://podminky.urs.cz/item/CS_URS_2024_01/725111132" TargetMode="External" /><Relationship Id="rId25" Type="http://schemas.openxmlformats.org/officeDocument/2006/relationships/hyperlink" Target="https://podminky.urs.cz/item/CS_URS_2024_01/725111361" TargetMode="External" /><Relationship Id="rId26" Type="http://schemas.openxmlformats.org/officeDocument/2006/relationships/hyperlink" Target="https://podminky.urs.cz/item/CS_URS_2024_01/725112022" TargetMode="External" /><Relationship Id="rId27" Type="http://schemas.openxmlformats.org/officeDocument/2006/relationships/hyperlink" Target="https://podminky.urs.cz/item/CS_URS_2024_01/725121023" TargetMode="External" /><Relationship Id="rId28" Type="http://schemas.openxmlformats.org/officeDocument/2006/relationships/hyperlink" Target="https://podminky.urs.cz/item/CS_URS_2024_01/725121525" TargetMode="External" /><Relationship Id="rId29" Type="http://schemas.openxmlformats.org/officeDocument/2006/relationships/hyperlink" Target="https://podminky.urs.cz/item/CS_URS_2024_01/725130811" TargetMode="External" /><Relationship Id="rId30" Type="http://schemas.openxmlformats.org/officeDocument/2006/relationships/hyperlink" Target="https://podminky.urs.cz/item/CS_URS_2024_01/725210821" TargetMode="External" /><Relationship Id="rId31" Type="http://schemas.openxmlformats.org/officeDocument/2006/relationships/hyperlink" Target="https://podminky.urs.cz/item/CS_URS_2024_01/725211641" TargetMode="External" /><Relationship Id="rId32" Type="http://schemas.openxmlformats.org/officeDocument/2006/relationships/hyperlink" Target="https://podminky.urs.cz/item/CS_URS_2024_01/725211681" TargetMode="External" /><Relationship Id="rId33" Type="http://schemas.openxmlformats.org/officeDocument/2006/relationships/hyperlink" Target="https://podminky.urs.cz/item/CS_URS_2024_01/725820802" TargetMode="External" /><Relationship Id="rId34" Type="http://schemas.openxmlformats.org/officeDocument/2006/relationships/hyperlink" Target="https://podminky.urs.cz/item/CS_URS_2024_01/725821325" TargetMode="External" /><Relationship Id="rId35" Type="http://schemas.openxmlformats.org/officeDocument/2006/relationships/hyperlink" Target="https://podminky.urs.cz/item/CS_URS_2024_01/725822613" TargetMode="External" /><Relationship Id="rId36" Type="http://schemas.openxmlformats.org/officeDocument/2006/relationships/hyperlink" Target="https://podminky.urs.cz/item/CS_URS_2024_01/998725201" TargetMode="External" /><Relationship Id="rId37" Type="http://schemas.openxmlformats.org/officeDocument/2006/relationships/hyperlink" Target="https://podminky.urs.cz/item/CS_URS_2024_01/735111810" TargetMode="External" /><Relationship Id="rId38" Type="http://schemas.openxmlformats.org/officeDocument/2006/relationships/hyperlink" Target="https://podminky.urs.cz/item/CS_URS_2024_01/735191910" TargetMode="External" /><Relationship Id="rId39" Type="http://schemas.openxmlformats.org/officeDocument/2006/relationships/hyperlink" Target="https://podminky.urs.cz/item/CS_URS_2024_01/735192911" TargetMode="External" /><Relationship Id="rId40" Type="http://schemas.openxmlformats.org/officeDocument/2006/relationships/hyperlink" Target="https://podminky.urs.cz/item/CS_URS_2024_01/735494811" TargetMode="External" /><Relationship Id="rId41" Type="http://schemas.openxmlformats.org/officeDocument/2006/relationships/hyperlink" Target="https://podminky.urs.cz/item/CS_URS_2024_01/998735201" TargetMode="External" /><Relationship Id="rId42" Type="http://schemas.openxmlformats.org/officeDocument/2006/relationships/hyperlink" Target="https://podminky.urs.cz/item/CS_URS_2024_01/741112061" TargetMode="External" /><Relationship Id="rId43" Type="http://schemas.openxmlformats.org/officeDocument/2006/relationships/hyperlink" Target="https://podminky.urs.cz/item/CS_URS_2024_01/741370021" TargetMode="External" /><Relationship Id="rId44" Type="http://schemas.openxmlformats.org/officeDocument/2006/relationships/hyperlink" Target="https://podminky.urs.cz/item/CS_URS_2024_01/741370014" TargetMode="External" /><Relationship Id="rId45" Type="http://schemas.openxmlformats.org/officeDocument/2006/relationships/hyperlink" Target="https://podminky.urs.cz/item/CS_URS_2024_01/741370005" TargetMode="External" /><Relationship Id="rId46" Type="http://schemas.openxmlformats.org/officeDocument/2006/relationships/hyperlink" Target="https://podminky.urs.cz/item/CS_URS_2024_01/741372002" TargetMode="External" /><Relationship Id="rId47" Type="http://schemas.openxmlformats.org/officeDocument/2006/relationships/hyperlink" Target="https://podminky.urs.cz/item/CS_URS_2024_01/741810002" TargetMode="External" /><Relationship Id="rId48" Type="http://schemas.openxmlformats.org/officeDocument/2006/relationships/hyperlink" Target="https://podminky.urs.cz/item/CS_URS_2024_01/998741201" TargetMode="External" /><Relationship Id="rId49" Type="http://schemas.openxmlformats.org/officeDocument/2006/relationships/hyperlink" Target="https://podminky.urs.cz/item/CS_URS_2024_01/763131411" TargetMode="External" /><Relationship Id="rId50" Type="http://schemas.openxmlformats.org/officeDocument/2006/relationships/hyperlink" Target="https://podminky.urs.cz/item/CS_URS_2024_01/763131451" TargetMode="External" /><Relationship Id="rId51" Type="http://schemas.openxmlformats.org/officeDocument/2006/relationships/hyperlink" Target="https://podminky.urs.cz/item/CS_URS_2024_01/763131721" TargetMode="External" /><Relationship Id="rId52" Type="http://schemas.openxmlformats.org/officeDocument/2006/relationships/hyperlink" Target="https://podminky.urs.cz/item/CS_URS_2024_01/763172352" TargetMode="External" /><Relationship Id="rId53" Type="http://schemas.openxmlformats.org/officeDocument/2006/relationships/hyperlink" Target="https://podminky.urs.cz/item/CS_URS_2024_01/763173113" TargetMode="External" /><Relationship Id="rId54" Type="http://schemas.openxmlformats.org/officeDocument/2006/relationships/hyperlink" Target="https://podminky.urs.cz/item/CS_URS_2024_01/763221121" TargetMode="External" /><Relationship Id="rId55" Type="http://schemas.openxmlformats.org/officeDocument/2006/relationships/hyperlink" Target="https://podminky.urs.cz/item/CS_URS_2024_01/998763401" TargetMode="External" /><Relationship Id="rId56" Type="http://schemas.openxmlformats.org/officeDocument/2006/relationships/hyperlink" Target="https://podminky.urs.cz/item/CS_URS_2024_01/764002851" TargetMode="External" /><Relationship Id="rId57" Type="http://schemas.openxmlformats.org/officeDocument/2006/relationships/hyperlink" Target="https://podminky.urs.cz/item/CS_URS_2024_01/764237403" TargetMode="External" /><Relationship Id="rId58" Type="http://schemas.openxmlformats.org/officeDocument/2006/relationships/hyperlink" Target="https://podminky.urs.cz/item/CS_URS_2024_01/998764201" TargetMode="External" /><Relationship Id="rId59" Type="http://schemas.openxmlformats.org/officeDocument/2006/relationships/hyperlink" Target="https://podminky.urs.cz/item/CS_URS_2024_01/766622216" TargetMode="External" /><Relationship Id="rId60" Type="http://schemas.openxmlformats.org/officeDocument/2006/relationships/hyperlink" Target="https://podminky.urs.cz/item/CS_URS_2024_01/766622131" TargetMode="External" /><Relationship Id="rId61" Type="http://schemas.openxmlformats.org/officeDocument/2006/relationships/hyperlink" Target="https://podminky.urs.cz/item/CS_URS_2024_01/766622132" TargetMode="External" /><Relationship Id="rId62" Type="http://schemas.openxmlformats.org/officeDocument/2006/relationships/hyperlink" Target="https://podminky.urs.cz/item/CS_URS_2024_01/766660171" TargetMode="External" /><Relationship Id="rId63" Type="http://schemas.openxmlformats.org/officeDocument/2006/relationships/hyperlink" Target="https://podminky.urs.cz/item/CS_URS_2024_01/766660172" TargetMode="External" /><Relationship Id="rId64" Type="http://schemas.openxmlformats.org/officeDocument/2006/relationships/hyperlink" Target="https://podminky.urs.cz/item/CS_URS_2024_01/766660173" TargetMode="External" /><Relationship Id="rId65" Type="http://schemas.openxmlformats.org/officeDocument/2006/relationships/hyperlink" Target="https://podminky.urs.cz/item/CS_URS_2024_01/766660358" TargetMode="External" /><Relationship Id="rId66" Type="http://schemas.openxmlformats.org/officeDocument/2006/relationships/hyperlink" Target="https://podminky.urs.cz/item/CS_URS_2024_01/766660358" TargetMode="External" /><Relationship Id="rId67" Type="http://schemas.openxmlformats.org/officeDocument/2006/relationships/hyperlink" Target="https://podminky.urs.cz/item/CS_URS_2024_01/766660728" TargetMode="External" /><Relationship Id="rId68" Type="http://schemas.openxmlformats.org/officeDocument/2006/relationships/hyperlink" Target="https://podminky.urs.cz/item/CS_URS_2024_01/766660729" TargetMode="External" /><Relationship Id="rId69" Type="http://schemas.openxmlformats.org/officeDocument/2006/relationships/hyperlink" Target="https://podminky.urs.cz/item/CS_URS_2024_01/766660730" TargetMode="External" /><Relationship Id="rId70" Type="http://schemas.openxmlformats.org/officeDocument/2006/relationships/hyperlink" Target="https://podminky.urs.cz/item/CS_URS_2024_01/766682111" TargetMode="External" /><Relationship Id="rId71" Type="http://schemas.openxmlformats.org/officeDocument/2006/relationships/hyperlink" Target="https://podminky.urs.cz/item/CS_URS_2024_01/766682121" TargetMode="External" /><Relationship Id="rId72" Type="http://schemas.openxmlformats.org/officeDocument/2006/relationships/hyperlink" Target="https://podminky.urs.cz/item/CS_URS_2024_01/766691811" TargetMode="External" /><Relationship Id="rId73" Type="http://schemas.openxmlformats.org/officeDocument/2006/relationships/hyperlink" Target="https://podminky.urs.cz/item/CS_URS_2024_01/766694116" TargetMode="External" /><Relationship Id="rId74" Type="http://schemas.openxmlformats.org/officeDocument/2006/relationships/hyperlink" Target="https://podminky.urs.cz/item/CS_URS_2024_01/998766201" TargetMode="External" /><Relationship Id="rId75" Type="http://schemas.openxmlformats.org/officeDocument/2006/relationships/hyperlink" Target="https://podminky.urs.cz/item/CS_URS_2024_01/767161850" TargetMode="External" /><Relationship Id="rId76" Type="http://schemas.openxmlformats.org/officeDocument/2006/relationships/hyperlink" Target="https://podminky.urs.cz/item/CS_URS_2024_01/767646521" TargetMode="External" /><Relationship Id="rId77" Type="http://schemas.openxmlformats.org/officeDocument/2006/relationships/hyperlink" Target="https://podminky.urs.cz/item/CS_URS_2024_01/998767201" TargetMode="External" /><Relationship Id="rId78" Type="http://schemas.openxmlformats.org/officeDocument/2006/relationships/hyperlink" Target="https://podminky.urs.cz/item/CS_URS_2024_01/776121112" TargetMode="External" /><Relationship Id="rId79" Type="http://schemas.openxmlformats.org/officeDocument/2006/relationships/hyperlink" Target="https://podminky.urs.cz/item/CS_URS_2024_01/776141122" TargetMode="External" /><Relationship Id="rId80" Type="http://schemas.openxmlformats.org/officeDocument/2006/relationships/hyperlink" Target="https://podminky.urs.cz/item/CS_URS_2024_01/776201811" TargetMode="External" /><Relationship Id="rId81" Type="http://schemas.openxmlformats.org/officeDocument/2006/relationships/hyperlink" Target="https://podminky.urs.cz/item/CS_URS_2024_01/776231111" TargetMode="External" /><Relationship Id="rId82" Type="http://schemas.openxmlformats.org/officeDocument/2006/relationships/hyperlink" Target="https://podminky.urs.cz/item/CS_URS_2024_01/776410811" TargetMode="External" /><Relationship Id="rId83" Type="http://schemas.openxmlformats.org/officeDocument/2006/relationships/hyperlink" Target="https://podminky.urs.cz/item/CS_URS_2024_01/776411212" TargetMode="External" /><Relationship Id="rId84" Type="http://schemas.openxmlformats.org/officeDocument/2006/relationships/hyperlink" Target="https://podminky.urs.cz/item/CS_URS_2024_01/776521112" TargetMode="External" /><Relationship Id="rId85" Type="http://schemas.openxmlformats.org/officeDocument/2006/relationships/hyperlink" Target="https://podminky.urs.cz/item/CS_URS_2024_01/776991111" TargetMode="External" /><Relationship Id="rId86" Type="http://schemas.openxmlformats.org/officeDocument/2006/relationships/hyperlink" Target="https://podminky.urs.cz/item/CS_URS_2024_01/776991821" TargetMode="External" /><Relationship Id="rId87" Type="http://schemas.openxmlformats.org/officeDocument/2006/relationships/hyperlink" Target="https://podminky.urs.cz/item/CS_URS_2024_01/998776201" TargetMode="External" /><Relationship Id="rId88" Type="http://schemas.openxmlformats.org/officeDocument/2006/relationships/hyperlink" Target="https://podminky.urs.cz/item/CS_URS_2024_01/781121011" TargetMode="External" /><Relationship Id="rId89" Type="http://schemas.openxmlformats.org/officeDocument/2006/relationships/hyperlink" Target="https://podminky.urs.cz/item/CS_URS_2024_01/781151031" TargetMode="External" /><Relationship Id="rId90" Type="http://schemas.openxmlformats.org/officeDocument/2006/relationships/hyperlink" Target="https://podminky.urs.cz/item/CS_URS_2024_01/781473810" TargetMode="External" /><Relationship Id="rId91" Type="http://schemas.openxmlformats.org/officeDocument/2006/relationships/hyperlink" Target="https://podminky.urs.cz/item/CS_URS_2024_01/781472213" TargetMode="External" /><Relationship Id="rId92" Type="http://schemas.openxmlformats.org/officeDocument/2006/relationships/hyperlink" Target="https://podminky.urs.cz/item/CS_URS_2024_01/781491012" TargetMode="External" /><Relationship Id="rId93" Type="http://schemas.openxmlformats.org/officeDocument/2006/relationships/hyperlink" Target="https://podminky.urs.cz/item/CS_URS_2024_01/781492211" TargetMode="External" /><Relationship Id="rId94" Type="http://schemas.openxmlformats.org/officeDocument/2006/relationships/hyperlink" Target="https://podminky.urs.cz/item/CS_URS_2024_01/781492251" TargetMode="External" /><Relationship Id="rId95" Type="http://schemas.openxmlformats.org/officeDocument/2006/relationships/hyperlink" Target="https://podminky.urs.cz/item/CS_URS_2024_01/781495116" TargetMode="External" /><Relationship Id="rId96" Type="http://schemas.openxmlformats.org/officeDocument/2006/relationships/hyperlink" Target="https://podminky.urs.cz/item/CS_URS_2024_01/998781201" TargetMode="External" /><Relationship Id="rId97" Type="http://schemas.openxmlformats.org/officeDocument/2006/relationships/hyperlink" Target="https://podminky.urs.cz/item/CS_URS_2024_01/783306801" TargetMode="External" /><Relationship Id="rId98" Type="http://schemas.openxmlformats.org/officeDocument/2006/relationships/hyperlink" Target="https://podminky.urs.cz/item/CS_URS_2024_01/783314101" TargetMode="External" /><Relationship Id="rId99" Type="http://schemas.openxmlformats.org/officeDocument/2006/relationships/hyperlink" Target="https://podminky.urs.cz/item/CS_URS_2024_01/783337101" TargetMode="External" /><Relationship Id="rId100" Type="http://schemas.openxmlformats.org/officeDocument/2006/relationships/hyperlink" Target="https://podminky.urs.cz/item/CS_URS_2024_01/783406801" TargetMode="External" /><Relationship Id="rId101" Type="http://schemas.openxmlformats.org/officeDocument/2006/relationships/hyperlink" Target="https://podminky.urs.cz/item/CS_URS_2024_01/783414101" TargetMode="External" /><Relationship Id="rId102" Type="http://schemas.openxmlformats.org/officeDocument/2006/relationships/hyperlink" Target="https://podminky.urs.cz/item/CS_URS_2024_01/783437101" TargetMode="External" /><Relationship Id="rId103" Type="http://schemas.openxmlformats.org/officeDocument/2006/relationships/hyperlink" Target="https://podminky.urs.cz/item/CS_URS_2024_01/784121001" TargetMode="External" /><Relationship Id="rId104" Type="http://schemas.openxmlformats.org/officeDocument/2006/relationships/hyperlink" Target="https://podminky.urs.cz/item/CS_URS_2024_01/784181111" TargetMode="External" /><Relationship Id="rId105" Type="http://schemas.openxmlformats.org/officeDocument/2006/relationships/hyperlink" Target="https://podminky.urs.cz/item/CS_URS_2024_01/784121011" TargetMode="External" /><Relationship Id="rId106" Type="http://schemas.openxmlformats.org/officeDocument/2006/relationships/hyperlink" Target="https://podminky.urs.cz/item/CS_URS_2024_01/784211101" TargetMode="External" /><Relationship Id="rId107" Type="http://schemas.openxmlformats.org/officeDocument/2006/relationships/hyperlink" Target="https://podminky.urs.cz/item/CS_URS_2024_01/784661601" TargetMode="External" /><Relationship Id="rId108" Type="http://schemas.openxmlformats.org/officeDocument/2006/relationships/hyperlink" Target="https://podminky.urs.cz/item/CS_URS_2024_01/210812011" TargetMode="External" /><Relationship Id="rId109" Type="http://schemas.openxmlformats.org/officeDocument/2006/relationships/hyperlink" Target="https://podminky.urs.cz/item/CS_URS_2024_01/210813011" TargetMode="External" /><Relationship Id="rId110" Type="http://schemas.openxmlformats.org/officeDocument/2006/relationships/hyperlink" Target="https://podminky.urs.cz/item/CS_URS_2024_01/468094112" TargetMode="External" /><Relationship Id="rId111" Type="http://schemas.openxmlformats.org/officeDocument/2006/relationships/hyperlink" Target="https://podminky.urs.cz/item/CS_URS_2024_01/HZS2491" TargetMode="External" /><Relationship Id="rId112" Type="http://schemas.openxmlformats.org/officeDocument/2006/relationships/hyperlink" Target="https://podminky.urs.cz/item/CS_URS_2024_01/013274000" TargetMode="External" /><Relationship Id="rId113" Type="http://schemas.openxmlformats.org/officeDocument/2006/relationships/hyperlink" Target="https://podminky.urs.cz/item/CS_URS_2024_01/023002000" TargetMode="External" /><Relationship Id="rId114" Type="http://schemas.openxmlformats.org/officeDocument/2006/relationships/hyperlink" Target="https://podminky.urs.cz/item/CS_URS_2024_01/030001000" TargetMode="External" /><Relationship Id="rId115" Type="http://schemas.openxmlformats.org/officeDocument/2006/relationships/hyperlink" Target="https://podminky.urs.cz/item/CS_URS_2024_01/034002000" TargetMode="External" /><Relationship Id="rId11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33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36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37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38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39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40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41</v>
      </c>
      <c r="E29" s="50"/>
      <c r="F29" s="35" t="s">
        <v>42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43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44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45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46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47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48</v>
      </c>
      <c r="U35" s="57"/>
      <c r="V35" s="57"/>
      <c r="W35" s="57"/>
      <c r="X35" s="59" t="s">
        <v>49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20240614-01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Modernizace společenských prostor MZSS, Východní 621/16 - Karlovy Vary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30. 1. 2025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Městské zařízení sociálních služeb K.Vary, p.o.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Ing. arch. Petr Bokota</v>
      </c>
      <c r="AN49" s="67"/>
      <c r="AO49" s="67"/>
      <c r="AP49" s="67"/>
      <c r="AQ49" s="43"/>
      <c r="AR49" s="47"/>
      <c r="AS49" s="77" t="s">
        <v>51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52</v>
      </c>
      <c r="D52" s="90"/>
      <c r="E52" s="90"/>
      <c r="F52" s="90"/>
      <c r="G52" s="90"/>
      <c r="H52" s="91"/>
      <c r="I52" s="92" t="s">
        <v>53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54</v>
      </c>
      <c r="AH52" s="90"/>
      <c r="AI52" s="90"/>
      <c r="AJ52" s="90"/>
      <c r="AK52" s="90"/>
      <c r="AL52" s="90"/>
      <c r="AM52" s="90"/>
      <c r="AN52" s="92" t="s">
        <v>55</v>
      </c>
      <c r="AO52" s="90"/>
      <c r="AP52" s="90"/>
      <c r="AQ52" s="94" t="s">
        <v>56</v>
      </c>
      <c r="AR52" s="47"/>
      <c r="AS52" s="95" t="s">
        <v>57</v>
      </c>
      <c r="AT52" s="96" t="s">
        <v>58</v>
      </c>
      <c r="AU52" s="96" t="s">
        <v>59</v>
      </c>
      <c r="AV52" s="96" t="s">
        <v>60</v>
      </c>
      <c r="AW52" s="96" t="s">
        <v>61</v>
      </c>
      <c r="AX52" s="96" t="s">
        <v>62</v>
      </c>
      <c r="AY52" s="96" t="s">
        <v>63</v>
      </c>
      <c r="AZ52" s="96" t="s">
        <v>64</v>
      </c>
      <c r="BA52" s="96" t="s">
        <v>65</v>
      </c>
      <c r="BB52" s="96" t="s">
        <v>66</v>
      </c>
      <c r="BC52" s="96" t="s">
        <v>67</v>
      </c>
      <c r="BD52" s="97" t="s">
        <v>68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69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70</v>
      </c>
      <c r="BT54" s="112" t="s">
        <v>71</v>
      </c>
      <c r="BU54" s="113" t="s">
        <v>72</v>
      </c>
      <c r="BV54" s="112" t="s">
        <v>73</v>
      </c>
      <c r="BW54" s="112" t="s">
        <v>5</v>
      </c>
      <c r="BX54" s="112" t="s">
        <v>74</v>
      </c>
      <c r="CL54" s="112" t="s">
        <v>19</v>
      </c>
    </row>
    <row r="55" s="7" customFormat="1" ht="24.75" customHeight="1">
      <c r="A55" s="114" t="s">
        <v>75</v>
      </c>
      <c r="B55" s="115"/>
      <c r="C55" s="116"/>
      <c r="D55" s="117" t="s">
        <v>76</v>
      </c>
      <c r="E55" s="117"/>
      <c r="F55" s="117"/>
      <c r="G55" s="117"/>
      <c r="H55" s="117"/>
      <c r="I55" s="118"/>
      <c r="J55" s="117" t="s">
        <v>77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'VT05 - Modernizace společ...'!J30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78</v>
      </c>
      <c r="AR55" s="121"/>
      <c r="AS55" s="122">
        <v>0</v>
      </c>
      <c r="AT55" s="123">
        <f>ROUND(SUM(AV55:AW55),2)</f>
        <v>0</v>
      </c>
      <c r="AU55" s="124">
        <f>'VT05 - Modernizace společ...'!P105</f>
        <v>0</v>
      </c>
      <c r="AV55" s="123">
        <f>'VT05 - Modernizace společ...'!J33</f>
        <v>0</v>
      </c>
      <c r="AW55" s="123">
        <f>'VT05 - Modernizace společ...'!J34</f>
        <v>0</v>
      </c>
      <c r="AX55" s="123">
        <f>'VT05 - Modernizace společ...'!J35</f>
        <v>0</v>
      </c>
      <c r="AY55" s="123">
        <f>'VT05 - Modernizace společ...'!J36</f>
        <v>0</v>
      </c>
      <c r="AZ55" s="123">
        <f>'VT05 - Modernizace společ...'!F33</f>
        <v>0</v>
      </c>
      <c r="BA55" s="123">
        <f>'VT05 - Modernizace společ...'!F34</f>
        <v>0</v>
      </c>
      <c r="BB55" s="123">
        <f>'VT05 - Modernizace společ...'!F35</f>
        <v>0</v>
      </c>
      <c r="BC55" s="123">
        <f>'VT05 - Modernizace společ...'!F36</f>
        <v>0</v>
      </c>
      <c r="BD55" s="125">
        <f>'VT05 - Modernizace společ...'!F37</f>
        <v>0</v>
      </c>
      <c r="BE55" s="7"/>
      <c r="BT55" s="126" t="s">
        <v>79</v>
      </c>
      <c r="BV55" s="126" t="s">
        <v>73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2" customFormat="1" ht="30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7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</row>
    <row r="57" s="2" customFormat="1" ht="6.96" customHeight="1">
      <c r="A57" s="41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</sheetData>
  <sheetProtection sheet="1" formatColumns="0" formatRows="0" objects="1" scenarios="1" spinCount="100000" saltValue="MfaIgoydH4tWgPB+HHjrUSq8BTuzWzY0HEWg8WKViEx5dnp12f7yASqu0j55zu3Q1Zls7KAXKoJBeIN3DKNS6w==" hashValue="Hf5AyXUSHhn6iVIoMM6KKm2IKwKsszz3eW/FT0dc6kTnzyRSPHFfVP0KiU5vnZhFKwnsUn4awjRVyhii/TVpA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VT05 - Modernizace společ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80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23"/>
      <c r="AT3" s="20" t="s">
        <v>81</v>
      </c>
    </row>
    <row r="4" s="1" customFormat="1" ht="24.96" customHeight="1">
      <c r="B4" s="23"/>
      <c r="D4" s="129" t="s">
        <v>82</v>
      </c>
      <c r="L4" s="23"/>
      <c r="M4" s="130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1" t="s">
        <v>16</v>
      </c>
      <c r="L6" s="23"/>
    </row>
    <row r="7" s="1" customFormat="1" ht="26.25" customHeight="1">
      <c r="B7" s="23"/>
      <c r="E7" s="132" t="str">
        <f>'Rekapitulace stavby'!K6</f>
        <v>Modernizace společenských prostor MZSS, Východní 621/16 - Karlovy Vary</v>
      </c>
      <c r="F7" s="131"/>
      <c r="G7" s="131"/>
      <c r="H7" s="131"/>
      <c r="L7" s="23"/>
    </row>
    <row r="8" s="2" customFormat="1" ht="12" customHeight="1">
      <c r="A8" s="41"/>
      <c r="B8" s="47"/>
      <c r="C8" s="41"/>
      <c r="D8" s="131" t="s">
        <v>83</v>
      </c>
      <c r="E8" s="41"/>
      <c r="F8" s="41"/>
      <c r="G8" s="41"/>
      <c r="H8" s="41"/>
      <c r="I8" s="41"/>
      <c r="J8" s="41"/>
      <c r="K8" s="41"/>
      <c r="L8" s="133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4" t="s">
        <v>84</v>
      </c>
      <c r="F9" s="41"/>
      <c r="G9" s="41"/>
      <c r="H9" s="41"/>
      <c r="I9" s="41"/>
      <c r="J9" s="41"/>
      <c r="K9" s="41"/>
      <c r="L9" s="133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3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1" t="s">
        <v>18</v>
      </c>
      <c r="E11" s="41"/>
      <c r="F11" s="135" t="s">
        <v>19</v>
      </c>
      <c r="G11" s="41"/>
      <c r="H11" s="41"/>
      <c r="I11" s="131" t="s">
        <v>20</v>
      </c>
      <c r="J11" s="135" t="s">
        <v>19</v>
      </c>
      <c r="K11" s="41"/>
      <c r="L11" s="133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1" t="s">
        <v>21</v>
      </c>
      <c r="E12" s="41"/>
      <c r="F12" s="135" t="s">
        <v>22</v>
      </c>
      <c r="G12" s="41"/>
      <c r="H12" s="41"/>
      <c r="I12" s="131" t="s">
        <v>23</v>
      </c>
      <c r="J12" s="136" t="str">
        <f>'Rekapitulace stavby'!AN8</f>
        <v>30. 1. 2025</v>
      </c>
      <c r="K12" s="41"/>
      <c r="L12" s="133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3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1" t="s">
        <v>25</v>
      </c>
      <c r="E14" s="41"/>
      <c r="F14" s="41"/>
      <c r="G14" s="41"/>
      <c r="H14" s="41"/>
      <c r="I14" s="131" t="s">
        <v>26</v>
      </c>
      <c r="J14" s="135" t="s">
        <v>19</v>
      </c>
      <c r="K14" s="41"/>
      <c r="L14" s="133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5" t="s">
        <v>27</v>
      </c>
      <c r="F15" s="41"/>
      <c r="G15" s="41"/>
      <c r="H15" s="41"/>
      <c r="I15" s="131" t="s">
        <v>28</v>
      </c>
      <c r="J15" s="135" t="s">
        <v>19</v>
      </c>
      <c r="K15" s="41"/>
      <c r="L15" s="133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3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1" t="s">
        <v>29</v>
      </c>
      <c r="E17" s="41"/>
      <c r="F17" s="41"/>
      <c r="G17" s="41"/>
      <c r="H17" s="41"/>
      <c r="I17" s="131" t="s">
        <v>26</v>
      </c>
      <c r="J17" s="36" t="str">
        <f>'Rekapitulace stavby'!AN13</f>
        <v>Vyplň údaj</v>
      </c>
      <c r="K17" s="41"/>
      <c r="L17" s="133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5"/>
      <c r="G18" s="135"/>
      <c r="H18" s="135"/>
      <c r="I18" s="131" t="s">
        <v>28</v>
      </c>
      <c r="J18" s="36" t="str">
        <f>'Rekapitulace stavby'!AN14</f>
        <v>Vyplň údaj</v>
      </c>
      <c r="K18" s="41"/>
      <c r="L18" s="133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3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1" t="s">
        <v>31</v>
      </c>
      <c r="E20" s="41"/>
      <c r="F20" s="41"/>
      <c r="G20" s="41"/>
      <c r="H20" s="41"/>
      <c r="I20" s="131" t="s">
        <v>26</v>
      </c>
      <c r="J20" s="135" t="s">
        <v>19</v>
      </c>
      <c r="K20" s="41"/>
      <c r="L20" s="133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5" t="s">
        <v>32</v>
      </c>
      <c r="F21" s="41"/>
      <c r="G21" s="41"/>
      <c r="H21" s="41"/>
      <c r="I21" s="131" t="s">
        <v>28</v>
      </c>
      <c r="J21" s="135" t="s">
        <v>19</v>
      </c>
      <c r="K21" s="41"/>
      <c r="L21" s="133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3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1" t="s">
        <v>34</v>
      </c>
      <c r="E23" s="41"/>
      <c r="F23" s="41"/>
      <c r="G23" s="41"/>
      <c r="H23" s="41"/>
      <c r="I23" s="131" t="s">
        <v>26</v>
      </c>
      <c r="J23" s="135" t="str">
        <f>IF('Rekapitulace stavby'!AN19="","",'Rekapitulace stavby'!AN19)</f>
        <v/>
      </c>
      <c r="K23" s="41"/>
      <c r="L23" s="133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5" t="str">
        <f>IF('Rekapitulace stavby'!E20="","",'Rekapitulace stavby'!E20)</f>
        <v xml:space="preserve"> </v>
      </c>
      <c r="F24" s="41"/>
      <c r="G24" s="41"/>
      <c r="H24" s="41"/>
      <c r="I24" s="131" t="s">
        <v>28</v>
      </c>
      <c r="J24" s="135" t="str">
        <f>IF('Rekapitulace stavby'!AN20="","",'Rekapitulace stavby'!AN20)</f>
        <v/>
      </c>
      <c r="K24" s="41"/>
      <c r="L24" s="133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3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1" t="s">
        <v>35</v>
      </c>
      <c r="E26" s="41"/>
      <c r="F26" s="41"/>
      <c r="G26" s="41"/>
      <c r="H26" s="41"/>
      <c r="I26" s="41"/>
      <c r="J26" s="41"/>
      <c r="K26" s="41"/>
      <c r="L26" s="133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3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1"/>
      <c r="E29" s="141"/>
      <c r="F29" s="141"/>
      <c r="G29" s="141"/>
      <c r="H29" s="141"/>
      <c r="I29" s="141"/>
      <c r="J29" s="141"/>
      <c r="K29" s="141"/>
      <c r="L29" s="133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2" t="s">
        <v>37</v>
      </c>
      <c r="E30" s="41"/>
      <c r="F30" s="41"/>
      <c r="G30" s="41"/>
      <c r="H30" s="41"/>
      <c r="I30" s="41"/>
      <c r="J30" s="143">
        <f>ROUND(J105, 2)</f>
        <v>0</v>
      </c>
      <c r="K30" s="41"/>
      <c r="L30" s="133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1"/>
      <c r="E31" s="141"/>
      <c r="F31" s="141"/>
      <c r="G31" s="141"/>
      <c r="H31" s="141"/>
      <c r="I31" s="141"/>
      <c r="J31" s="141"/>
      <c r="K31" s="141"/>
      <c r="L31" s="133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4" t="s">
        <v>39</v>
      </c>
      <c r="G32" s="41"/>
      <c r="H32" s="41"/>
      <c r="I32" s="144" t="s">
        <v>38</v>
      </c>
      <c r="J32" s="144" t="s">
        <v>40</v>
      </c>
      <c r="K32" s="41"/>
      <c r="L32" s="133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5" t="s">
        <v>41</v>
      </c>
      <c r="E33" s="131" t="s">
        <v>42</v>
      </c>
      <c r="F33" s="146">
        <f>ROUND((SUM(BE105:BE907)),  2)</f>
        <v>0</v>
      </c>
      <c r="G33" s="41"/>
      <c r="H33" s="41"/>
      <c r="I33" s="147">
        <v>0.20999999999999999</v>
      </c>
      <c r="J33" s="146">
        <f>ROUND(((SUM(BE105:BE907))*I33),  2)</f>
        <v>0</v>
      </c>
      <c r="K33" s="41"/>
      <c r="L33" s="133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1" t="s">
        <v>43</v>
      </c>
      <c r="F34" s="146">
        <f>ROUND((SUM(BF105:BF907)),  2)</f>
        <v>0</v>
      </c>
      <c r="G34" s="41"/>
      <c r="H34" s="41"/>
      <c r="I34" s="147">
        <v>0.12</v>
      </c>
      <c r="J34" s="146">
        <f>ROUND(((SUM(BF105:BF907))*I34),  2)</f>
        <v>0</v>
      </c>
      <c r="K34" s="41"/>
      <c r="L34" s="133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1" t="s">
        <v>44</v>
      </c>
      <c r="F35" s="146">
        <f>ROUND((SUM(BG105:BG907)),  2)</f>
        <v>0</v>
      </c>
      <c r="G35" s="41"/>
      <c r="H35" s="41"/>
      <c r="I35" s="147">
        <v>0.20999999999999999</v>
      </c>
      <c r="J35" s="146">
        <f>0</f>
        <v>0</v>
      </c>
      <c r="K35" s="41"/>
      <c r="L35" s="133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1" t="s">
        <v>45</v>
      </c>
      <c r="F36" s="146">
        <f>ROUND((SUM(BH105:BH907)),  2)</f>
        <v>0</v>
      </c>
      <c r="G36" s="41"/>
      <c r="H36" s="41"/>
      <c r="I36" s="147">
        <v>0.12</v>
      </c>
      <c r="J36" s="146">
        <f>0</f>
        <v>0</v>
      </c>
      <c r="K36" s="41"/>
      <c r="L36" s="133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1" t="s">
        <v>46</v>
      </c>
      <c r="F37" s="146">
        <f>ROUND((SUM(BI105:BI907)),  2)</f>
        <v>0</v>
      </c>
      <c r="G37" s="41"/>
      <c r="H37" s="41"/>
      <c r="I37" s="147">
        <v>0</v>
      </c>
      <c r="J37" s="146">
        <f>0</f>
        <v>0</v>
      </c>
      <c r="K37" s="41"/>
      <c r="L37" s="133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3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85</v>
      </c>
      <c r="D45" s="43"/>
      <c r="E45" s="43"/>
      <c r="F45" s="43"/>
      <c r="G45" s="43"/>
      <c r="H45" s="43"/>
      <c r="I45" s="43"/>
      <c r="J45" s="43"/>
      <c r="K45" s="43"/>
      <c r="L45" s="133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3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3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59" t="str">
        <f>E7</f>
        <v>Modernizace společenských prostor MZSS, Východní 621/16 - Karlovy Vary</v>
      </c>
      <c r="F48" s="35"/>
      <c r="G48" s="35"/>
      <c r="H48" s="35"/>
      <c r="I48" s="43"/>
      <c r="J48" s="43"/>
      <c r="K48" s="43"/>
      <c r="L48" s="133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83</v>
      </c>
      <c r="D49" s="43"/>
      <c r="E49" s="43"/>
      <c r="F49" s="43"/>
      <c r="G49" s="43"/>
      <c r="H49" s="43"/>
      <c r="I49" s="43"/>
      <c r="J49" s="43"/>
      <c r="K49" s="43"/>
      <c r="L49" s="133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VT05 - Modernizace společenských prostor MZSS</v>
      </c>
      <c r="F50" s="43"/>
      <c r="G50" s="43"/>
      <c r="H50" s="43"/>
      <c r="I50" s="43"/>
      <c r="J50" s="43"/>
      <c r="K50" s="43"/>
      <c r="L50" s="133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3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30. 1. 2025</v>
      </c>
      <c r="K52" s="43"/>
      <c r="L52" s="133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3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Městské zařízení sociálních služeb K.Vary, p.o.</v>
      </c>
      <c r="G54" s="43"/>
      <c r="H54" s="43"/>
      <c r="I54" s="35" t="s">
        <v>31</v>
      </c>
      <c r="J54" s="39" t="str">
        <f>E21</f>
        <v>Ing. arch. Petr Bokota</v>
      </c>
      <c r="K54" s="43"/>
      <c r="L54" s="133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3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3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0" t="s">
        <v>86</v>
      </c>
      <c r="D57" s="161"/>
      <c r="E57" s="161"/>
      <c r="F57" s="161"/>
      <c r="G57" s="161"/>
      <c r="H57" s="161"/>
      <c r="I57" s="161"/>
      <c r="J57" s="162" t="s">
        <v>87</v>
      </c>
      <c r="K57" s="161"/>
      <c r="L57" s="133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3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3" t="s">
        <v>69</v>
      </c>
      <c r="D59" s="43"/>
      <c r="E59" s="43"/>
      <c r="F59" s="43"/>
      <c r="G59" s="43"/>
      <c r="H59" s="43"/>
      <c r="I59" s="43"/>
      <c r="J59" s="105">
        <f>J105</f>
        <v>0</v>
      </c>
      <c r="K59" s="43"/>
      <c r="L59" s="133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88</v>
      </c>
    </row>
    <row r="60" s="9" customFormat="1" ht="24.96" customHeight="1">
      <c r="A60" s="9"/>
      <c r="B60" s="164"/>
      <c r="C60" s="165"/>
      <c r="D60" s="166" t="s">
        <v>89</v>
      </c>
      <c r="E60" s="167"/>
      <c r="F60" s="167"/>
      <c r="G60" s="167"/>
      <c r="H60" s="167"/>
      <c r="I60" s="167"/>
      <c r="J60" s="168">
        <f>J106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90</v>
      </c>
      <c r="E61" s="173"/>
      <c r="F61" s="173"/>
      <c r="G61" s="173"/>
      <c r="H61" s="173"/>
      <c r="I61" s="173"/>
      <c r="J61" s="174">
        <f>J107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91</v>
      </c>
      <c r="E62" s="173"/>
      <c r="F62" s="173"/>
      <c r="G62" s="173"/>
      <c r="H62" s="173"/>
      <c r="I62" s="173"/>
      <c r="J62" s="174">
        <f>J121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92</v>
      </c>
      <c r="E63" s="173"/>
      <c r="F63" s="173"/>
      <c r="G63" s="173"/>
      <c r="H63" s="173"/>
      <c r="I63" s="173"/>
      <c r="J63" s="174">
        <f>J150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93</v>
      </c>
      <c r="E64" s="173"/>
      <c r="F64" s="173"/>
      <c r="G64" s="173"/>
      <c r="H64" s="173"/>
      <c r="I64" s="173"/>
      <c r="J64" s="174">
        <f>J211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94</v>
      </c>
      <c r="E65" s="173"/>
      <c r="F65" s="173"/>
      <c r="G65" s="173"/>
      <c r="H65" s="173"/>
      <c r="I65" s="173"/>
      <c r="J65" s="174">
        <f>J229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4"/>
      <c r="C66" s="165"/>
      <c r="D66" s="166" t="s">
        <v>95</v>
      </c>
      <c r="E66" s="167"/>
      <c r="F66" s="167"/>
      <c r="G66" s="167"/>
      <c r="H66" s="167"/>
      <c r="I66" s="167"/>
      <c r="J66" s="168">
        <f>J233</f>
        <v>0</v>
      </c>
      <c r="K66" s="165"/>
      <c r="L66" s="16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0"/>
      <c r="C67" s="171"/>
      <c r="D67" s="172" t="s">
        <v>96</v>
      </c>
      <c r="E67" s="173"/>
      <c r="F67" s="173"/>
      <c r="G67" s="173"/>
      <c r="H67" s="173"/>
      <c r="I67" s="173"/>
      <c r="J67" s="174">
        <f>J234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0"/>
      <c r="C68" s="171"/>
      <c r="D68" s="172" t="s">
        <v>97</v>
      </c>
      <c r="E68" s="173"/>
      <c r="F68" s="173"/>
      <c r="G68" s="173"/>
      <c r="H68" s="173"/>
      <c r="I68" s="173"/>
      <c r="J68" s="174">
        <f>J307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0"/>
      <c r="C69" s="171"/>
      <c r="D69" s="172" t="s">
        <v>98</v>
      </c>
      <c r="E69" s="173"/>
      <c r="F69" s="173"/>
      <c r="G69" s="173"/>
      <c r="H69" s="173"/>
      <c r="I69" s="173"/>
      <c r="J69" s="174">
        <f>J333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0"/>
      <c r="C70" s="171"/>
      <c r="D70" s="172" t="s">
        <v>99</v>
      </c>
      <c r="E70" s="173"/>
      <c r="F70" s="173"/>
      <c r="G70" s="173"/>
      <c r="H70" s="173"/>
      <c r="I70" s="173"/>
      <c r="J70" s="174">
        <f>J399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0"/>
      <c r="C71" s="171"/>
      <c r="D71" s="172" t="s">
        <v>100</v>
      </c>
      <c r="E71" s="173"/>
      <c r="F71" s="173"/>
      <c r="G71" s="173"/>
      <c r="H71" s="173"/>
      <c r="I71" s="173"/>
      <c r="J71" s="174">
        <f>J430</f>
        <v>0</v>
      </c>
      <c r="K71" s="171"/>
      <c r="L71" s="17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0"/>
      <c r="C72" s="171"/>
      <c r="D72" s="172" t="s">
        <v>101</v>
      </c>
      <c r="E72" s="173"/>
      <c r="F72" s="173"/>
      <c r="G72" s="173"/>
      <c r="H72" s="173"/>
      <c r="I72" s="173"/>
      <c r="J72" s="174">
        <f>J449</f>
        <v>0</v>
      </c>
      <c r="K72" s="171"/>
      <c r="L72" s="17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0"/>
      <c r="C73" s="171"/>
      <c r="D73" s="172" t="s">
        <v>102</v>
      </c>
      <c r="E73" s="173"/>
      <c r="F73" s="173"/>
      <c r="G73" s="173"/>
      <c r="H73" s="173"/>
      <c r="I73" s="173"/>
      <c r="J73" s="174">
        <f>J677</f>
        <v>0</v>
      </c>
      <c r="K73" s="171"/>
      <c r="L73" s="17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0"/>
      <c r="C74" s="171"/>
      <c r="D74" s="172" t="s">
        <v>103</v>
      </c>
      <c r="E74" s="173"/>
      <c r="F74" s="173"/>
      <c r="G74" s="173"/>
      <c r="H74" s="173"/>
      <c r="I74" s="173"/>
      <c r="J74" s="174">
        <f>J695</f>
        <v>0</v>
      </c>
      <c r="K74" s="171"/>
      <c r="L74" s="17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0"/>
      <c r="C75" s="171"/>
      <c r="D75" s="172" t="s">
        <v>104</v>
      </c>
      <c r="E75" s="173"/>
      <c r="F75" s="173"/>
      <c r="G75" s="173"/>
      <c r="H75" s="173"/>
      <c r="I75" s="173"/>
      <c r="J75" s="174">
        <f>J748</f>
        <v>0</v>
      </c>
      <c r="K75" s="171"/>
      <c r="L75" s="17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0"/>
      <c r="C76" s="171"/>
      <c r="D76" s="172" t="s">
        <v>105</v>
      </c>
      <c r="E76" s="173"/>
      <c r="F76" s="173"/>
      <c r="G76" s="173"/>
      <c r="H76" s="173"/>
      <c r="I76" s="173"/>
      <c r="J76" s="174">
        <f>J810</f>
        <v>0</v>
      </c>
      <c r="K76" s="171"/>
      <c r="L76" s="17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0"/>
      <c r="C77" s="171"/>
      <c r="D77" s="172" t="s">
        <v>106</v>
      </c>
      <c r="E77" s="173"/>
      <c r="F77" s="173"/>
      <c r="G77" s="173"/>
      <c r="H77" s="173"/>
      <c r="I77" s="173"/>
      <c r="J77" s="174">
        <f>J837</f>
        <v>0</v>
      </c>
      <c r="K77" s="171"/>
      <c r="L77" s="17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64"/>
      <c r="C78" s="165"/>
      <c r="D78" s="166" t="s">
        <v>107</v>
      </c>
      <c r="E78" s="167"/>
      <c r="F78" s="167"/>
      <c r="G78" s="167"/>
      <c r="H78" s="167"/>
      <c r="I78" s="167"/>
      <c r="J78" s="168">
        <f>J861</f>
        <v>0</v>
      </c>
      <c r="K78" s="165"/>
      <c r="L78" s="16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70"/>
      <c r="C79" s="171"/>
      <c r="D79" s="172" t="s">
        <v>108</v>
      </c>
      <c r="E79" s="173"/>
      <c r="F79" s="173"/>
      <c r="G79" s="173"/>
      <c r="H79" s="173"/>
      <c r="I79" s="173"/>
      <c r="J79" s="174">
        <f>J862</f>
        <v>0</v>
      </c>
      <c r="K79" s="171"/>
      <c r="L79" s="17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0"/>
      <c r="C80" s="171"/>
      <c r="D80" s="172" t="s">
        <v>109</v>
      </c>
      <c r="E80" s="173"/>
      <c r="F80" s="173"/>
      <c r="G80" s="173"/>
      <c r="H80" s="173"/>
      <c r="I80" s="173"/>
      <c r="J80" s="174">
        <f>J882</f>
        <v>0</v>
      </c>
      <c r="K80" s="171"/>
      <c r="L80" s="17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64"/>
      <c r="C81" s="165"/>
      <c r="D81" s="166" t="s">
        <v>110</v>
      </c>
      <c r="E81" s="167"/>
      <c r="F81" s="167"/>
      <c r="G81" s="167"/>
      <c r="H81" s="167"/>
      <c r="I81" s="167"/>
      <c r="J81" s="168">
        <f>J886</f>
        <v>0</v>
      </c>
      <c r="K81" s="165"/>
      <c r="L81" s="16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64"/>
      <c r="C82" s="165"/>
      <c r="D82" s="166" t="s">
        <v>111</v>
      </c>
      <c r="E82" s="167"/>
      <c r="F82" s="167"/>
      <c r="G82" s="167"/>
      <c r="H82" s="167"/>
      <c r="I82" s="167"/>
      <c r="J82" s="168">
        <f>J892</f>
        <v>0</v>
      </c>
      <c r="K82" s="165"/>
      <c r="L82" s="16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70"/>
      <c r="C83" s="171"/>
      <c r="D83" s="172" t="s">
        <v>112</v>
      </c>
      <c r="E83" s="173"/>
      <c r="F83" s="173"/>
      <c r="G83" s="173"/>
      <c r="H83" s="173"/>
      <c r="I83" s="173"/>
      <c r="J83" s="174">
        <f>J893</f>
        <v>0</v>
      </c>
      <c r="K83" s="171"/>
      <c r="L83" s="17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0"/>
      <c r="C84" s="171"/>
      <c r="D84" s="172" t="s">
        <v>113</v>
      </c>
      <c r="E84" s="173"/>
      <c r="F84" s="173"/>
      <c r="G84" s="173"/>
      <c r="H84" s="173"/>
      <c r="I84" s="173"/>
      <c r="J84" s="174">
        <f>J897</f>
        <v>0</v>
      </c>
      <c r="K84" s="171"/>
      <c r="L84" s="175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0"/>
      <c r="C85" s="171"/>
      <c r="D85" s="172" t="s">
        <v>114</v>
      </c>
      <c r="E85" s="173"/>
      <c r="F85" s="173"/>
      <c r="G85" s="173"/>
      <c r="H85" s="173"/>
      <c r="I85" s="173"/>
      <c r="J85" s="174">
        <f>J901</f>
        <v>0</v>
      </c>
      <c r="K85" s="171"/>
      <c r="L85" s="175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3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133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91" s="2" customFormat="1" ht="6.96" customHeight="1">
      <c r="A91" s="41"/>
      <c r="B91" s="64"/>
      <c r="C91" s="65"/>
      <c r="D91" s="65"/>
      <c r="E91" s="65"/>
      <c r="F91" s="65"/>
      <c r="G91" s="65"/>
      <c r="H91" s="65"/>
      <c r="I91" s="65"/>
      <c r="J91" s="65"/>
      <c r="K91" s="65"/>
      <c r="L91" s="133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4.96" customHeight="1">
      <c r="A92" s="41"/>
      <c r="B92" s="42"/>
      <c r="C92" s="26" t="s">
        <v>115</v>
      </c>
      <c r="D92" s="43"/>
      <c r="E92" s="43"/>
      <c r="F92" s="43"/>
      <c r="G92" s="43"/>
      <c r="H92" s="43"/>
      <c r="I92" s="43"/>
      <c r="J92" s="43"/>
      <c r="K92" s="43"/>
      <c r="L92" s="133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3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16</v>
      </c>
      <c r="D94" s="43"/>
      <c r="E94" s="43"/>
      <c r="F94" s="43"/>
      <c r="G94" s="43"/>
      <c r="H94" s="43"/>
      <c r="I94" s="43"/>
      <c r="J94" s="43"/>
      <c r="K94" s="43"/>
      <c r="L94" s="133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6.25" customHeight="1">
      <c r="A95" s="41"/>
      <c r="B95" s="42"/>
      <c r="C95" s="43"/>
      <c r="D95" s="43"/>
      <c r="E95" s="159" t="str">
        <f>E7</f>
        <v>Modernizace společenských prostor MZSS, Východní 621/16 - Karlovy Vary</v>
      </c>
      <c r="F95" s="35"/>
      <c r="G95" s="35"/>
      <c r="H95" s="35"/>
      <c r="I95" s="43"/>
      <c r="J95" s="43"/>
      <c r="K95" s="43"/>
      <c r="L95" s="133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83</v>
      </c>
      <c r="D96" s="43"/>
      <c r="E96" s="43"/>
      <c r="F96" s="43"/>
      <c r="G96" s="43"/>
      <c r="H96" s="43"/>
      <c r="I96" s="43"/>
      <c r="J96" s="43"/>
      <c r="K96" s="43"/>
      <c r="L96" s="133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E9</f>
        <v>VT05 - Modernizace společenských prostor MZSS</v>
      </c>
      <c r="F97" s="43"/>
      <c r="G97" s="43"/>
      <c r="H97" s="43"/>
      <c r="I97" s="43"/>
      <c r="J97" s="43"/>
      <c r="K97" s="43"/>
      <c r="L97" s="133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33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21</v>
      </c>
      <c r="D99" s="43"/>
      <c r="E99" s="43"/>
      <c r="F99" s="30" t="str">
        <f>F12</f>
        <v xml:space="preserve"> </v>
      </c>
      <c r="G99" s="43"/>
      <c r="H99" s="43"/>
      <c r="I99" s="35" t="s">
        <v>23</v>
      </c>
      <c r="J99" s="75" t="str">
        <f>IF(J12="","",J12)</f>
        <v>30. 1. 2025</v>
      </c>
      <c r="K99" s="43"/>
      <c r="L99" s="133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33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25</v>
      </c>
      <c r="D101" s="43"/>
      <c r="E101" s="43"/>
      <c r="F101" s="30" t="str">
        <f>E15</f>
        <v>Městské zařízení sociálních služeb K.Vary, p.o.</v>
      </c>
      <c r="G101" s="43"/>
      <c r="H101" s="43"/>
      <c r="I101" s="35" t="s">
        <v>31</v>
      </c>
      <c r="J101" s="39" t="str">
        <f>E21</f>
        <v>Ing. arch. Petr Bokota</v>
      </c>
      <c r="K101" s="43"/>
      <c r="L101" s="133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29</v>
      </c>
      <c r="D102" s="43"/>
      <c r="E102" s="43"/>
      <c r="F102" s="30" t="str">
        <f>IF(E18="","",E18)</f>
        <v>Vyplň údaj</v>
      </c>
      <c r="G102" s="43"/>
      <c r="H102" s="43"/>
      <c r="I102" s="35" t="s">
        <v>34</v>
      </c>
      <c r="J102" s="39" t="str">
        <f>E24</f>
        <v xml:space="preserve"> </v>
      </c>
      <c r="K102" s="43"/>
      <c r="L102" s="133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33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1" customFormat="1" ht="29.28" customHeight="1">
      <c r="A104" s="176"/>
      <c r="B104" s="177"/>
      <c r="C104" s="178" t="s">
        <v>116</v>
      </c>
      <c r="D104" s="179" t="s">
        <v>56</v>
      </c>
      <c r="E104" s="179" t="s">
        <v>52</v>
      </c>
      <c r="F104" s="179" t="s">
        <v>53</v>
      </c>
      <c r="G104" s="179" t="s">
        <v>117</v>
      </c>
      <c r="H104" s="179" t="s">
        <v>118</v>
      </c>
      <c r="I104" s="179" t="s">
        <v>119</v>
      </c>
      <c r="J104" s="179" t="s">
        <v>87</v>
      </c>
      <c r="K104" s="180" t="s">
        <v>120</v>
      </c>
      <c r="L104" s="181"/>
      <c r="M104" s="95" t="s">
        <v>19</v>
      </c>
      <c r="N104" s="96" t="s">
        <v>41</v>
      </c>
      <c r="O104" s="96" t="s">
        <v>121</v>
      </c>
      <c r="P104" s="96" t="s">
        <v>122</v>
      </c>
      <c r="Q104" s="96" t="s">
        <v>123</v>
      </c>
      <c r="R104" s="96" t="s">
        <v>124</v>
      </c>
      <c r="S104" s="96" t="s">
        <v>125</v>
      </c>
      <c r="T104" s="97" t="s">
        <v>126</v>
      </c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</row>
    <row r="105" s="2" customFormat="1" ht="22.8" customHeight="1">
      <c r="A105" s="41"/>
      <c r="B105" s="42"/>
      <c r="C105" s="102" t="s">
        <v>127</v>
      </c>
      <c r="D105" s="43"/>
      <c r="E105" s="43"/>
      <c r="F105" s="43"/>
      <c r="G105" s="43"/>
      <c r="H105" s="43"/>
      <c r="I105" s="43"/>
      <c r="J105" s="182">
        <f>BK105</f>
        <v>0</v>
      </c>
      <c r="K105" s="43"/>
      <c r="L105" s="47"/>
      <c r="M105" s="98"/>
      <c r="N105" s="183"/>
      <c r="O105" s="99"/>
      <c r="P105" s="184">
        <f>P106+P233+P861+P886+P892</f>
        <v>0</v>
      </c>
      <c r="Q105" s="99"/>
      <c r="R105" s="184">
        <f>R106+R233+R861+R886+R892</f>
        <v>14.920172770000001</v>
      </c>
      <c r="S105" s="99"/>
      <c r="T105" s="185">
        <f>T106+T233+T861+T886+T892</f>
        <v>16.578353360000001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70</v>
      </c>
      <c r="AU105" s="20" t="s">
        <v>88</v>
      </c>
      <c r="BK105" s="186">
        <f>BK106+BK233+BK861+BK886+BK892</f>
        <v>0</v>
      </c>
    </row>
    <row r="106" s="12" customFormat="1" ht="25.92" customHeight="1">
      <c r="A106" s="12"/>
      <c r="B106" s="187"/>
      <c r="C106" s="188"/>
      <c r="D106" s="189" t="s">
        <v>70</v>
      </c>
      <c r="E106" s="190" t="s">
        <v>128</v>
      </c>
      <c r="F106" s="190" t="s">
        <v>129</v>
      </c>
      <c r="G106" s="188"/>
      <c r="H106" s="188"/>
      <c r="I106" s="191"/>
      <c r="J106" s="192">
        <f>BK106</f>
        <v>0</v>
      </c>
      <c r="K106" s="188"/>
      <c r="L106" s="193"/>
      <c r="M106" s="194"/>
      <c r="N106" s="195"/>
      <c r="O106" s="195"/>
      <c r="P106" s="196">
        <f>P107+P121+P150+P211+P229</f>
        <v>0</v>
      </c>
      <c r="Q106" s="195"/>
      <c r="R106" s="196">
        <f>R107+R121+R150+R211+R229</f>
        <v>5.80651122</v>
      </c>
      <c r="S106" s="195"/>
      <c r="T106" s="197">
        <f>T107+T121+T150+T211+T229</f>
        <v>13.791618000000002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8" t="s">
        <v>79</v>
      </c>
      <c r="AT106" s="199" t="s">
        <v>70</v>
      </c>
      <c r="AU106" s="199" t="s">
        <v>71</v>
      </c>
      <c r="AY106" s="198" t="s">
        <v>130</v>
      </c>
      <c r="BK106" s="200">
        <f>BK107+BK121+BK150+BK211+BK229</f>
        <v>0</v>
      </c>
    </row>
    <row r="107" s="12" customFormat="1" ht="22.8" customHeight="1">
      <c r="A107" s="12"/>
      <c r="B107" s="187"/>
      <c r="C107" s="188"/>
      <c r="D107" s="189" t="s">
        <v>70</v>
      </c>
      <c r="E107" s="201" t="s">
        <v>131</v>
      </c>
      <c r="F107" s="201" t="s">
        <v>132</v>
      </c>
      <c r="G107" s="188"/>
      <c r="H107" s="188"/>
      <c r="I107" s="191"/>
      <c r="J107" s="202">
        <f>BK107</f>
        <v>0</v>
      </c>
      <c r="K107" s="188"/>
      <c r="L107" s="193"/>
      <c r="M107" s="194"/>
      <c r="N107" s="195"/>
      <c r="O107" s="195"/>
      <c r="P107" s="196">
        <f>SUM(P108:P120)</f>
        <v>0</v>
      </c>
      <c r="Q107" s="195"/>
      <c r="R107" s="196">
        <f>SUM(R108:R120)</f>
        <v>0.14548362000000001</v>
      </c>
      <c r="S107" s="195"/>
      <c r="T107" s="197">
        <f>SUM(T108:T120)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8" t="s">
        <v>79</v>
      </c>
      <c r="AT107" s="199" t="s">
        <v>70</v>
      </c>
      <c r="AU107" s="199" t="s">
        <v>79</v>
      </c>
      <c r="AY107" s="198" t="s">
        <v>130</v>
      </c>
      <c r="BK107" s="200">
        <f>SUM(BK108:BK120)</f>
        <v>0</v>
      </c>
    </row>
    <row r="108" s="2" customFormat="1" ht="37.8" customHeight="1">
      <c r="A108" s="41"/>
      <c r="B108" s="42"/>
      <c r="C108" s="203" t="s">
        <v>79</v>
      </c>
      <c r="D108" s="203" t="s">
        <v>133</v>
      </c>
      <c r="E108" s="204" t="s">
        <v>134</v>
      </c>
      <c r="F108" s="205" t="s">
        <v>135</v>
      </c>
      <c r="G108" s="206" t="s">
        <v>136</v>
      </c>
      <c r="H108" s="207">
        <v>0.044999999999999998</v>
      </c>
      <c r="I108" s="208"/>
      <c r="J108" s="209">
        <f>ROUND(I108*H108,2)</f>
        <v>0</v>
      </c>
      <c r="K108" s="205" t="s">
        <v>137</v>
      </c>
      <c r="L108" s="47"/>
      <c r="M108" s="210" t="s">
        <v>19</v>
      </c>
      <c r="N108" s="211" t="s">
        <v>42</v>
      </c>
      <c r="O108" s="87"/>
      <c r="P108" s="212">
        <f>O108*H108</f>
        <v>0</v>
      </c>
      <c r="Q108" s="212">
        <v>0.017090000000000001</v>
      </c>
      <c r="R108" s="212">
        <f>Q108*H108</f>
        <v>0.00076904999999999996</v>
      </c>
      <c r="S108" s="212">
        <v>0</v>
      </c>
      <c r="T108" s="213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4" t="s">
        <v>138</v>
      </c>
      <c r="AT108" s="214" t="s">
        <v>133</v>
      </c>
      <c r="AU108" s="214" t="s">
        <v>81</v>
      </c>
      <c r="AY108" s="20" t="s">
        <v>130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0" t="s">
        <v>79</v>
      </c>
      <c r="BK108" s="215">
        <f>ROUND(I108*H108,2)</f>
        <v>0</v>
      </c>
      <c r="BL108" s="20" t="s">
        <v>138</v>
      </c>
      <c r="BM108" s="214" t="s">
        <v>81</v>
      </c>
    </row>
    <row r="109" s="2" customFormat="1">
      <c r="A109" s="41"/>
      <c r="B109" s="42"/>
      <c r="C109" s="43"/>
      <c r="D109" s="216" t="s">
        <v>139</v>
      </c>
      <c r="E109" s="43"/>
      <c r="F109" s="217" t="s">
        <v>140</v>
      </c>
      <c r="G109" s="43"/>
      <c r="H109" s="43"/>
      <c r="I109" s="218"/>
      <c r="J109" s="43"/>
      <c r="K109" s="43"/>
      <c r="L109" s="47"/>
      <c r="M109" s="219"/>
      <c r="N109" s="220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139</v>
      </c>
      <c r="AU109" s="20" t="s">
        <v>81</v>
      </c>
    </row>
    <row r="110" s="2" customFormat="1">
      <c r="A110" s="41"/>
      <c r="B110" s="42"/>
      <c r="C110" s="43"/>
      <c r="D110" s="221" t="s">
        <v>141</v>
      </c>
      <c r="E110" s="43"/>
      <c r="F110" s="222" t="s">
        <v>142</v>
      </c>
      <c r="G110" s="43"/>
      <c r="H110" s="43"/>
      <c r="I110" s="218"/>
      <c r="J110" s="43"/>
      <c r="K110" s="43"/>
      <c r="L110" s="47"/>
      <c r="M110" s="219"/>
      <c r="N110" s="220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141</v>
      </c>
      <c r="AU110" s="20" t="s">
        <v>81</v>
      </c>
    </row>
    <row r="111" s="13" customFormat="1">
      <c r="A111" s="13"/>
      <c r="B111" s="223"/>
      <c r="C111" s="224"/>
      <c r="D111" s="216" t="s">
        <v>143</v>
      </c>
      <c r="E111" s="225" t="s">
        <v>19</v>
      </c>
      <c r="F111" s="226" t="s">
        <v>144</v>
      </c>
      <c r="G111" s="224"/>
      <c r="H111" s="227">
        <v>0.044999999999999998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143</v>
      </c>
      <c r="AU111" s="233" t="s">
        <v>81</v>
      </c>
      <c r="AV111" s="13" t="s">
        <v>81</v>
      </c>
      <c r="AW111" s="13" t="s">
        <v>33</v>
      </c>
      <c r="AX111" s="13" t="s">
        <v>71</v>
      </c>
      <c r="AY111" s="233" t="s">
        <v>130</v>
      </c>
    </row>
    <row r="112" s="14" customFormat="1">
      <c r="A112" s="14"/>
      <c r="B112" s="234"/>
      <c r="C112" s="235"/>
      <c r="D112" s="216" t="s">
        <v>143</v>
      </c>
      <c r="E112" s="236" t="s">
        <v>19</v>
      </c>
      <c r="F112" s="237" t="s">
        <v>145</v>
      </c>
      <c r="G112" s="235"/>
      <c r="H112" s="238">
        <v>0.044999999999999998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143</v>
      </c>
      <c r="AU112" s="244" t="s">
        <v>81</v>
      </c>
      <c r="AV112" s="14" t="s">
        <v>138</v>
      </c>
      <c r="AW112" s="14" t="s">
        <v>33</v>
      </c>
      <c r="AX112" s="14" t="s">
        <v>79</v>
      </c>
      <c r="AY112" s="244" t="s">
        <v>130</v>
      </c>
    </row>
    <row r="113" s="2" customFormat="1" ht="24.15" customHeight="1">
      <c r="A113" s="41"/>
      <c r="B113" s="42"/>
      <c r="C113" s="245" t="s">
        <v>81</v>
      </c>
      <c r="D113" s="245" t="s">
        <v>146</v>
      </c>
      <c r="E113" s="246" t="s">
        <v>147</v>
      </c>
      <c r="F113" s="247" t="s">
        <v>148</v>
      </c>
      <c r="G113" s="248" t="s">
        <v>136</v>
      </c>
      <c r="H113" s="249">
        <v>0.044999999999999998</v>
      </c>
      <c r="I113" s="250"/>
      <c r="J113" s="251">
        <f>ROUND(I113*H113,2)</f>
        <v>0</v>
      </c>
      <c r="K113" s="247" t="s">
        <v>137</v>
      </c>
      <c r="L113" s="252"/>
      <c r="M113" s="253" t="s">
        <v>19</v>
      </c>
      <c r="N113" s="254" t="s">
        <v>42</v>
      </c>
      <c r="O113" s="87"/>
      <c r="P113" s="212">
        <f>O113*H113</f>
        <v>0</v>
      </c>
      <c r="Q113" s="212">
        <v>1</v>
      </c>
      <c r="R113" s="212">
        <f>Q113*H113</f>
        <v>0.044999999999999998</v>
      </c>
      <c r="S113" s="212">
        <v>0</v>
      </c>
      <c r="T113" s="213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4" t="s">
        <v>149</v>
      </c>
      <c r="AT113" s="214" t="s">
        <v>146</v>
      </c>
      <c r="AU113" s="214" t="s">
        <v>81</v>
      </c>
      <c r="AY113" s="20" t="s">
        <v>130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0" t="s">
        <v>79</v>
      </c>
      <c r="BK113" s="215">
        <f>ROUND(I113*H113,2)</f>
        <v>0</v>
      </c>
      <c r="BL113" s="20" t="s">
        <v>138</v>
      </c>
      <c r="BM113" s="214" t="s">
        <v>138</v>
      </c>
    </row>
    <row r="114" s="2" customFormat="1">
      <c r="A114" s="41"/>
      <c r="B114" s="42"/>
      <c r="C114" s="43"/>
      <c r="D114" s="216" t="s">
        <v>139</v>
      </c>
      <c r="E114" s="43"/>
      <c r="F114" s="217" t="s">
        <v>148</v>
      </c>
      <c r="G114" s="43"/>
      <c r="H114" s="43"/>
      <c r="I114" s="218"/>
      <c r="J114" s="43"/>
      <c r="K114" s="43"/>
      <c r="L114" s="47"/>
      <c r="M114" s="219"/>
      <c r="N114" s="220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139</v>
      </c>
      <c r="AU114" s="20" t="s">
        <v>81</v>
      </c>
    </row>
    <row r="115" s="2" customFormat="1" ht="33" customHeight="1">
      <c r="A115" s="41"/>
      <c r="B115" s="42"/>
      <c r="C115" s="203" t="s">
        <v>131</v>
      </c>
      <c r="D115" s="203" t="s">
        <v>133</v>
      </c>
      <c r="E115" s="204" t="s">
        <v>150</v>
      </c>
      <c r="F115" s="205" t="s">
        <v>151</v>
      </c>
      <c r="G115" s="206" t="s">
        <v>152</v>
      </c>
      <c r="H115" s="207">
        <v>1.2370000000000001</v>
      </c>
      <c r="I115" s="208"/>
      <c r="J115" s="209">
        <f>ROUND(I115*H115,2)</f>
        <v>0</v>
      </c>
      <c r="K115" s="205" t="s">
        <v>137</v>
      </c>
      <c r="L115" s="47"/>
      <c r="M115" s="210" t="s">
        <v>19</v>
      </c>
      <c r="N115" s="211" t="s">
        <v>42</v>
      </c>
      <c r="O115" s="87"/>
      <c r="P115" s="212">
        <f>O115*H115</f>
        <v>0</v>
      </c>
      <c r="Q115" s="212">
        <v>0.080610000000000001</v>
      </c>
      <c r="R115" s="212">
        <f>Q115*H115</f>
        <v>0.099714570000000016</v>
      </c>
      <c r="S115" s="212">
        <v>0</v>
      </c>
      <c r="T115" s="213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4" t="s">
        <v>138</v>
      </c>
      <c r="AT115" s="214" t="s">
        <v>133</v>
      </c>
      <c r="AU115" s="214" t="s">
        <v>81</v>
      </c>
      <c r="AY115" s="20" t="s">
        <v>130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0" t="s">
        <v>79</v>
      </c>
      <c r="BK115" s="215">
        <f>ROUND(I115*H115,2)</f>
        <v>0</v>
      </c>
      <c r="BL115" s="20" t="s">
        <v>138</v>
      </c>
      <c r="BM115" s="214" t="s">
        <v>153</v>
      </c>
    </row>
    <row r="116" s="2" customFormat="1">
      <c r="A116" s="41"/>
      <c r="B116" s="42"/>
      <c r="C116" s="43"/>
      <c r="D116" s="216" t="s">
        <v>139</v>
      </c>
      <c r="E116" s="43"/>
      <c r="F116" s="217" t="s">
        <v>154</v>
      </c>
      <c r="G116" s="43"/>
      <c r="H116" s="43"/>
      <c r="I116" s="218"/>
      <c r="J116" s="43"/>
      <c r="K116" s="43"/>
      <c r="L116" s="47"/>
      <c r="M116" s="219"/>
      <c r="N116" s="220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139</v>
      </c>
      <c r="AU116" s="20" t="s">
        <v>81</v>
      </c>
    </row>
    <row r="117" s="2" customFormat="1">
      <c r="A117" s="41"/>
      <c r="B117" s="42"/>
      <c r="C117" s="43"/>
      <c r="D117" s="221" t="s">
        <v>141</v>
      </c>
      <c r="E117" s="43"/>
      <c r="F117" s="222" t="s">
        <v>155</v>
      </c>
      <c r="G117" s="43"/>
      <c r="H117" s="43"/>
      <c r="I117" s="218"/>
      <c r="J117" s="43"/>
      <c r="K117" s="43"/>
      <c r="L117" s="47"/>
      <c r="M117" s="219"/>
      <c r="N117" s="220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141</v>
      </c>
      <c r="AU117" s="20" t="s">
        <v>81</v>
      </c>
    </row>
    <row r="118" s="13" customFormat="1">
      <c r="A118" s="13"/>
      <c r="B118" s="223"/>
      <c r="C118" s="224"/>
      <c r="D118" s="216" t="s">
        <v>143</v>
      </c>
      <c r="E118" s="225" t="s">
        <v>19</v>
      </c>
      <c r="F118" s="226" t="s">
        <v>156</v>
      </c>
      <c r="G118" s="224"/>
      <c r="H118" s="227">
        <v>0.95699999999999996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143</v>
      </c>
      <c r="AU118" s="233" t="s">
        <v>81</v>
      </c>
      <c r="AV118" s="13" t="s">
        <v>81</v>
      </c>
      <c r="AW118" s="13" t="s">
        <v>33</v>
      </c>
      <c r="AX118" s="13" t="s">
        <v>71</v>
      </c>
      <c r="AY118" s="233" t="s">
        <v>130</v>
      </c>
    </row>
    <row r="119" s="13" customFormat="1">
      <c r="A119" s="13"/>
      <c r="B119" s="223"/>
      <c r="C119" s="224"/>
      <c r="D119" s="216" t="s">
        <v>143</v>
      </c>
      <c r="E119" s="225" t="s">
        <v>19</v>
      </c>
      <c r="F119" s="226" t="s">
        <v>157</v>
      </c>
      <c r="G119" s="224"/>
      <c r="H119" s="227">
        <v>0.28000000000000003</v>
      </c>
      <c r="I119" s="228"/>
      <c r="J119" s="224"/>
      <c r="K119" s="224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143</v>
      </c>
      <c r="AU119" s="233" t="s">
        <v>81</v>
      </c>
      <c r="AV119" s="13" t="s">
        <v>81</v>
      </c>
      <c r="AW119" s="13" t="s">
        <v>33</v>
      </c>
      <c r="AX119" s="13" t="s">
        <v>71</v>
      </c>
      <c r="AY119" s="233" t="s">
        <v>130</v>
      </c>
    </row>
    <row r="120" s="14" customFormat="1">
      <c r="A120" s="14"/>
      <c r="B120" s="234"/>
      <c r="C120" s="235"/>
      <c r="D120" s="216" t="s">
        <v>143</v>
      </c>
      <c r="E120" s="236" t="s">
        <v>19</v>
      </c>
      <c r="F120" s="237" t="s">
        <v>145</v>
      </c>
      <c r="G120" s="235"/>
      <c r="H120" s="238">
        <v>1.2370000000000001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4" t="s">
        <v>143</v>
      </c>
      <c r="AU120" s="244" t="s">
        <v>81</v>
      </c>
      <c r="AV120" s="14" t="s">
        <v>138</v>
      </c>
      <c r="AW120" s="14" t="s">
        <v>33</v>
      </c>
      <c r="AX120" s="14" t="s">
        <v>79</v>
      </c>
      <c r="AY120" s="244" t="s">
        <v>130</v>
      </c>
    </row>
    <row r="121" s="12" customFormat="1" ht="22.8" customHeight="1">
      <c r="A121" s="12"/>
      <c r="B121" s="187"/>
      <c r="C121" s="188"/>
      <c r="D121" s="189" t="s">
        <v>70</v>
      </c>
      <c r="E121" s="201" t="s">
        <v>153</v>
      </c>
      <c r="F121" s="201" t="s">
        <v>158</v>
      </c>
      <c r="G121" s="188"/>
      <c r="H121" s="188"/>
      <c r="I121" s="191"/>
      <c r="J121" s="202">
        <f>BK121</f>
        <v>0</v>
      </c>
      <c r="K121" s="188"/>
      <c r="L121" s="193"/>
      <c r="M121" s="194"/>
      <c r="N121" s="195"/>
      <c r="O121" s="195"/>
      <c r="P121" s="196">
        <f>SUM(P122:P149)</f>
        <v>0</v>
      </c>
      <c r="Q121" s="195"/>
      <c r="R121" s="196">
        <f>SUM(R122:R149)</f>
        <v>5.6608776000000001</v>
      </c>
      <c r="S121" s="195"/>
      <c r="T121" s="197">
        <f>SUM(T122:T149)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8" t="s">
        <v>79</v>
      </c>
      <c r="AT121" s="199" t="s">
        <v>70</v>
      </c>
      <c r="AU121" s="199" t="s">
        <v>79</v>
      </c>
      <c r="AY121" s="198" t="s">
        <v>130</v>
      </c>
      <c r="BK121" s="200">
        <f>SUM(BK122:BK149)</f>
        <v>0</v>
      </c>
    </row>
    <row r="122" s="2" customFormat="1" ht="24.15" customHeight="1">
      <c r="A122" s="41"/>
      <c r="B122" s="42"/>
      <c r="C122" s="203" t="s">
        <v>138</v>
      </c>
      <c r="D122" s="203" t="s">
        <v>133</v>
      </c>
      <c r="E122" s="204" t="s">
        <v>159</v>
      </c>
      <c r="F122" s="205" t="s">
        <v>160</v>
      </c>
      <c r="G122" s="206" t="s">
        <v>152</v>
      </c>
      <c r="H122" s="207">
        <v>333.28300000000002</v>
      </c>
      <c r="I122" s="208"/>
      <c r="J122" s="209">
        <f>ROUND(I122*H122,2)</f>
        <v>0</v>
      </c>
      <c r="K122" s="205" t="s">
        <v>137</v>
      </c>
      <c r="L122" s="47"/>
      <c r="M122" s="210" t="s">
        <v>19</v>
      </c>
      <c r="N122" s="211" t="s">
        <v>42</v>
      </c>
      <c r="O122" s="87"/>
      <c r="P122" s="212">
        <f>O122*H122</f>
        <v>0</v>
      </c>
      <c r="Q122" s="212">
        <v>0.015599999999999999</v>
      </c>
      <c r="R122" s="212">
        <f>Q122*H122</f>
        <v>5.1992148</v>
      </c>
      <c r="S122" s="212">
        <v>0</v>
      </c>
      <c r="T122" s="213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4" t="s">
        <v>138</v>
      </c>
      <c r="AT122" s="214" t="s">
        <v>133</v>
      </c>
      <c r="AU122" s="214" t="s">
        <v>81</v>
      </c>
      <c r="AY122" s="20" t="s">
        <v>130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0" t="s">
        <v>79</v>
      </c>
      <c r="BK122" s="215">
        <f>ROUND(I122*H122,2)</f>
        <v>0</v>
      </c>
      <c r="BL122" s="20" t="s">
        <v>138</v>
      </c>
      <c r="BM122" s="214" t="s">
        <v>149</v>
      </c>
    </row>
    <row r="123" s="2" customFormat="1">
      <c r="A123" s="41"/>
      <c r="B123" s="42"/>
      <c r="C123" s="43"/>
      <c r="D123" s="216" t="s">
        <v>139</v>
      </c>
      <c r="E123" s="43"/>
      <c r="F123" s="217" t="s">
        <v>161</v>
      </c>
      <c r="G123" s="43"/>
      <c r="H123" s="43"/>
      <c r="I123" s="218"/>
      <c r="J123" s="43"/>
      <c r="K123" s="43"/>
      <c r="L123" s="47"/>
      <c r="M123" s="219"/>
      <c r="N123" s="220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139</v>
      </c>
      <c r="AU123" s="20" t="s">
        <v>81</v>
      </c>
    </row>
    <row r="124" s="2" customFormat="1">
      <c r="A124" s="41"/>
      <c r="B124" s="42"/>
      <c r="C124" s="43"/>
      <c r="D124" s="221" t="s">
        <v>141</v>
      </c>
      <c r="E124" s="43"/>
      <c r="F124" s="222" t="s">
        <v>162</v>
      </c>
      <c r="G124" s="43"/>
      <c r="H124" s="43"/>
      <c r="I124" s="218"/>
      <c r="J124" s="43"/>
      <c r="K124" s="43"/>
      <c r="L124" s="47"/>
      <c r="M124" s="219"/>
      <c r="N124" s="220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141</v>
      </c>
      <c r="AU124" s="20" t="s">
        <v>81</v>
      </c>
    </row>
    <row r="125" s="13" customFormat="1">
      <c r="A125" s="13"/>
      <c r="B125" s="223"/>
      <c r="C125" s="224"/>
      <c r="D125" s="216" t="s">
        <v>143</v>
      </c>
      <c r="E125" s="225" t="s">
        <v>19</v>
      </c>
      <c r="F125" s="226" t="s">
        <v>163</v>
      </c>
      <c r="G125" s="224"/>
      <c r="H125" s="227">
        <v>25.032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143</v>
      </c>
      <c r="AU125" s="233" t="s">
        <v>81</v>
      </c>
      <c r="AV125" s="13" t="s">
        <v>81</v>
      </c>
      <c r="AW125" s="13" t="s">
        <v>33</v>
      </c>
      <c r="AX125" s="13" t="s">
        <v>71</v>
      </c>
      <c r="AY125" s="233" t="s">
        <v>130</v>
      </c>
    </row>
    <row r="126" s="13" customFormat="1">
      <c r="A126" s="13"/>
      <c r="B126" s="223"/>
      <c r="C126" s="224"/>
      <c r="D126" s="216" t="s">
        <v>143</v>
      </c>
      <c r="E126" s="225" t="s">
        <v>19</v>
      </c>
      <c r="F126" s="226" t="s">
        <v>164</v>
      </c>
      <c r="G126" s="224"/>
      <c r="H126" s="227">
        <v>10.608000000000001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143</v>
      </c>
      <c r="AU126" s="233" t="s">
        <v>81</v>
      </c>
      <c r="AV126" s="13" t="s">
        <v>81</v>
      </c>
      <c r="AW126" s="13" t="s">
        <v>33</v>
      </c>
      <c r="AX126" s="13" t="s">
        <v>71</v>
      </c>
      <c r="AY126" s="233" t="s">
        <v>130</v>
      </c>
    </row>
    <row r="127" s="13" customFormat="1">
      <c r="A127" s="13"/>
      <c r="B127" s="223"/>
      <c r="C127" s="224"/>
      <c r="D127" s="216" t="s">
        <v>143</v>
      </c>
      <c r="E127" s="225" t="s">
        <v>19</v>
      </c>
      <c r="F127" s="226" t="s">
        <v>165</v>
      </c>
      <c r="G127" s="224"/>
      <c r="H127" s="227">
        <v>30.606000000000002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143</v>
      </c>
      <c r="AU127" s="233" t="s">
        <v>81</v>
      </c>
      <c r="AV127" s="13" t="s">
        <v>81</v>
      </c>
      <c r="AW127" s="13" t="s">
        <v>33</v>
      </c>
      <c r="AX127" s="13" t="s">
        <v>71</v>
      </c>
      <c r="AY127" s="233" t="s">
        <v>130</v>
      </c>
    </row>
    <row r="128" s="15" customFormat="1">
      <c r="A128" s="15"/>
      <c r="B128" s="255"/>
      <c r="C128" s="256"/>
      <c r="D128" s="216" t="s">
        <v>143</v>
      </c>
      <c r="E128" s="257" t="s">
        <v>19</v>
      </c>
      <c r="F128" s="258" t="s">
        <v>166</v>
      </c>
      <c r="G128" s="256"/>
      <c r="H128" s="259">
        <v>66.245999999999995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143</v>
      </c>
      <c r="AU128" s="265" t="s">
        <v>81</v>
      </c>
      <c r="AV128" s="15" t="s">
        <v>131</v>
      </c>
      <c r="AW128" s="15" t="s">
        <v>33</v>
      </c>
      <c r="AX128" s="15" t="s">
        <v>71</v>
      </c>
      <c r="AY128" s="265" t="s">
        <v>130</v>
      </c>
    </row>
    <row r="129" s="13" customFormat="1">
      <c r="A129" s="13"/>
      <c r="B129" s="223"/>
      <c r="C129" s="224"/>
      <c r="D129" s="216" t="s">
        <v>143</v>
      </c>
      <c r="E129" s="225" t="s">
        <v>19</v>
      </c>
      <c r="F129" s="226" t="s">
        <v>167</v>
      </c>
      <c r="G129" s="224"/>
      <c r="H129" s="227">
        <v>1.7949999999999999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143</v>
      </c>
      <c r="AU129" s="233" t="s">
        <v>81</v>
      </c>
      <c r="AV129" s="13" t="s">
        <v>81</v>
      </c>
      <c r="AW129" s="13" t="s">
        <v>33</v>
      </c>
      <c r="AX129" s="13" t="s">
        <v>71</v>
      </c>
      <c r="AY129" s="233" t="s">
        <v>130</v>
      </c>
    </row>
    <row r="130" s="13" customFormat="1">
      <c r="A130" s="13"/>
      <c r="B130" s="223"/>
      <c r="C130" s="224"/>
      <c r="D130" s="216" t="s">
        <v>143</v>
      </c>
      <c r="E130" s="225" t="s">
        <v>19</v>
      </c>
      <c r="F130" s="226" t="s">
        <v>168</v>
      </c>
      <c r="G130" s="224"/>
      <c r="H130" s="227">
        <v>-0.64400000000000002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143</v>
      </c>
      <c r="AU130" s="233" t="s">
        <v>81</v>
      </c>
      <c r="AV130" s="13" t="s">
        <v>81</v>
      </c>
      <c r="AW130" s="13" t="s">
        <v>33</v>
      </c>
      <c r="AX130" s="13" t="s">
        <v>71</v>
      </c>
      <c r="AY130" s="233" t="s">
        <v>130</v>
      </c>
    </row>
    <row r="131" s="15" customFormat="1">
      <c r="A131" s="15"/>
      <c r="B131" s="255"/>
      <c r="C131" s="256"/>
      <c r="D131" s="216" t="s">
        <v>143</v>
      </c>
      <c r="E131" s="257" t="s">
        <v>19</v>
      </c>
      <c r="F131" s="258" t="s">
        <v>166</v>
      </c>
      <c r="G131" s="256"/>
      <c r="H131" s="259">
        <v>1.151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5" t="s">
        <v>143</v>
      </c>
      <c r="AU131" s="265" t="s">
        <v>81</v>
      </c>
      <c r="AV131" s="15" t="s">
        <v>131</v>
      </c>
      <c r="AW131" s="15" t="s">
        <v>33</v>
      </c>
      <c r="AX131" s="15" t="s">
        <v>71</v>
      </c>
      <c r="AY131" s="265" t="s">
        <v>130</v>
      </c>
    </row>
    <row r="132" s="13" customFormat="1">
      <c r="A132" s="13"/>
      <c r="B132" s="223"/>
      <c r="C132" s="224"/>
      <c r="D132" s="216" t="s">
        <v>143</v>
      </c>
      <c r="E132" s="225" t="s">
        <v>19</v>
      </c>
      <c r="F132" s="226" t="s">
        <v>169</v>
      </c>
      <c r="G132" s="224"/>
      <c r="H132" s="227">
        <v>109.99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143</v>
      </c>
      <c r="AU132" s="233" t="s">
        <v>81</v>
      </c>
      <c r="AV132" s="13" t="s">
        <v>81</v>
      </c>
      <c r="AW132" s="13" t="s">
        <v>33</v>
      </c>
      <c r="AX132" s="13" t="s">
        <v>71</v>
      </c>
      <c r="AY132" s="233" t="s">
        <v>130</v>
      </c>
    </row>
    <row r="133" s="15" customFormat="1">
      <c r="A133" s="15"/>
      <c r="B133" s="255"/>
      <c r="C133" s="256"/>
      <c r="D133" s="216" t="s">
        <v>143</v>
      </c>
      <c r="E133" s="257" t="s">
        <v>19</v>
      </c>
      <c r="F133" s="258" t="s">
        <v>166</v>
      </c>
      <c r="G133" s="256"/>
      <c r="H133" s="259">
        <v>109.99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143</v>
      </c>
      <c r="AU133" s="265" t="s">
        <v>81</v>
      </c>
      <c r="AV133" s="15" t="s">
        <v>131</v>
      </c>
      <c r="AW133" s="15" t="s">
        <v>33</v>
      </c>
      <c r="AX133" s="15" t="s">
        <v>71</v>
      </c>
      <c r="AY133" s="265" t="s">
        <v>130</v>
      </c>
    </row>
    <row r="134" s="13" customFormat="1">
      <c r="A134" s="13"/>
      <c r="B134" s="223"/>
      <c r="C134" s="224"/>
      <c r="D134" s="216" t="s">
        <v>143</v>
      </c>
      <c r="E134" s="225" t="s">
        <v>19</v>
      </c>
      <c r="F134" s="226" t="s">
        <v>170</v>
      </c>
      <c r="G134" s="224"/>
      <c r="H134" s="227">
        <v>53.115000000000002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143</v>
      </c>
      <c r="AU134" s="233" t="s">
        <v>81</v>
      </c>
      <c r="AV134" s="13" t="s">
        <v>81</v>
      </c>
      <c r="AW134" s="13" t="s">
        <v>33</v>
      </c>
      <c r="AX134" s="13" t="s">
        <v>71</v>
      </c>
      <c r="AY134" s="233" t="s">
        <v>130</v>
      </c>
    </row>
    <row r="135" s="13" customFormat="1">
      <c r="A135" s="13"/>
      <c r="B135" s="223"/>
      <c r="C135" s="224"/>
      <c r="D135" s="216" t="s">
        <v>143</v>
      </c>
      <c r="E135" s="225" t="s">
        <v>19</v>
      </c>
      <c r="F135" s="226" t="s">
        <v>171</v>
      </c>
      <c r="G135" s="224"/>
      <c r="H135" s="227">
        <v>102.78100000000001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143</v>
      </c>
      <c r="AU135" s="233" t="s">
        <v>81</v>
      </c>
      <c r="AV135" s="13" t="s">
        <v>81</v>
      </c>
      <c r="AW135" s="13" t="s">
        <v>33</v>
      </c>
      <c r="AX135" s="13" t="s">
        <v>71</v>
      </c>
      <c r="AY135" s="233" t="s">
        <v>130</v>
      </c>
    </row>
    <row r="136" s="15" customFormat="1">
      <c r="A136" s="15"/>
      <c r="B136" s="255"/>
      <c r="C136" s="256"/>
      <c r="D136" s="216" t="s">
        <v>143</v>
      </c>
      <c r="E136" s="257" t="s">
        <v>19</v>
      </c>
      <c r="F136" s="258" t="s">
        <v>166</v>
      </c>
      <c r="G136" s="256"/>
      <c r="H136" s="259">
        <v>155.89599999999999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143</v>
      </c>
      <c r="AU136" s="265" t="s">
        <v>81</v>
      </c>
      <c r="AV136" s="15" t="s">
        <v>131</v>
      </c>
      <c r="AW136" s="15" t="s">
        <v>33</v>
      </c>
      <c r="AX136" s="15" t="s">
        <v>71</v>
      </c>
      <c r="AY136" s="265" t="s">
        <v>130</v>
      </c>
    </row>
    <row r="137" s="14" customFormat="1">
      <c r="A137" s="14"/>
      <c r="B137" s="234"/>
      <c r="C137" s="235"/>
      <c r="D137" s="216" t="s">
        <v>143</v>
      </c>
      <c r="E137" s="236" t="s">
        <v>19</v>
      </c>
      <c r="F137" s="237" t="s">
        <v>145</v>
      </c>
      <c r="G137" s="235"/>
      <c r="H137" s="238">
        <v>333.28300000000002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4" t="s">
        <v>143</v>
      </c>
      <c r="AU137" s="244" t="s">
        <v>81</v>
      </c>
      <c r="AV137" s="14" t="s">
        <v>138</v>
      </c>
      <c r="AW137" s="14" t="s">
        <v>33</v>
      </c>
      <c r="AX137" s="14" t="s">
        <v>79</v>
      </c>
      <c r="AY137" s="244" t="s">
        <v>130</v>
      </c>
    </row>
    <row r="138" s="2" customFormat="1" ht="37.8" customHeight="1">
      <c r="A138" s="41"/>
      <c r="B138" s="42"/>
      <c r="C138" s="203" t="s">
        <v>172</v>
      </c>
      <c r="D138" s="203" t="s">
        <v>133</v>
      </c>
      <c r="E138" s="204" t="s">
        <v>173</v>
      </c>
      <c r="F138" s="205" t="s">
        <v>174</v>
      </c>
      <c r="G138" s="206" t="s">
        <v>152</v>
      </c>
      <c r="H138" s="207">
        <v>86.010000000000005</v>
      </c>
      <c r="I138" s="208"/>
      <c r="J138" s="209">
        <f>ROUND(I138*H138,2)</f>
        <v>0</v>
      </c>
      <c r="K138" s="205" t="s">
        <v>137</v>
      </c>
      <c r="L138" s="47"/>
      <c r="M138" s="210" t="s">
        <v>19</v>
      </c>
      <c r="N138" s="211" t="s">
        <v>42</v>
      </c>
      <c r="O138" s="87"/>
      <c r="P138" s="212">
        <f>O138*H138</f>
        <v>0</v>
      </c>
      <c r="Q138" s="212">
        <v>0.0016000000000000001</v>
      </c>
      <c r="R138" s="212">
        <f>Q138*H138</f>
        <v>0.13761600000000002</v>
      </c>
      <c r="S138" s="212">
        <v>0</v>
      </c>
      <c r="T138" s="213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4" t="s">
        <v>138</v>
      </c>
      <c r="AT138" s="214" t="s">
        <v>133</v>
      </c>
      <c r="AU138" s="214" t="s">
        <v>81</v>
      </c>
      <c r="AY138" s="20" t="s">
        <v>130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0" t="s">
        <v>79</v>
      </c>
      <c r="BK138" s="215">
        <f>ROUND(I138*H138,2)</f>
        <v>0</v>
      </c>
      <c r="BL138" s="20" t="s">
        <v>138</v>
      </c>
      <c r="BM138" s="214" t="s">
        <v>175</v>
      </c>
    </row>
    <row r="139" s="2" customFormat="1">
      <c r="A139" s="41"/>
      <c r="B139" s="42"/>
      <c r="C139" s="43"/>
      <c r="D139" s="216" t="s">
        <v>139</v>
      </c>
      <c r="E139" s="43"/>
      <c r="F139" s="217" t="s">
        <v>176</v>
      </c>
      <c r="G139" s="43"/>
      <c r="H139" s="43"/>
      <c r="I139" s="218"/>
      <c r="J139" s="43"/>
      <c r="K139" s="43"/>
      <c r="L139" s="47"/>
      <c r="M139" s="219"/>
      <c r="N139" s="220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139</v>
      </c>
      <c r="AU139" s="20" t="s">
        <v>81</v>
      </c>
    </row>
    <row r="140" s="2" customFormat="1">
      <c r="A140" s="41"/>
      <c r="B140" s="42"/>
      <c r="C140" s="43"/>
      <c r="D140" s="221" t="s">
        <v>141</v>
      </c>
      <c r="E140" s="43"/>
      <c r="F140" s="222" t="s">
        <v>177</v>
      </c>
      <c r="G140" s="43"/>
      <c r="H140" s="43"/>
      <c r="I140" s="218"/>
      <c r="J140" s="43"/>
      <c r="K140" s="43"/>
      <c r="L140" s="47"/>
      <c r="M140" s="219"/>
      <c r="N140" s="220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141</v>
      </c>
      <c r="AU140" s="20" t="s">
        <v>81</v>
      </c>
    </row>
    <row r="141" s="2" customFormat="1" ht="24.15" customHeight="1">
      <c r="A141" s="41"/>
      <c r="B141" s="42"/>
      <c r="C141" s="245" t="s">
        <v>153</v>
      </c>
      <c r="D141" s="245" t="s">
        <v>146</v>
      </c>
      <c r="E141" s="246" t="s">
        <v>178</v>
      </c>
      <c r="F141" s="247" t="s">
        <v>179</v>
      </c>
      <c r="G141" s="248" t="s">
        <v>152</v>
      </c>
      <c r="H141" s="249">
        <v>98.912000000000006</v>
      </c>
      <c r="I141" s="250"/>
      <c r="J141" s="251">
        <f>ROUND(I141*H141,2)</f>
        <v>0</v>
      </c>
      <c r="K141" s="247" t="s">
        <v>180</v>
      </c>
      <c r="L141" s="252"/>
      <c r="M141" s="253" t="s">
        <v>19</v>
      </c>
      <c r="N141" s="254" t="s">
        <v>42</v>
      </c>
      <c r="O141" s="87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4" t="s">
        <v>149</v>
      </c>
      <c r="AT141" s="214" t="s">
        <v>146</v>
      </c>
      <c r="AU141" s="214" t="s">
        <v>81</v>
      </c>
      <c r="AY141" s="20" t="s">
        <v>130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0" t="s">
        <v>79</v>
      </c>
      <c r="BK141" s="215">
        <f>ROUND(I141*H141,2)</f>
        <v>0</v>
      </c>
      <c r="BL141" s="20" t="s">
        <v>138</v>
      </c>
      <c r="BM141" s="214" t="s">
        <v>8</v>
      </c>
    </row>
    <row r="142" s="2" customFormat="1">
      <c r="A142" s="41"/>
      <c r="B142" s="42"/>
      <c r="C142" s="43"/>
      <c r="D142" s="216" t="s">
        <v>139</v>
      </c>
      <c r="E142" s="43"/>
      <c r="F142" s="217" t="s">
        <v>179</v>
      </c>
      <c r="G142" s="43"/>
      <c r="H142" s="43"/>
      <c r="I142" s="218"/>
      <c r="J142" s="43"/>
      <c r="K142" s="43"/>
      <c r="L142" s="47"/>
      <c r="M142" s="219"/>
      <c r="N142" s="220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139</v>
      </c>
      <c r="AU142" s="20" t="s">
        <v>81</v>
      </c>
    </row>
    <row r="143" s="13" customFormat="1">
      <c r="A143" s="13"/>
      <c r="B143" s="223"/>
      <c r="C143" s="224"/>
      <c r="D143" s="216" t="s">
        <v>143</v>
      </c>
      <c r="E143" s="225" t="s">
        <v>19</v>
      </c>
      <c r="F143" s="226" t="s">
        <v>181</v>
      </c>
      <c r="G143" s="224"/>
      <c r="H143" s="227">
        <v>98.912000000000006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143</v>
      </c>
      <c r="AU143" s="233" t="s">
        <v>81</v>
      </c>
      <c r="AV143" s="13" t="s">
        <v>81</v>
      </c>
      <c r="AW143" s="13" t="s">
        <v>33</v>
      </c>
      <c r="AX143" s="13" t="s">
        <v>71</v>
      </c>
      <c r="AY143" s="233" t="s">
        <v>130</v>
      </c>
    </row>
    <row r="144" s="14" customFormat="1">
      <c r="A144" s="14"/>
      <c r="B144" s="234"/>
      <c r="C144" s="235"/>
      <c r="D144" s="216" t="s">
        <v>143</v>
      </c>
      <c r="E144" s="236" t="s">
        <v>19</v>
      </c>
      <c r="F144" s="237" t="s">
        <v>145</v>
      </c>
      <c r="G144" s="235"/>
      <c r="H144" s="238">
        <v>98.912000000000006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143</v>
      </c>
      <c r="AU144" s="244" t="s">
        <v>81</v>
      </c>
      <c r="AV144" s="14" t="s">
        <v>138</v>
      </c>
      <c r="AW144" s="14" t="s">
        <v>33</v>
      </c>
      <c r="AX144" s="14" t="s">
        <v>79</v>
      </c>
      <c r="AY144" s="244" t="s">
        <v>130</v>
      </c>
    </row>
    <row r="145" s="2" customFormat="1" ht="21.75" customHeight="1">
      <c r="A145" s="41"/>
      <c r="B145" s="42"/>
      <c r="C145" s="203" t="s">
        <v>182</v>
      </c>
      <c r="D145" s="203" t="s">
        <v>133</v>
      </c>
      <c r="E145" s="204" t="s">
        <v>183</v>
      </c>
      <c r="F145" s="205" t="s">
        <v>184</v>
      </c>
      <c r="G145" s="206" t="s">
        <v>152</v>
      </c>
      <c r="H145" s="207">
        <v>1.764</v>
      </c>
      <c r="I145" s="208"/>
      <c r="J145" s="209">
        <f>ROUND(I145*H145,2)</f>
        <v>0</v>
      </c>
      <c r="K145" s="205" t="s">
        <v>137</v>
      </c>
      <c r="L145" s="47"/>
      <c r="M145" s="210" t="s">
        <v>19</v>
      </c>
      <c r="N145" s="211" t="s">
        <v>42</v>
      </c>
      <c r="O145" s="87"/>
      <c r="P145" s="212">
        <f>O145*H145</f>
        <v>0</v>
      </c>
      <c r="Q145" s="212">
        <v>0.1837</v>
      </c>
      <c r="R145" s="212">
        <f>Q145*H145</f>
        <v>0.32404680000000002</v>
      </c>
      <c r="S145" s="212">
        <v>0</v>
      </c>
      <c r="T145" s="213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4" t="s">
        <v>138</v>
      </c>
      <c r="AT145" s="214" t="s">
        <v>133</v>
      </c>
      <c r="AU145" s="214" t="s">
        <v>81</v>
      </c>
      <c r="AY145" s="20" t="s">
        <v>130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0" t="s">
        <v>79</v>
      </c>
      <c r="BK145" s="215">
        <f>ROUND(I145*H145,2)</f>
        <v>0</v>
      </c>
      <c r="BL145" s="20" t="s">
        <v>138</v>
      </c>
      <c r="BM145" s="214" t="s">
        <v>185</v>
      </c>
    </row>
    <row r="146" s="2" customFormat="1">
      <c r="A146" s="41"/>
      <c r="B146" s="42"/>
      <c r="C146" s="43"/>
      <c r="D146" s="216" t="s">
        <v>139</v>
      </c>
      <c r="E146" s="43"/>
      <c r="F146" s="217" t="s">
        <v>186</v>
      </c>
      <c r="G146" s="43"/>
      <c r="H146" s="43"/>
      <c r="I146" s="218"/>
      <c r="J146" s="43"/>
      <c r="K146" s="43"/>
      <c r="L146" s="47"/>
      <c r="M146" s="219"/>
      <c r="N146" s="220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139</v>
      </c>
      <c r="AU146" s="20" t="s">
        <v>81</v>
      </c>
    </row>
    <row r="147" s="2" customFormat="1">
      <c r="A147" s="41"/>
      <c r="B147" s="42"/>
      <c r="C147" s="43"/>
      <c r="D147" s="221" t="s">
        <v>141</v>
      </c>
      <c r="E147" s="43"/>
      <c r="F147" s="222" t="s">
        <v>187</v>
      </c>
      <c r="G147" s="43"/>
      <c r="H147" s="43"/>
      <c r="I147" s="218"/>
      <c r="J147" s="43"/>
      <c r="K147" s="43"/>
      <c r="L147" s="47"/>
      <c r="M147" s="219"/>
      <c r="N147" s="220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141</v>
      </c>
      <c r="AU147" s="20" t="s">
        <v>81</v>
      </c>
    </row>
    <row r="148" s="13" customFormat="1">
      <c r="A148" s="13"/>
      <c r="B148" s="223"/>
      <c r="C148" s="224"/>
      <c r="D148" s="216" t="s">
        <v>143</v>
      </c>
      <c r="E148" s="225" t="s">
        <v>19</v>
      </c>
      <c r="F148" s="226" t="s">
        <v>188</v>
      </c>
      <c r="G148" s="224"/>
      <c r="H148" s="227">
        <v>1.764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143</v>
      </c>
      <c r="AU148" s="233" t="s">
        <v>81</v>
      </c>
      <c r="AV148" s="13" t="s">
        <v>81</v>
      </c>
      <c r="AW148" s="13" t="s">
        <v>33</v>
      </c>
      <c r="AX148" s="13" t="s">
        <v>71</v>
      </c>
      <c r="AY148" s="233" t="s">
        <v>130</v>
      </c>
    </row>
    <row r="149" s="14" customFormat="1">
      <c r="A149" s="14"/>
      <c r="B149" s="234"/>
      <c r="C149" s="235"/>
      <c r="D149" s="216" t="s">
        <v>143</v>
      </c>
      <c r="E149" s="236" t="s">
        <v>19</v>
      </c>
      <c r="F149" s="237" t="s">
        <v>145</v>
      </c>
      <c r="G149" s="235"/>
      <c r="H149" s="238">
        <v>1.764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143</v>
      </c>
      <c r="AU149" s="244" t="s">
        <v>81</v>
      </c>
      <c r="AV149" s="14" t="s">
        <v>138</v>
      </c>
      <c r="AW149" s="14" t="s">
        <v>33</v>
      </c>
      <c r="AX149" s="14" t="s">
        <v>79</v>
      </c>
      <c r="AY149" s="244" t="s">
        <v>130</v>
      </c>
    </row>
    <row r="150" s="12" customFormat="1" ht="22.8" customHeight="1">
      <c r="A150" s="12"/>
      <c r="B150" s="187"/>
      <c r="C150" s="188"/>
      <c r="D150" s="189" t="s">
        <v>70</v>
      </c>
      <c r="E150" s="201" t="s">
        <v>189</v>
      </c>
      <c r="F150" s="201" t="s">
        <v>190</v>
      </c>
      <c r="G150" s="188"/>
      <c r="H150" s="188"/>
      <c r="I150" s="191"/>
      <c r="J150" s="202">
        <f>BK150</f>
        <v>0</v>
      </c>
      <c r="K150" s="188"/>
      <c r="L150" s="193"/>
      <c r="M150" s="194"/>
      <c r="N150" s="195"/>
      <c r="O150" s="195"/>
      <c r="P150" s="196">
        <f>SUM(P151:P210)</f>
        <v>0</v>
      </c>
      <c r="Q150" s="195"/>
      <c r="R150" s="196">
        <f>SUM(R151:R210)</f>
        <v>0.00015000000000000001</v>
      </c>
      <c r="S150" s="195"/>
      <c r="T150" s="197">
        <f>SUM(T151:T210)</f>
        <v>13.791618000000002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8" t="s">
        <v>79</v>
      </c>
      <c r="AT150" s="199" t="s">
        <v>70</v>
      </c>
      <c r="AU150" s="199" t="s">
        <v>79</v>
      </c>
      <c r="AY150" s="198" t="s">
        <v>130</v>
      </c>
      <c r="BK150" s="200">
        <f>SUM(BK151:BK210)</f>
        <v>0</v>
      </c>
    </row>
    <row r="151" s="2" customFormat="1" ht="21.75" customHeight="1">
      <c r="A151" s="41"/>
      <c r="B151" s="42"/>
      <c r="C151" s="203" t="s">
        <v>149</v>
      </c>
      <c r="D151" s="203" t="s">
        <v>133</v>
      </c>
      <c r="E151" s="204" t="s">
        <v>191</v>
      </c>
      <c r="F151" s="205" t="s">
        <v>192</v>
      </c>
      <c r="G151" s="206" t="s">
        <v>152</v>
      </c>
      <c r="H151" s="207">
        <v>46.340000000000003</v>
      </c>
      <c r="I151" s="208"/>
      <c r="J151" s="209">
        <f>ROUND(I151*H151,2)</f>
        <v>0</v>
      </c>
      <c r="K151" s="205" t="s">
        <v>137</v>
      </c>
      <c r="L151" s="47"/>
      <c r="M151" s="210" t="s">
        <v>19</v>
      </c>
      <c r="N151" s="211" t="s">
        <v>42</v>
      </c>
      <c r="O151" s="87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4" t="s">
        <v>138</v>
      </c>
      <c r="AT151" s="214" t="s">
        <v>133</v>
      </c>
      <c r="AU151" s="214" t="s">
        <v>81</v>
      </c>
      <c r="AY151" s="20" t="s">
        <v>130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0" t="s">
        <v>79</v>
      </c>
      <c r="BK151" s="215">
        <f>ROUND(I151*H151,2)</f>
        <v>0</v>
      </c>
      <c r="BL151" s="20" t="s">
        <v>138</v>
      </c>
      <c r="BM151" s="214" t="s">
        <v>193</v>
      </c>
    </row>
    <row r="152" s="2" customFormat="1">
      <c r="A152" s="41"/>
      <c r="B152" s="42"/>
      <c r="C152" s="43"/>
      <c r="D152" s="216" t="s">
        <v>139</v>
      </c>
      <c r="E152" s="43"/>
      <c r="F152" s="217" t="s">
        <v>192</v>
      </c>
      <c r="G152" s="43"/>
      <c r="H152" s="43"/>
      <c r="I152" s="218"/>
      <c r="J152" s="43"/>
      <c r="K152" s="43"/>
      <c r="L152" s="47"/>
      <c r="M152" s="219"/>
      <c r="N152" s="220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139</v>
      </c>
      <c r="AU152" s="20" t="s">
        <v>81</v>
      </c>
    </row>
    <row r="153" s="2" customFormat="1">
      <c r="A153" s="41"/>
      <c r="B153" s="42"/>
      <c r="C153" s="43"/>
      <c r="D153" s="221" t="s">
        <v>141</v>
      </c>
      <c r="E153" s="43"/>
      <c r="F153" s="222" t="s">
        <v>194</v>
      </c>
      <c r="G153" s="43"/>
      <c r="H153" s="43"/>
      <c r="I153" s="218"/>
      <c r="J153" s="43"/>
      <c r="K153" s="43"/>
      <c r="L153" s="47"/>
      <c r="M153" s="219"/>
      <c r="N153" s="220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141</v>
      </c>
      <c r="AU153" s="20" t="s">
        <v>81</v>
      </c>
    </row>
    <row r="154" s="2" customFormat="1" ht="24.15" customHeight="1">
      <c r="A154" s="41"/>
      <c r="B154" s="42"/>
      <c r="C154" s="203" t="s">
        <v>189</v>
      </c>
      <c r="D154" s="203" t="s">
        <v>133</v>
      </c>
      <c r="E154" s="204" t="s">
        <v>195</v>
      </c>
      <c r="F154" s="205" t="s">
        <v>196</v>
      </c>
      <c r="G154" s="206" t="s">
        <v>152</v>
      </c>
      <c r="H154" s="207">
        <v>46.340000000000003</v>
      </c>
      <c r="I154" s="208"/>
      <c r="J154" s="209">
        <f>ROUND(I154*H154,2)</f>
        <v>0</v>
      </c>
      <c r="K154" s="205" t="s">
        <v>137</v>
      </c>
      <c r="L154" s="47"/>
      <c r="M154" s="210" t="s">
        <v>19</v>
      </c>
      <c r="N154" s="211" t="s">
        <v>42</v>
      </c>
      <c r="O154" s="87"/>
      <c r="P154" s="212">
        <f>O154*H154</f>
        <v>0</v>
      </c>
      <c r="Q154" s="212">
        <v>0</v>
      </c>
      <c r="R154" s="212">
        <f>Q154*H154</f>
        <v>0</v>
      </c>
      <c r="S154" s="212">
        <v>0.035000000000000003</v>
      </c>
      <c r="T154" s="213">
        <f>S154*H154</f>
        <v>1.6219000000000003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4" t="s">
        <v>138</v>
      </c>
      <c r="AT154" s="214" t="s">
        <v>133</v>
      </c>
      <c r="AU154" s="214" t="s">
        <v>81</v>
      </c>
      <c r="AY154" s="20" t="s">
        <v>130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0" t="s">
        <v>79</v>
      </c>
      <c r="BK154" s="215">
        <f>ROUND(I154*H154,2)</f>
        <v>0</v>
      </c>
      <c r="BL154" s="20" t="s">
        <v>138</v>
      </c>
      <c r="BM154" s="214" t="s">
        <v>197</v>
      </c>
    </row>
    <row r="155" s="2" customFormat="1">
      <c r="A155" s="41"/>
      <c r="B155" s="42"/>
      <c r="C155" s="43"/>
      <c r="D155" s="216" t="s">
        <v>139</v>
      </c>
      <c r="E155" s="43"/>
      <c r="F155" s="217" t="s">
        <v>198</v>
      </c>
      <c r="G155" s="43"/>
      <c r="H155" s="43"/>
      <c r="I155" s="218"/>
      <c r="J155" s="43"/>
      <c r="K155" s="43"/>
      <c r="L155" s="47"/>
      <c r="M155" s="219"/>
      <c r="N155" s="220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139</v>
      </c>
      <c r="AU155" s="20" t="s">
        <v>81</v>
      </c>
    </row>
    <row r="156" s="2" customFormat="1">
      <c r="A156" s="41"/>
      <c r="B156" s="42"/>
      <c r="C156" s="43"/>
      <c r="D156" s="221" t="s">
        <v>141</v>
      </c>
      <c r="E156" s="43"/>
      <c r="F156" s="222" t="s">
        <v>199</v>
      </c>
      <c r="G156" s="43"/>
      <c r="H156" s="43"/>
      <c r="I156" s="218"/>
      <c r="J156" s="43"/>
      <c r="K156" s="43"/>
      <c r="L156" s="47"/>
      <c r="M156" s="219"/>
      <c r="N156" s="220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141</v>
      </c>
      <c r="AU156" s="20" t="s">
        <v>81</v>
      </c>
    </row>
    <row r="157" s="2" customFormat="1" ht="33" customHeight="1">
      <c r="A157" s="41"/>
      <c r="B157" s="42"/>
      <c r="C157" s="203" t="s">
        <v>175</v>
      </c>
      <c r="D157" s="203" t="s">
        <v>133</v>
      </c>
      <c r="E157" s="204" t="s">
        <v>200</v>
      </c>
      <c r="F157" s="205" t="s">
        <v>201</v>
      </c>
      <c r="G157" s="206" t="s">
        <v>152</v>
      </c>
      <c r="H157" s="207">
        <v>86.010000000000005</v>
      </c>
      <c r="I157" s="208"/>
      <c r="J157" s="209">
        <f>ROUND(I157*H157,2)</f>
        <v>0</v>
      </c>
      <c r="K157" s="205" t="s">
        <v>137</v>
      </c>
      <c r="L157" s="47"/>
      <c r="M157" s="210" t="s">
        <v>19</v>
      </c>
      <c r="N157" s="211" t="s">
        <v>42</v>
      </c>
      <c r="O157" s="87"/>
      <c r="P157" s="212">
        <f>O157*H157</f>
        <v>0</v>
      </c>
      <c r="Q157" s="212">
        <v>0</v>
      </c>
      <c r="R157" s="212">
        <f>Q157*H157</f>
        <v>0</v>
      </c>
      <c r="S157" s="212">
        <v>0.109</v>
      </c>
      <c r="T157" s="213">
        <f>S157*H157</f>
        <v>9.3750900000000001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4" t="s">
        <v>138</v>
      </c>
      <c r="AT157" s="214" t="s">
        <v>133</v>
      </c>
      <c r="AU157" s="214" t="s">
        <v>81</v>
      </c>
      <c r="AY157" s="20" t="s">
        <v>130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0" t="s">
        <v>79</v>
      </c>
      <c r="BK157" s="215">
        <f>ROUND(I157*H157,2)</f>
        <v>0</v>
      </c>
      <c r="BL157" s="20" t="s">
        <v>138</v>
      </c>
      <c r="BM157" s="214" t="s">
        <v>202</v>
      </c>
    </row>
    <row r="158" s="2" customFormat="1">
      <c r="A158" s="41"/>
      <c r="B158" s="42"/>
      <c r="C158" s="43"/>
      <c r="D158" s="216" t="s">
        <v>139</v>
      </c>
      <c r="E158" s="43"/>
      <c r="F158" s="217" t="s">
        <v>203</v>
      </c>
      <c r="G158" s="43"/>
      <c r="H158" s="43"/>
      <c r="I158" s="218"/>
      <c r="J158" s="43"/>
      <c r="K158" s="43"/>
      <c r="L158" s="47"/>
      <c r="M158" s="219"/>
      <c r="N158" s="220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139</v>
      </c>
      <c r="AU158" s="20" t="s">
        <v>81</v>
      </c>
    </row>
    <row r="159" s="2" customFormat="1">
      <c r="A159" s="41"/>
      <c r="B159" s="42"/>
      <c r="C159" s="43"/>
      <c r="D159" s="221" t="s">
        <v>141</v>
      </c>
      <c r="E159" s="43"/>
      <c r="F159" s="222" t="s">
        <v>204</v>
      </c>
      <c r="G159" s="43"/>
      <c r="H159" s="43"/>
      <c r="I159" s="218"/>
      <c r="J159" s="43"/>
      <c r="K159" s="43"/>
      <c r="L159" s="47"/>
      <c r="M159" s="219"/>
      <c r="N159" s="220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141</v>
      </c>
      <c r="AU159" s="20" t="s">
        <v>81</v>
      </c>
    </row>
    <row r="160" s="2" customFormat="1" ht="16.5" customHeight="1">
      <c r="A160" s="41"/>
      <c r="B160" s="42"/>
      <c r="C160" s="203" t="s">
        <v>205</v>
      </c>
      <c r="D160" s="203" t="s">
        <v>133</v>
      </c>
      <c r="E160" s="204" t="s">
        <v>206</v>
      </c>
      <c r="F160" s="205" t="s">
        <v>207</v>
      </c>
      <c r="G160" s="206" t="s">
        <v>208</v>
      </c>
      <c r="H160" s="207">
        <v>14.390000000000001</v>
      </c>
      <c r="I160" s="208"/>
      <c r="J160" s="209">
        <f>ROUND(I160*H160,2)</f>
        <v>0</v>
      </c>
      <c r="K160" s="205" t="s">
        <v>137</v>
      </c>
      <c r="L160" s="47"/>
      <c r="M160" s="210" t="s">
        <v>19</v>
      </c>
      <c r="N160" s="211" t="s">
        <v>42</v>
      </c>
      <c r="O160" s="87"/>
      <c r="P160" s="212">
        <f>O160*H160</f>
        <v>0</v>
      </c>
      <c r="Q160" s="212">
        <v>0</v>
      </c>
      <c r="R160" s="212">
        <f>Q160*H160</f>
        <v>0</v>
      </c>
      <c r="S160" s="212">
        <v>0.0089999999999999993</v>
      </c>
      <c r="T160" s="213">
        <f>S160*H160</f>
        <v>0.12950999999999999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4" t="s">
        <v>138</v>
      </c>
      <c r="AT160" s="214" t="s">
        <v>133</v>
      </c>
      <c r="AU160" s="214" t="s">
        <v>81</v>
      </c>
      <c r="AY160" s="20" t="s">
        <v>130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20" t="s">
        <v>79</v>
      </c>
      <c r="BK160" s="215">
        <f>ROUND(I160*H160,2)</f>
        <v>0</v>
      </c>
      <c r="BL160" s="20" t="s">
        <v>138</v>
      </c>
      <c r="BM160" s="214" t="s">
        <v>209</v>
      </c>
    </row>
    <row r="161" s="2" customFormat="1">
      <c r="A161" s="41"/>
      <c r="B161" s="42"/>
      <c r="C161" s="43"/>
      <c r="D161" s="216" t="s">
        <v>139</v>
      </c>
      <c r="E161" s="43"/>
      <c r="F161" s="217" t="s">
        <v>210</v>
      </c>
      <c r="G161" s="43"/>
      <c r="H161" s="43"/>
      <c r="I161" s="218"/>
      <c r="J161" s="43"/>
      <c r="K161" s="43"/>
      <c r="L161" s="47"/>
      <c r="M161" s="219"/>
      <c r="N161" s="220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139</v>
      </c>
      <c r="AU161" s="20" t="s">
        <v>81</v>
      </c>
    </row>
    <row r="162" s="2" customFormat="1">
      <c r="A162" s="41"/>
      <c r="B162" s="42"/>
      <c r="C162" s="43"/>
      <c r="D162" s="221" t="s">
        <v>141</v>
      </c>
      <c r="E162" s="43"/>
      <c r="F162" s="222" t="s">
        <v>211</v>
      </c>
      <c r="G162" s="43"/>
      <c r="H162" s="43"/>
      <c r="I162" s="218"/>
      <c r="J162" s="43"/>
      <c r="K162" s="43"/>
      <c r="L162" s="47"/>
      <c r="M162" s="219"/>
      <c r="N162" s="220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141</v>
      </c>
      <c r="AU162" s="20" t="s">
        <v>81</v>
      </c>
    </row>
    <row r="163" s="13" customFormat="1">
      <c r="A163" s="13"/>
      <c r="B163" s="223"/>
      <c r="C163" s="224"/>
      <c r="D163" s="216" t="s">
        <v>143</v>
      </c>
      <c r="E163" s="225" t="s">
        <v>19</v>
      </c>
      <c r="F163" s="226" t="s">
        <v>212</v>
      </c>
      <c r="G163" s="224"/>
      <c r="H163" s="227">
        <v>22.440000000000001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143</v>
      </c>
      <c r="AU163" s="233" t="s">
        <v>81</v>
      </c>
      <c r="AV163" s="13" t="s">
        <v>81</v>
      </c>
      <c r="AW163" s="13" t="s">
        <v>33</v>
      </c>
      <c r="AX163" s="13" t="s">
        <v>71</v>
      </c>
      <c r="AY163" s="233" t="s">
        <v>130</v>
      </c>
    </row>
    <row r="164" s="13" customFormat="1">
      <c r="A164" s="13"/>
      <c r="B164" s="223"/>
      <c r="C164" s="224"/>
      <c r="D164" s="216" t="s">
        <v>143</v>
      </c>
      <c r="E164" s="225" t="s">
        <v>19</v>
      </c>
      <c r="F164" s="226" t="s">
        <v>213</v>
      </c>
      <c r="G164" s="224"/>
      <c r="H164" s="227">
        <v>-8.0500000000000007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143</v>
      </c>
      <c r="AU164" s="233" t="s">
        <v>81</v>
      </c>
      <c r="AV164" s="13" t="s">
        <v>81</v>
      </c>
      <c r="AW164" s="13" t="s">
        <v>33</v>
      </c>
      <c r="AX164" s="13" t="s">
        <v>71</v>
      </c>
      <c r="AY164" s="233" t="s">
        <v>130</v>
      </c>
    </row>
    <row r="165" s="14" customFormat="1">
      <c r="A165" s="14"/>
      <c r="B165" s="234"/>
      <c r="C165" s="235"/>
      <c r="D165" s="216" t="s">
        <v>143</v>
      </c>
      <c r="E165" s="236" t="s">
        <v>19</v>
      </c>
      <c r="F165" s="237" t="s">
        <v>145</v>
      </c>
      <c r="G165" s="235"/>
      <c r="H165" s="238">
        <v>14.390000000000001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4" t="s">
        <v>143</v>
      </c>
      <c r="AU165" s="244" t="s">
        <v>81</v>
      </c>
      <c r="AV165" s="14" t="s">
        <v>138</v>
      </c>
      <c r="AW165" s="14" t="s">
        <v>33</v>
      </c>
      <c r="AX165" s="14" t="s">
        <v>79</v>
      </c>
      <c r="AY165" s="244" t="s">
        <v>130</v>
      </c>
    </row>
    <row r="166" s="2" customFormat="1" ht="24.15" customHeight="1">
      <c r="A166" s="41"/>
      <c r="B166" s="42"/>
      <c r="C166" s="203" t="s">
        <v>8</v>
      </c>
      <c r="D166" s="203" t="s">
        <v>133</v>
      </c>
      <c r="E166" s="204" t="s">
        <v>214</v>
      </c>
      <c r="F166" s="205" t="s">
        <v>215</v>
      </c>
      <c r="G166" s="206" t="s">
        <v>152</v>
      </c>
      <c r="H166" s="207">
        <v>1.0660000000000001</v>
      </c>
      <c r="I166" s="208"/>
      <c r="J166" s="209">
        <f>ROUND(I166*H166,2)</f>
        <v>0</v>
      </c>
      <c r="K166" s="205" t="s">
        <v>137</v>
      </c>
      <c r="L166" s="47"/>
      <c r="M166" s="210" t="s">
        <v>19</v>
      </c>
      <c r="N166" s="211" t="s">
        <v>42</v>
      </c>
      <c r="O166" s="87"/>
      <c r="P166" s="212">
        <f>O166*H166</f>
        <v>0</v>
      </c>
      <c r="Q166" s="212">
        <v>0</v>
      </c>
      <c r="R166" s="212">
        <f>Q166*H166</f>
        <v>0</v>
      </c>
      <c r="S166" s="212">
        <v>0.048000000000000001</v>
      </c>
      <c r="T166" s="213">
        <f>S166*H166</f>
        <v>0.051168000000000005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4" t="s">
        <v>138</v>
      </c>
      <c r="AT166" s="214" t="s">
        <v>133</v>
      </c>
      <c r="AU166" s="214" t="s">
        <v>81</v>
      </c>
      <c r="AY166" s="20" t="s">
        <v>130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20" t="s">
        <v>79</v>
      </c>
      <c r="BK166" s="215">
        <f>ROUND(I166*H166,2)</f>
        <v>0</v>
      </c>
      <c r="BL166" s="20" t="s">
        <v>138</v>
      </c>
      <c r="BM166" s="214" t="s">
        <v>216</v>
      </c>
    </row>
    <row r="167" s="2" customFormat="1">
      <c r="A167" s="41"/>
      <c r="B167" s="42"/>
      <c r="C167" s="43"/>
      <c r="D167" s="216" t="s">
        <v>139</v>
      </c>
      <c r="E167" s="43"/>
      <c r="F167" s="217" t="s">
        <v>217</v>
      </c>
      <c r="G167" s="43"/>
      <c r="H167" s="43"/>
      <c r="I167" s="218"/>
      <c r="J167" s="43"/>
      <c r="K167" s="43"/>
      <c r="L167" s="47"/>
      <c r="M167" s="219"/>
      <c r="N167" s="220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139</v>
      </c>
      <c r="AU167" s="20" t="s">
        <v>81</v>
      </c>
    </row>
    <row r="168" s="2" customFormat="1">
      <c r="A168" s="41"/>
      <c r="B168" s="42"/>
      <c r="C168" s="43"/>
      <c r="D168" s="221" t="s">
        <v>141</v>
      </c>
      <c r="E168" s="43"/>
      <c r="F168" s="222" t="s">
        <v>218</v>
      </c>
      <c r="G168" s="43"/>
      <c r="H168" s="43"/>
      <c r="I168" s="218"/>
      <c r="J168" s="43"/>
      <c r="K168" s="43"/>
      <c r="L168" s="47"/>
      <c r="M168" s="219"/>
      <c r="N168" s="220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141</v>
      </c>
      <c r="AU168" s="20" t="s">
        <v>81</v>
      </c>
    </row>
    <row r="169" s="13" customFormat="1">
      <c r="A169" s="13"/>
      <c r="B169" s="223"/>
      <c r="C169" s="224"/>
      <c r="D169" s="216" t="s">
        <v>143</v>
      </c>
      <c r="E169" s="225" t="s">
        <v>19</v>
      </c>
      <c r="F169" s="226" t="s">
        <v>219</v>
      </c>
      <c r="G169" s="224"/>
      <c r="H169" s="227">
        <v>1.0660000000000001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143</v>
      </c>
      <c r="AU169" s="233" t="s">
        <v>81</v>
      </c>
      <c r="AV169" s="13" t="s">
        <v>81</v>
      </c>
      <c r="AW169" s="13" t="s">
        <v>33</v>
      </c>
      <c r="AX169" s="13" t="s">
        <v>71</v>
      </c>
      <c r="AY169" s="233" t="s">
        <v>130</v>
      </c>
    </row>
    <row r="170" s="14" customFormat="1">
      <c r="A170" s="14"/>
      <c r="B170" s="234"/>
      <c r="C170" s="235"/>
      <c r="D170" s="216" t="s">
        <v>143</v>
      </c>
      <c r="E170" s="236" t="s">
        <v>19</v>
      </c>
      <c r="F170" s="237" t="s">
        <v>145</v>
      </c>
      <c r="G170" s="235"/>
      <c r="H170" s="238">
        <v>1.0660000000000001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4" t="s">
        <v>143</v>
      </c>
      <c r="AU170" s="244" t="s">
        <v>81</v>
      </c>
      <c r="AV170" s="14" t="s">
        <v>138</v>
      </c>
      <c r="AW170" s="14" t="s">
        <v>33</v>
      </c>
      <c r="AX170" s="14" t="s">
        <v>79</v>
      </c>
      <c r="AY170" s="244" t="s">
        <v>130</v>
      </c>
    </row>
    <row r="171" s="2" customFormat="1" ht="24.15" customHeight="1">
      <c r="A171" s="41"/>
      <c r="B171" s="42"/>
      <c r="C171" s="203" t="s">
        <v>220</v>
      </c>
      <c r="D171" s="203" t="s">
        <v>133</v>
      </c>
      <c r="E171" s="204" t="s">
        <v>221</v>
      </c>
      <c r="F171" s="205" t="s">
        <v>222</v>
      </c>
      <c r="G171" s="206" t="s">
        <v>152</v>
      </c>
      <c r="H171" s="207">
        <v>16.382000000000001</v>
      </c>
      <c r="I171" s="208"/>
      <c r="J171" s="209">
        <f>ROUND(I171*H171,2)</f>
        <v>0</v>
      </c>
      <c r="K171" s="205" t="s">
        <v>137</v>
      </c>
      <c r="L171" s="47"/>
      <c r="M171" s="210" t="s">
        <v>19</v>
      </c>
      <c r="N171" s="211" t="s">
        <v>42</v>
      </c>
      <c r="O171" s="87"/>
      <c r="P171" s="212">
        <f>O171*H171</f>
        <v>0</v>
      </c>
      <c r="Q171" s="212">
        <v>0</v>
      </c>
      <c r="R171" s="212">
        <f>Q171*H171</f>
        <v>0</v>
      </c>
      <c r="S171" s="212">
        <v>0.037999999999999999</v>
      </c>
      <c r="T171" s="213">
        <f>S171*H171</f>
        <v>0.62251600000000007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4" t="s">
        <v>138</v>
      </c>
      <c r="AT171" s="214" t="s">
        <v>133</v>
      </c>
      <c r="AU171" s="214" t="s">
        <v>81</v>
      </c>
      <c r="AY171" s="20" t="s">
        <v>130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20" t="s">
        <v>79</v>
      </c>
      <c r="BK171" s="215">
        <f>ROUND(I171*H171,2)</f>
        <v>0</v>
      </c>
      <c r="BL171" s="20" t="s">
        <v>138</v>
      </c>
      <c r="BM171" s="214" t="s">
        <v>223</v>
      </c>
    </row>
    <row r="172" s="2" customFormat="1">
      <c r="A172" s="41"/>
      <c r="B172" s="42"/>
      <c r="C172" s="43"/>
      <c r="D172" s="216" t="s">
        <v>139</v>
      </c>
      <c r="E172" s="43"/>
      <c r="F172" s="217" t="s">
        <v>224</v>
      </c>
      <c r="G172" s="43"/>
      <c r="H172" s="43"/>
      <c r="I172" s="218"/>
      <c r="J172" s="43"/>
      <c r="K172" s="43"/>
      <c r="L172" s="47"/>
      <c r="M172" s="219"/>
      <c r="N172" s="220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139</v>
      </c>
      <c r="AU172" s="20" t="s">
        <v>81</v>
      </c>
    </row>
    <row r="173" s="2" customFormat="1">
      <c r="A173" s="41"/>
      <c r="B173" s="42"/>
      <c r="C173" s="43"/>
      <c r="D173" s="221" t="s">
        <v>141</v>
      </c>
      <c r="E173" s="43"/>
      <c r="F173" s="222" t="s">
        <v>225</v>
      </c>
      <c r="G173" s="43"/>
      <c r="H173" s="43"/>
      <c r="I173" s="218"/>
      <c r="J173" s="43"/>
      <c r="K173" s="43"/>
      <c r="L173" s="47"/>
      <c r="M173" s="219"/>
      <c r="N173" s="220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141</v>
      </c>
      <c r="AU173" s="20" t="s">
        <v>81</v>
      </c>
    </row>
    <row r="174" s="13" customFormat="1">
      <c r="A174" s="13"/>
      <c r="B174" s="223"/>
      <c r="C174" s="224"/>
      <c r="D174" s="216" t="s">
        <v>143</v>
      </c>
      <c r="E174" s="225" t="s">
        <v>19</v>
      </c>
      <c r="F174" s="226" t="s">
        <v>226</v>
      </c>
      <c r="G174" s="224"/>
      <c r="H174" s="227">
        <v>6.3040000000000003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143</v>
      </c>
      <c r="AU174" s="233" t="s">
        <v>81</v>
      </c>
      <c r="AV174" s="13" t="s">
        <v>81</v>
      </c>
      <c r="AW174" s="13" t="s">
        <v>33</v>
      </c>
      <c r="AX174" s="13" t="s">
        <v>71</v>
      </c>
      <c r="AY174" s="233" t="s">
        <v>130</v>
      </c>
    </row>
    <row r="175" s="13" customFormat="1">
      <c r="A175" s="13"/>
      <c r="B175" s="223"/>
      <c r="C175" s="224"/>
      <c r="D175" s="216" t="s">
        <v>143</v>
      </c>
      <c r="E175" s="225" t="s">
        <v>19</v>
      </c>
      <c r="F175" s="226" t="s">
        <v>227</v>
      </c>
      <c r="G175" s="224"/>
      <c r="H175" s="227">
        <v>1.7729999999999999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143</v>
      </c>
      <c r="AU175" s="233" t="s">
        <v>81</v>
      </c>
      <c r="AV175" s="13" t="s">
        <v>81</v>
      </c>
      <c r="AW175" s="13" t="s">
        <v>33</v>
      </c>
      <c r="AX175" s="13" t="s">
        <v>71</v>
      </c>
      <c r="AY175" s="233" t="s">
        <v>130</v>
      </c>
    </row>
    <row r="176" s="13" customFormat="1">
      <c r="A176" s="13"/>
      <c r="B176" s="223"/>
      <c r="C176" s="224"/>
      <c r="D176" s="216" t="s">
        <v>143</v>
      </c>
      <c r="E176" s="225" t="s">
        <v>19</v>
      </c>
      <c r="F176" s="226" t="s">
        <v>228</v>
      </c>
      <c r="G176" s="224"/>
      <c r="H176" s="227">
        <v>3.9900000000000002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143</v>
      </c>
      <c r="AU176" s="233" t="s">
        <v>81</v>
      </c>
      <c r="AV176" s="13" t="s">
        <v>81</v>
      </c>
      <c r="AW176" s="13" t="s">
        <v>33</v>
      </c>
      <c r="AX176" s="13" t="s">
        <v>71</v>
      </c>
      <c r="AY176" s="233" t="s">
        <v>130</v>
      </c>
    </row>
    <row r="177" s="13" customFormat="1">
      <c r="A177" s="13"/>
      <c r="B177" s="223"/>
      <c r="C177" s="224"/>
      <c r="D177" s="216" t="s">
        <v>143</v>
      </c>
      <c r="E177" s="225" t="s">
        <v>19</v>
      </c>
      <c r="F177" s="226" t="s">
        <v>229</v>
      </c>
      <c r="G177" s="224"/>
      <c r="H177" s="227">
        <v>1.8999999999999999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143</v>
      </c>
      <c r="AU177" s="233" t="s">
        <v>81</v>
      </c>
      <c r="AV177" s="13" t="s">
        <v>81</v>
      </c>
      <c r="AW177" s="13" t="s">
        <v>33</v>
      </c>
      <c r="AX177" s="13" t="s">
        <v>71</v>
      </c>
      <c r="AY177" s="233" t="s">
        <v>130</v>
      </c>
    </row>
    <row r="178" s="13" customFormat="1">
      <c r="A178" s="13"/>
      <c r="B178" s="223"/>
      <c r="C178" s="224"/>
      <c r="D178" s="216" t="s">
        <v>143</v>
      </c>
      <c r="E178" s="225" t="s">
        <v>19</v>
      </c>
      <c r="F178" s="226" t="s">
        <v>230</v>
      </c>
      <c r="G178" s="224"/>
      <c r="H178" s="227">
        <v>1.298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143</v>
      </c>
      <c r="AU178" s="233" t="s">
        <v>81</v>
      </c>
      <c r="AV178" s="13" t="s">
        <v>81</v>
      </c>
      <c r="AW178" s="13" t="s">
        <v>33</v>
      </c>
      <c r="AX178" s="13" t="s">
        <v>71</v>
      </c>
      <c r="AY178" s="233" t="s">
        <v>130</v>
      </c>
    </row>
    <row r="179" s="13" customFormat="1">
      <c r="A179" s="13"/>
      <c r="B179" s="223"/>
      <c r="C179" s="224"/>
      <c r="D179" s="216" t="s">
        <v>143</v>
      </c>
      <c r="E179" s="225" t="s">
        <v>19</v>
      </c>
      <c r="F179" s="226" t="s">
        <v>231</v>
      </c>
      <c r="G179" s="224"/>
      <c r="H179" s="227">
        <v>1.117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143</v>
      </c>
      <c r="AU179" s="233" t="s">
        <v>81</v>
      </c>
      <c r="AV179" s="13" t="s">
        <v>81</v>
      </c>
      <c r="AW179" s="13" t="s">
        <v>33</v>
      </c>
      <c r="AX179" s="13" t="s">
        <v>71</v>
      </c>
      <c r="AY179" s="233" t="s">
        <v>130</v>
      </c>
    </row>
    <row r="180" s="14" customFormat="1">
      <c r="A180" s="14"/>
      <c r="B180" s="234"/>
      <c r="C180" s="235"/>
      <c r="D180" s="216" t="s">
        <v>143</v>
      </c>
      <c r="E180" s="236" t="s">
        <v>19</v>
      </c>
      <c r="F180" s="237" t="s">
        <v>145</v>
      </c>
      <c r="G180" s="235"/>
      <c r="H180" s="238">
        <v>16.382000000000001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143</v>
      </c>
      <c r="AU180" s="244" t="s">
        <v>81</v>
      </c>
      <c r="AV180" s="14" t="s">
        <v>138</v>
      </c>
      <c r="AW180" s="14" t="s">
        <v>33</v>
      </c>
      <c r="AX180" s="14" t="s">
        <v>79</v>
      </c>
      <c r="AY180" s="244" t="s">
        <v>130</v>
      </c>
    </row>
    <row r="181" s="2" customFormat="1" ht="24.15" customHeight="1">
      <c r="A181" s="41"/>
      <c r="B181" s="42"/>
      <c r="C181" s="203" t="s">
        <v>185</v>
      </c>
      <c r="D181" s="203" t="s">
        <v>133</v>
      </c>
      <c r="E181" s="204" t="s">
        <v>232</v>
      </c>
      <c r="F181" s="205" t="s">
        <v>233</v>
      </c>
      <c r="G181" s="206" t="s">
        <v>152</v>
      </c>
      <c r="H181" s="207">
        <v>17.841999999999999</v>
      </c>
      <c r="I181" s="208"/>
      <c r="J181" s="209">
        <f>ROUND(I181*H181,2)</f>
        <v>0</v>
      </c>
      <c r="K181" s="205" t="s">
        <v>137</v>
      </c>
      <c r="L181" s="47"/>
      <c r="M181" s="210" t="s">
        <v>19</v>
      </c>
      <c r="N181" s="211" t="s">
        <v>42</v>
      </c>
      <c r="O181" s="87"/>
      <c r="P181" s="212">
        <f>O181*H181</f>
        <v>0</v>
      </c>
      <c r="Q181" s="212">
        <v>0</v>
      </c>
      <c r="R181" s="212">
        <f>Q181*H181</f>
        <v>0</v>
      </c>
      <c r="S181" s="212">
        <v>0.034000000000000002</v>
      </c>
      <c r="T181" s="213">
        <f>S181*H181</f>
        <v>0.60662800000000006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4" t="s">
        <v>138</v>
      </c>
      <c r="AT181" s="214" t="s">
        <v>133</v>
      </c>
      <c r="AU181" s="214" t="s">
        <v>81</v>
      </c>
      <c r="AY181" s="20" t="s">
        <v>130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20" t="s">
        <v>79</v>
      </c>
      <c r="BK181" s="215">
        <f>ROUND(I181*H181,2)</f>
        <v>0</v>
      </c>
      <c r="BL181" s="20" t="s">
        <v>138</v>
      </c>
      <c r="BM181" s="214" t="s">
        <v>234</v>
      </c>
    </row>
    <row r="182" s="2" customFormat="1">
      <c r="A182" s="41"/>
      <c r="B182" s="42"/>
      <c r="C182" s="43"/>
      <c r="D182" s="216" t="s">
        <v>139</v>
      </c>
      <c r="E182" s="43"/>
      <c r="F182" s="217" t="s">
        <v>235</v>
      </c>
      <c r="G182" s="43"/>
      <c r="H182" s="43"/>
      <c r="I182" s="218"/>
      <c r="J182" s="43"/>
      <c r="K182" s="43"/>
      <c r="L182" s="47"/>
      <c r="M182" s="219"/>
      <c r="N182" s="220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139</v>
      </c>
      <c r="AU182" s="20" t="s">
        <v>81</v>
      </c>
    </row>
    <row r="183" s="2" customFormat="1">
      <c r="A183" s="41"/>
      <c r="B183" s="42"/>
      <c r="C183" s="43"/>
      <c r="D183" s="221" t="s">
        <v>141</v>
      </c>
      <c r="E183" s="43"/>
      <c r="F183" s="222" t="s">
        <v>236</v>
      </c>
      <c r="G183" s="43"/>
      <c r="H183" s="43"/>
      <c r="I183" s="218"/>
      <c r="J183" s="43"/>
      <c r="K183" s="43"/>
      <c r="L183" s="47"/>
      <c r="M183" s="219"/>
      <c r="N183" s="220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141</v>
      </c>
      <c r="AU183" s="20" t="s">
        <v>81</v>
      </c>
    </row>
    <row r="184" s="13" customFormat="1">
      <c r="A184" s="13"/>
      <c r="B184" s="223"/>
      <c r="C184" s="224"/>
      <c r="D184" s="216" t="s">
        <v>143</v>
      </c>
      <c r="E184" s="225" t="s">
        <v>19</v>
      </c>
      <c r="F184" s="226" t="s">
        <v>237</v>
      </c>
      <c r="G184" s="224"/>
      <c r="H184" s="227">
        <v>14.984999999999999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143</v>
      </c>
      <c r="AU184" s="233" t="s">
        <v>81</v>
      </c>
      <c r="AV184" s="13" t="s">
        <v>81</v>
      </c>
      <c r="AW184" s="13" t="s">
        <v>33</v>
      </c>
      <c r="AX184" s="13" t="s">
        <v>71</v>
      </c>
      <c r="AY184" s="233" t="s">
        <v>130</v>
      </c>
    </row>
    <row r="185" s="13" customFormat="1">
      <c r="A185" s="13"/>
      <c r="B185" s="223"/>
      <c r="C185" s="224"/>
      <c r="D185" s="216" t="s">
        <v>143</v>
      </c>
      <c r="E185" s="225" t="s">
        <v>19</v>
      </c>
      <c r="F185" s="226" t="s">
        <v>238</v>
      </c>
      <c r="G185" s="224"/>
      <c r="H185" s="227">
        <v>2.8570000000000002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143</v>
      </c>
      <c r="AU185" s="233" t="s">
        <v>81</v>
      </c>
      <c r="AV185" s="13" t="s">
        <v>81</v>
      </c>
      <c r="AW185" s="13" t="s">
        <v>33</v>
      </c>
      <c r="AX185" s="13" t="s">
        <v>71</v>
      </c>
      <c r="AY185" s="233" t="s">
        <v>130</v>
      </c>
    </row>
    <row r="186" s="14" customFormat="1">
      <c r="A186" s="14"/>
      <c r="B186" s="234"/>
      <c r="C186" s="235"/>
      <c r="D186" s="216" t="s">
        <v>143</v>
      </c>
      <c r="E186" s="236" t="s">
        <v>19</v>
      </c>
      <c r="F186" s="237" t="s">
        <v>145</v>
      </c>
      <c r="G186" s="235"/>
      <c r="H186" s="238">
        <v>17.841999999999999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4" t="s">
        <v>143</v>
      </c>
      <c r="AU186" s="244" t="s">
        <v>81</v>
      </c>
      <c r="AV186" s="14" t="s">
        <v>138</v>
      </c>
      <c r="AW186" s="14" t="s">
        <v>33</v>
      </c>
      <c r="AX186" s="14" t="s">
        <v>79</v>
      </c>
      <c r="AY186" s="244" t="s">
        <v>130</v>
      </c>
    </row>
    <row r="187" s="2" customFormat="1" ht="24.15" customHeight="1">
      <c r="A187" s="41"/>
      <c r="B187" s="42"/>
      <c r="C187" s="203" t="s">
        <v>239</v>
      </c>
      <c r="D187" s="203" t="s">
        <v>133</v>
      </c>
      <c r="E187" s="204" t="s">
        <v>240</v>
      </c>
      <c r="F187" s="205" t="s">
        <v>241</v>
      </c>
      <c r="G187" s="206" t="s">
        <v>152</v>
      </c>
      <c r="H187" s="207">
        <v>19.713000000000001</v>
      </c>
      <c r="I187" s="208"/>
      <c r="J187" s="209">
        <f>ROUND(I187*H187,2)</f>
        <v>0</v>
      </c>
      <c r="K187" s="205" t="s">
        <v>137</v>
      </c>
      <c r="L187" s="47"/>
      <c r="M187" s="210" t="s">
        <v>19</v>
      </c>
      <c r="N187" s="211" t="s">
        <v>42</v>
      </c>
      <c r="O187" s="87"/>
      <c r="P187" s="212">
        <f>O187*H187</f>
        <v>0</v>
      </c>
      <c r="Q187" s="212">
        <v>0</v>
      </c>
      <c r="R187" s="212">
        <f>Q187*H187</f>
        <v>0</v>
      </c>
      <c r="S187" s="212">
        <v>0.032000000000000001</v>
      </c>
      <c r="T187" s="213">
        <f>S187*H187</f>
        <v>0.63081600000000004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4" t="s">
        <v>138</v>
      </c>
      <c r="AT187" s="214" t="s">
        <v>133</v>
      </c>
      <c r="AU187" s="214" t="s">
        <v>81</v>
      </c>
      <c r="AY187" s="20" t="s">
        <v>130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0" t="s">
        <v>79</v>
      </c>
      <c r="BK187" s="215">
        <f>ROUND(I187*H187,2)</f>
        <v>0</v>
      </c>
      <c r="BL187" s="20" t="s">
        <v>138</v>
      </c>
      <c r="BM187" s="214" t="s">
        <v>242</v>
      </c>
    </row>
    <row r="188" s="2" customFormat="1">
      <c r="A188" s="41"/>
      <c r="B188" s="42"/>
      <c r="C188" s="43"/>
      <c r="D188" s="216" t="s">
        <v>139</v>
      </c>
      <c r="E188" s="43"/>
      <c r="F188" s="217" t="s">
        <v>243</v>
      </c>
      <c r="G188" s="43"/>
      <c r="H188" s="43"/>
      <c r="I188" s="218"/>
      <c r="J188" s="43"/>
      <c r="K188" s="43"/>
      <c r="L188" s="47"/>
      <c r="M188" s="219"/>
      <c r="N188" s="220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139</v>
      </c>
      <c r="AU188" s="20" t="s">
        <v>81</v>
      </c>
    </row>
    <row r="189" s="2" customFormat="1">
      <c r="A189" s="41"/>
      <c r="B189" s="42"/>
      <c r="C189" s="43"/>
      <c r="D189" s="221" t="s">
        <v>141</v>
      </c>
      <c r="E189" s="43"/>
      <c r="F189" s="222" t="s">
        <v>244</v>
      </c>
      <c r="G189" s="43"/>
      <c r="H189" s="43"/>
      <c r="I189" s="218"/>
      <c r="J189" s="43"/>
      <c r="K189" s="43"/>
      <c r="L189" s="47"/>
      <c r="M189" s="219"/>
      <c r="N189" s="220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141</v>
      </c>
      <c r="AU189" s="20" t="s">
        <v>81</v>
      </c>
    </row>
    <row r="190" s="13" customFormat="1">
      <c r="A190" s="13"/>
      <c r="B190" s="223"/>
      <c r="C190" s="224"/>
      <c r="D190" s="216" t="s">
        <v>143</v>
      </c>
      <c r="E190" s="225" t="s">
        <v>19</v>
      </c>
      <c r="F190" s="226" t="s">
        <v>237</v>
      </c>
      <c r="G190" s="224"/>
      <c r="H190" s="227">
        <v>14.984999999999999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143</v>
      </c>
      <c r="AU190" s="233" t="s">
        <v>81</v>
      </c>
      <c r="AV190" s="13" t="s">
        <v>81</v>
      </c>
      <c r="AW190" s="13" t="s">
        <v>33</v>
      </c>
      <c r="AX190" s="13" t="s">
        <v>71</v>
      </c>
      <c r="AY190" s="233" t="s">
        <v>130</v>
      </c>
    </row>
    <row r="191" s="13" customFormat="1">
      <c r="A191" s="13"/>
      <c r="B191" s="223"/>
      <c r="C191" s="224"/>
      <c r="D191" s="216" t="s">
        <v>143</v>
      </c>
      <c r="E191" s="225" t="s">
        <v>19</v>
      </c>
      <c r="F191" s="226" t="s">
        <v>245</v>
      </c>
      <c r="G191" s="224"/>
      <c r="H191" s="227">
        <v>4.7279999999999998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143</v>
      </c>
      <c r="AU191" s="233" t="s">
        <v>81</v>
      </c>
      <c r="AV191" s="13" t="s">
        <v>81</v>
      </c>
      <c r="AW191" s="13" t="s">
        <v>33</v>
      </c>
      <c r="AX191" s="13" t="s">
        <v>71</v>
      </c>
      <c r="AY191" s="233" t="s">
        <v>130</v>
      </c>
    </row>
    <row r="192" s="14" customFormat="1">
      <c r="A192" s="14"/>
      <c r="B192" s="234"/>
      <c r="C192" s="235"/>
      <c r="D192" s="216" t="s">
        <v>143</v>
      </c>
      <c r="E192" s="236" t="s">
        <v>19</v>
      </c>
      <c r="F192" s="237" t="s">
        <v>145</v>
      </c>
      <c r="G192" s="235"/>
      <c r="H192" s="238">
        <v>19.713000000000001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143</v>
      </c>
      <c r="AU192" s="244" t="s">
        <v>81</v>
      </c>
      <c r="AV192" s="14" t="s">
        <v>138</v>
      </c>
      <c r="AW192" s="14" t="s">
        <v>33</v>
      </c>
      <c r="AX192" s="14" t="s">
        <v>79</v>
      </c>
      <c r="AY192" s="244" t="s">
        <v>130</v>
      </c>
    </row>
    <row r="193" s="2" customFormat="1" ht="16.5" customHeight="1">
      <c r="A193" s="41"/>
      <c r="B193" s="42"/>
      <c r="C193" s="203" t="s">
        <v>193</v>
      </c>
      <c r="D193" s="203" t="s">
        <v>133</v>
      </c>
      <c r="E193" s="204" t="s">
        <v>246</v>
      </c>
      <c r="F193" s="205" t="s">
        <v>247</v>
      </c>
      <c r="G193" s="206" t="s">
        <v>248</v>
      </c>
      <c r="H193" s="207">
        <v>1</v>
      </c>
      <c r="I193" s="208"/>
      <c r="J193" s="209">
        <f>ROUND(I193*H193,2)</f>
        <v>0</v>
      </c>
      <c r="K193" s="205" t="s">
        <v>180</v>
      </c>
      <c r="L193" s="47"/>
      <c r="M193" s="210" t="s">
        <v>19</v>
      </c>
      <c r="N193" s="211" t="s">
        <v>42</v>
      </c>
      <c r="O193" s="87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3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4" t="s">
        <v>138</v>
      </c>
      <c r="AT193" s="214" t="s">
        <v>133</v>
      </c>
      <c r="AU193" s="214" t="s">
        <v>81</v>
      </c>
      <c r="AY193" s="20" t="s">
        <v>130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0" t="s">
        <v>79</v>
      </c>
      <c r="BK193" s="215">
        <f>ROUND(I193*H193,2)</f>
        <v>0</v>
      </c>
      <c r="BL193" s="20" t="s">
        <v>138</v>
      </c>
      <c r="BM193" s="214" t="s">
        <v>249</v>
      </c>
    </row>
    <row r="194" s="2" customFormat="1">
      <c r="A194" s="41"/>
      <c r="B194" s="42"/>
      <c r="C194" s="43"/>
      <c r="D194" s="216" t="s">
        <v>139</v>
      </c>
      <c r="E194" s="43"/>
      <c r="F194" s="217" t="s">
        <v>247</v>
      </c>
      <c r="G194" s="43"/>
      <c r="H194" s="43"/>
      <c r="I194" s="218"/>
      <c r="J194" s="43"/>
      <c r="K194" s="43"/>
      <c r="L194" s="47"/>
      <c r="M194" s="219"/>
      <c r="N194" s="220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139</v>
      </c>
      <c r="AU194" s="20" t="s">
        <v>81</v>
      </c>
    </row>
    <row r="195" s="2" customFormat="1" ht="24.15" customHeight="1">
      <c r="A195" s="41"/>
      <c r="B195" s="42"/>
      <c r="C195" s="203" t="s">
        <v>250</v>
      </c>
      <c r="D195" s="203" t="s">
        <v>133</v>
      </c>
      <c r="E195" s="204" t="s">
        <v>251</v>
      </c>
      <c r="F195" s="205" t="s">
        <v>252</v>
      </c>
      <c r="G195" s="206" t="s">
        <v>152</v>
      </c>
      <c r="H195" s="207">
        <v>1.0149999999999999</v>
      </c>
      <c r="I195" s="208"/>
      <c r="J195" s="209">
        <f>ROUND(I195*H195,2)</f>
        <v>0</v>
      </c>
      <c r="K195" s="205" t="s">
        <v>137</v>
      </c>
      <c r="L195" s="47"/>
      <c r="M195" s="210" t="s">
        <v>19</v>
      </c>
      <c r="N195" s="211" t="s">
        <v>42</v>
      </c>
      <c r="O195" s="87"/>
      <c r="P195" s="212">
        <f>O195*H195</f>
        <v>0</v>
      </c>
      <c r="Q195" s="212">
        <v>0</v>
      </c>
      <c r="R195" s="212">
        <f>Q195*H195</f>
        <v>0</v>
      </c>
      <c r="S195" s="212">
        <v>0.27000000000000002</v>
      </c>
      <c r="T195" s="213">
        <f>S195*H195</f>
        <v>0.27405000000000002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4" t="s">
        <v>138</v>
      </c>
      <c r="AT195" s="214" t="s">
        <v>133</v>
      </c>
      <c r="AU195" s="214" t="s">
        <v>81</v>
      </c>
      <c r="AY195" s="20" t="s">
        <v>130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0" t="s">
        <v>79</v>
      </c>
      <c r="BK195" s="215">
        <f>ROUND(I195*H195,2)</f>
        <v>0</v>
      </c>
      <c r="BL195" s="20" t="s">
        <v>138</v>
      </c>
      <c r="BM195" s="214" t="s">
        <v>253</v>
      </c>
    </row>
    <row r="196" s="2" customFormat="1">
      <c r="A196" s="41"/>
      <c r="B196" s="42"/>
      <c r="C196" s="43"/>
      <c r="D196" s="216" t="s">
        <v>139</v>
      </c>
      <c r="E196" s="43"/>
      <c r="F196" s="217" t="s">
        <v>254</v>
      </c>
      <c r="G196" s="43"/>
      <c r="H196" s="43"/>
      <c r="I196" s="218"/>
      <c r="J196" s="43"/>
      <c r="K196" s="43"/>
      <c r="L196" s="47"/>
      <c r="M196" s="219"/>
      <c r="N196" s="220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139</v>
      </c>
      <c r="AU196" s="20" t="s">
        <v>81</v>
      </c>
    </row>
    <row r="197" s="2" customFormat="1">
      <c r="A197" s="41"/>
      <c r="B197" s="42"/>
      <c r="C197" s="43"/>
      <c r="D197" s="221" t="s">
        <v>141</v>
      </c>
      <c r="E197" s="43"/>
      <c r="F197" s="222" t="s">
        <v>255</v>
      </c>
      <c r="G197" s="43"/>
      <c r="H197" s="43"/>
      <c r="I197" s="218"/>
      <c r="J197" s="43"/>
      <c r="K197" s="43"/>
      <c r="L197" s="47"/>
      <c r="M197" s="219"/>
      <c r="N197" s="220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141</v>
      </c>
      <c r="AU197" s="20" t="s">
        <v>81</v>
      </c>
    </row>
    <row r="198" s="13" customFormat="1">
      <c r="A198" s="13"/>
      <c r="B198" s="223"/>
      <c r="C198" s="224"/>
      <c r="D198" s="216" t="s">
        <v>143</v>
      </c>
      <c r="E198" s="225" t="s">
        <v>19</v>
      </c>
      <c r="F198" s="226" t="s">
        <v>256</v>
      </c>
      <c r="G198" s="224"/>
      <c r="H198" s="227">
        <v>1.0149999999999999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143</v>
      </c>
      <c r="AU198" s="233" t="s">
        <v>81</v>
      </c>
      <c r="AV198" s="13" t="s">
        <v>81</v>
      </c>
      <c r="AW198" s="13" t="s">
        <v>33</v>
      </c>
      <c r="AX198" s="13" t="s">
        <v>71</v>
      </c>
      <c r="AY198" s="233" t="s">
        <v>130</v>
      </c>
    </row>
    <row r="199" s="14" customFormat="1">
      <c r="A199" s="14"/>
      <c r="B199" s="234"/>
      <c r="C199" s="235"/>
      <c r="D199" s="216" t="s">
        <v>143</v>
      </c>
      <c r="E199" s="236" t="s">
        <v>19</v>
      </c>
      <c r="F199" s="237" t="s">
        <v>145</v>
      </c>
      <c r="G199" s="235"/>
      <c r="H199" s="238">
        <v>1.0149999999999999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4" t="s">
        <v>143</v>
      </c>
      <c r="AU199" s="244" t="s">
        <v>81</v>
      </c>
      <c r="AV199" s="14" t="s">
        <v>138</v>
      </c>
      <c r="AW199" s="14" t="s">
        <v>33</v>
      </c>
      <c r="AX199" s="14" t="s">
        <v>79</v>
      </c>
      <c r="AY199" s="244" t="s">
        <v>130</v>
      </c>
    </row>
    <row r="200" s="2" customFormat="1" ht="24.15" customHeight="1">
      <c r="A200" s="41"/>
      <c r="B200" s="42"/>
      <c r="C200" s="203" t="s">
        <v>197</v>
      </c>
      <c r="D200" s="203" t="s">
        <v>133</v>
      </c>
      <c r="E200" s="204" t="s">
        <v>257</v>
      </c>
      <c r="F200" s="205" t="s">
        <v>258</v>
      </c>
      <c r="G200" s="206" t="s">
        <v>152</v>
      </c>
      <c r="H200" s="207">
        <v>1.722</v>
      </c>
      <c r="I200" s="208"/>
      <c r="J200" s="209">
        <f>ROUND(I200*H200,2)</f>
        <v>0</v>
      </c>
      <c r="K200" s="205" t="s">
        <v>137</v>
      </c>
      <c r="L200" s="47"/>
      <c r="M200" s="210" t="s">
        <v>19</v>
      </c>
      <c r="N200" s="211" t="s">
        <v>42</v>
      </c>
      <c r="O200" s="87"/>
      <c r="P200" s="212">
        <f>O200*H200</f>
        <v>0</v>
      </c>
      <c r="Q200" s="212">
        <v>0</v>
      </c>
      <c r="R200" s="212">
        <f>Q200*H200</f>
        <v>0</v>
      </c>
      <c r="S200" s="212">
        <v>0.27000000000000002</v>
      </c>
      <c r="T200" s="213">
        <f>S200*H200</f>
        <v>0.46494000000000002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4" t="s">
        <v>138</v>
      </c>
      <c r="AT200" s="214" t="s">
        <v>133</v>
      </c>
      <c r="AU200" s="214" t="s">
        <v>81</v>
      </c>
      <c r="AY200" s="20" t="s">
        <v>130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20" t="s">
        <v>79</v>
      </c>
      <c r="BK200" s="215">
        <f>ROUND(I200*H200,2)</f>
        <v>0</v>
      </c>
      <c r="BL200" s="20" t="s">
        <v>138</v>
      </c>
      <c r="BM200" s="214" t="s">
        <v>259</v>
      </c>
    </row>
    <row r="201" s="2" customFormat="1">
      <c r="A201" s="41"/>
      <c r="B201" s="42"/>
      <c r="C201" s="43"/>
      <c r="D201" s="216" t="s">
        <v>139</v>
      </c>
      <c r="E201" s="43"/>
      <c r="F201" s="217" t="s">
        <v>260</v>
      </c>
      <c r="G201" s="43"/>
      <c r="H201" s="43"/>
      <c r="I201" s="218"/>
      <c r="J201" s="43"/>
      <c r="K201" s="43"/>
      <c r="L201" s="47"/>
      <c r="M201" s="219"/>
      <c r="N201" s="220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139</v>
      </c>
      <c r="AU201" s="20" t="s">
        <v>81</v>
      </c>
    </row>
    <row r="202" s="2" customFormat="1">
      <c r="A202" s="41"/>
      <c r="B202" s="42"/>
      <c r="C202" s="43"/>
      <c r="D202" s="221" t="s">
        <v>141</v>
      </c>
      <c r="E202" s="43"/>
      <c r="F202" s="222" t="s">
        <v>261</v>
      </c>
      <c r="G202" s="43"/>
      <c r="H202" s="43"/>
      <c r="I202" s="218"/>
      <c r="J202" s="43"/>
      <c r="K202" s="43"/>
      <c r="L202" s="47"/>
      <c r="M202" s="219"/>
      <c r="N202" s="220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141</v>
      </c>
      <c r="AU202" s="20" t="s">
        <v>81</v>
      </c>
    </row>
    <row r="203" s="13" customFormat="1">
      <c r="A203" s="13"/>
      <c r="B203" s="223"/>
      <c r="C203" s="224"/>
      <c r="D203" s="216" t="s">
        <v>143</v>
      </c>
      <c r="E203" s="225" t="s">
        <v>19</v>
      </c>
      <c r="F203" s="226" t="s">
        <v>262</v>
      </c>
      <c r="G203" s="224"/>
      <c r="H203" s="227">
        <v>1.722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143</v>
      </c>
      <c r="AU203" s="233" t="s">
        <v>81</v>
      </c>
      <c r="AV203" s="13" t="s">
        <v>81</v>
      </c>
      <c r="AW203" s="13" t="s">
        <v>33</v>
      </c>
      <c r="AX203" s="13" t="s">
        <v>71</v>
      </c>
      <c r="AY203" s="233" t="s">
        <v>130</v>
      </c>
    </row>
    <row r="204" s="14" customFormat="1">
      <c r="A204" s="14"/>
      <c r="B204" s="234"/>
      <c r="C204" s="235"/>
      <c r="D204" s="216" t="s">
        <v>143</v>
      </c>
      <c r="E204" s="236" t="s">
        <v>19</v>
      </c>
      <c r="F204" s="237" t="s">
        <v>145</v>
      </c>
      <c r="G204" s="235"/>
      <c r="H204" s="238">
        <v>1.722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4" t="s">
        <v>143</v>
      </c>
      <c r="AU204" s="244" t="s">
        <v>81</v>
      </c>
      <c r="AV204" s="14" t="s">
        <v>138</v>
      </c>
      <c r="AW204" s="14" t="s">
        <v>33</v>
      </c>
      <c r="AX204" s="14" t="s">
        <v>79</v>
      </c>
      <c r="AY204" s="244" t="s">
        <v>130</v>
      </c>
    </row>
    <row r="205" s="2" customFormat="1" ht="24.15" customHeight="1">
      <c r="A205" s="41"/>
      <c r="B205" s="42"/>
      <c r="C205" s="203" t="s">
        <v>263</v>
      </c>
      <c r="D205" s="203" t="s">
        <v>133</v>
      </c>
      <c r="E205" s="204" t="s">
        <v>264</v>
      </c>
      <c r="F205" s="205" t="s">
        <v>265</v>
      </c>
      <c r="G205" s="206" t="s">
        <v>208</v>
      </c>
      <c r="H205" s="207">
        <v>15</v>
      </c>
      <c r="I205" s="208"/>
      <c r="J205" s="209">
        <f>ROUND(I205*H205,2)</f>
        <v>0</v>
      </c>
      <c r="K205" s="205" t="s">
        <v>137</v>
      </c>
      <c r="L205" s="47"/>
      <c r="M205" s="210" t="s">
        <v>19</v>
      </c>
      <c r="N205" s="211" t="s">
        <v>42</v>
      </c>
      <c r="O205" s="87"/>
      <c r="P205" s="212">
        <f>O205*H205</f>
        <v>0</v>
      </c>
      <c r="Q205" s="212">
        <v>1.0000000000000001E-05</v>
      </c>
      <c r="R205" s="212">
        <f>Q205*H205</f>
        <v>0.00015000000000000001</v>
      </c>
      <c r="S205" s="212">
        <v>0.001</v>
      </c>
      <c r="T205" s="213">
        <f>S205*H205</f>
        <v>0.014999999999999999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4" t="s">
        <v>138</v>
      </c>
      <c r="AT205" s="214" t="s">
        <v>133</v>
      </c>
      <c r="AU205" s="214" t="s">
        <v>81</v>
      </c>
      <c r="AY205" s="20" t="s">
        <v>130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20" t="s">
        <v>79</v>
      </c>
      <c r="BK205" s="215">
        <f>ROUND(I205*H205,2)</f>
        <v>0</v>
      </c>
      <c r="BL205" s="20" t="s">
        <v>138</v>
      </c>
      <c r="BM205" s="214" t="s">
        <v>266</v>
      </c>
    </row>
    <row r="206" s="2" customFormat="1">
      <c r="A206" s="41"/>
      <c r="B206" s="42"/>
      <c r="C206" s="43"/>
      <c r="D206" s="216" t="s">
        <v>139</v>
      </c>
      <c r="E206" s="43"/>
      <c r="F206" s="217" t="s">
        <v>267</v>
      </c>
      <c r="G206" s="43"/>
      <c r="H206" s="43"/>
      <c r="I206" s="218"/>
      <c r="J206" s="43"/>
      <c r="K206" s="43"/>
      <c r="L206" s="47"/>
      <c r="M206" s="219"/>
      <c r="N206" s="220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139</v>
      </c>
      <c r="AU206" s="20" t="s">
        <v>81</v>
      </c>
    </row>
    <row r="207" s="2" customFormat="1">
      <c r="A207" s="41"/>
      <c r="B207" s="42"/>
      <c r="C207" s="43"/>
      <c r="D207" s="221" t="s">
        <v>141</v>
      </c>
      <c r="E207" s="43"/>
      <c r="F207" s="222" t="s">
        <v>268</v>
      </c>
      <c r="G207" s="43"/>
      <c r="H207" s="43"/>
      <c r="I207" s="218"/>
      <c r="J207" s="43"/>
      <c r="K207" s="43"/>
      <c r="L207" s="47"/>
      <c r="M207" s="219"/>
      <c r="N207" s="220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141</v>
      </c>
      <c r="AU207" s="20" t="s">
        <v>81</v>
      </c>
    </row>
    <row r="208" s="13" customFormat="1">
      <c r="A208" s="13"/>
      <c r="B208" s="223"/>
      <c r="C208" s="224"/>
      <c r="D208" s="216" t="s">
        <v>143</v>
      </c>
      <c r="E208" s="225" t="s">
        <v>19</v>
      </c>
      <c r="F208" s="226" t="s">
        <v>175</v>
      </c>
      <c r="G208" s="224"/>
      <c r="H208" s="227">
        <v>10</v>
      </c>
      <c r="I208" s="228"/>
      <c r="J208" s="224"/>
      <c r="K208" s="224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143</v>
      </c>
      <c r="AU208" s="233" t="s">
        <v>81</v>
      </c>
      <c r="AV208" s="13" t="s">
        <v>81</v>
      </c>
      <c r="AW208" s="13" t="s">
        <v>33</v>
      </c>
      <c r="AX208" s="13" t="s">
        <v>71</v>
      </c>
      <c r="AY208" s="233" t="s">
        <v>130</v>
      </c>
    </row>
    <row r="209" s="13" customFormat="1">
      <c r="A209" s="13"/>
      <c r="B209" s="223"/>
      <c r="C209" s="224"/>
      <c r="D209" s="216" t="s">
        <v>143</v>
      </c>
      <c r="E209" s="225" t="s">
        <v>19</v>
      </c>
      <c r="F209" s="226" t="s">
        <v>269</v>
      </c>
      <c r="G209" s="224"/>
      <c r="H209" s="227">
        <v>5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3" t="s">
        <v>143</v>
      </c>
      <c r="AU209" s="233" t="s">
        <v>81</v>
      </c>
      <c r="AV209" s="13" t="s">
        <v>81</v>
      </c>
      <c r="AW209" s="13" t="s">
        <v>33</v>
      </c>
      <c r="AX209" s="13" t="s">
        <v>71</v>
      </c>
      <c r="AY209" s="233" t="s">
        <v>130</v>
      </c>
    </row>
    <row r="210" s="14" customFormat="1">
      <c r="A210" s="14"/>
      <c r="B210" s="234"/>
      <c r="C210" s="235"/>
      <c r="D210" s="216" t="s">
        <v>143</v>
      </c>
      <c r="E210" s="236" t="s">
        <v>19</v>
      </c>
      <c r="F210" s="237" t="s">
        <v>145</v>
      </c>
      <c r="G210" s="235"/>
      <c r="H210" s="238">
        <v>15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4" t="s">
        <v>143</v>
      </c>
      <c r="AU210" s="244" t="s">
        <v>81</v>
      </c>
      <c r="AV210" s="14" t="s">
        <v>138</v>
      </c>
      <c r="AW210" s="14" t="s">
        <v>33</v>
      </c>
      <c r="AX210" s="14" t="s">
        <v>79</v>
      </c>
      <c r="AY210" s="244" t="s">
        <v>130</v>
      </c>
    </row>
    <row r="211" s="12" customFormat="1" ht="22.8" customHeight="1">
      <c r="A211" s="12"/>
      <c r="B211" s="187"/>
      <c r="C211" s="188"/>
      <c r="D211" s="189" t="s">
        <v>70</v>
      </c>
      <c r="E211" s="201" t="s">
        <v>270</v>
      </c>
      <c r="F211" s="201" t="s">
        <v>271</v>
      </c>
      <c r="G211" s="188"/>
      <c r="H211" s="188"/>
      <c r="I211" s="191"/>
      <c r="J211" s="202">
        <f>BK211</f>
        <v>0</v>
      </c>
      <c r="K211" s="188"/>
      <c r="L211" s="193"/>
      <c r="M211" s="194"/>
      <c r="N211" s="195"/>
      <c r="O211" s="195"/>
      <c r="P211" s="196">
        <f>SUM(P212:P228)</f>
        <v>0</v>
      </c>
      <c r="Q211" s="195"/>
      <c r="R211" s="196">
        <f>SUM(R212:R228)</f>
        <v>0</v>
      </c>
      <c r="S211" s="195"/>
      <c r="T211" s="197">
        <f>SUM(T212:T228)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98" t="s">
        <v>79</v>
      </c>
      <c r="AT211" s="199" t="s">
        <v>70</v>
      </c>
      <c r="AU211" s="199" t="s">
        <v>79</v>
      </c>
      <c r="AY211" s="198" t="s">
        <v>130</v>
      </c>
      <c r="BK211" s="200">
        <f>SUM(BK212:BK228)</f>
        <v>0</v>
      </c>
    </row>
    <row r="212" s="2" customFormat="1" ht="24.15" customHeight="1">
      <c r="A212" s="41"/>
      <c r="B212" s="42"/>
      <c r="C212" s="203" t="s">
        <v>202</v>
      </c>
      <c r="D212" s="203" t="s">
        <v>133</v>
      </c>
      <c r="E212" s="204" t="s">
        <v>272</v>
      </c>
      <c r="F212" s="205" t="s">
        <v>273</v>
      </c>
      <c r="G212" s="206" t="s">
        <v>136</v>
      </c>
      <c r="H212" s="207">
        <v>16.57</v>
      </c>
      <c r="I212" s="208"/>
      <c r="J212" s="209">
        <f>ROUND(I212*H212,2)</f>
        <v>0</v>
      </c>
      <c r="K212" s="205" t="s">
        <v>137</v>
      </c>
      <c r="L212" s="47"/>
      <c r="M212" s="210" t="s">
        <v>19</v>
      </c>
      <c r="N212" s="211" t="s">
        <v>42</v>
      </c>
      <c r="O212" s="87"/>
      <c r="P212" s="212">
        <f>O212*H212</f>
        <v>0</v>
      </c>
      <c r="Q212" s="212">
        <v>0</v>
      </c>
      <c r="R212" s="212">
        <f>Q212*H212</f>
        <v>0</v>
      </c>
      <c r="S212" s="212">
        <v>0</v>
      </c>
      <c r="T212" s="213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4" t="s">
        <v>138</v>
      </c>
      <c r="AT212" s="214" t="s">
        <v>133</v>
      </c>
      <c r="AU212" s="214" t="s">
        <v>81</v>
      </c>
      <c r="AY212" s="20" t="s">
        <v>130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20" t="s">
        <v>79</v>
      </c>
      <c r="BK212" s="215">
        <f>ROUND(I212*H212,2)</f>
        <v>0</v>
      </c>
      <c r="BL212" s="20" t="s">
        <v>138</v>
      </c>
      <c r="BM212" s="214" t="s">
        <v>274</v>
      </c>
    </row>
    <row r="213" s="2" customFormat="1">
      <c r="A213" s="41"/>
      <c r="B213" s="42"/>
      <c r="C213" s="43"/>
      <c r="D213" s="216" t="s">
        <v>139</v>
      </c>
      <c r="E213" s="43"/>
      <c r="F213" s="217" t="s">
        <v>275</v>
      </c>
      <c r="G213" s="43"/>
      <c r="H213" s="43"/>
      <c r="I213" s="218"/>
      <c r="J213" s="43"/>
      <c r="K213" s="43"/>
      <c r="L213" s="47"/>
      <c r="M213" s="219"/>
      <c r="N213" s="220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139</v>
      </c>
      <c r="AU213" s="20" t="s">
        <v>81</v>
      </c>
    </row>
    <row r="214" s="2" customFormat="1">
      <c r="A214" s="41"/>
      <c r="B214" s="42"/>
      <c r="C214" s="43"/>
      <c r="D214" s="221" t="s">
        <v>141</v>
      </c>
      <c r="E214" s="43"/>
      <c r="F214" s="222" t="s">
        <v>276</v>
      </c>
      <c r="G214" s="43"/>
      <c r="H214" s="43"/>
      <c r="I214" s="218"/>
      <c r="J214" s="43"/>
      <c r="K214" s="43"/>
      <c r="L214" s="47"/>
      <c r="M214" s="219"/>
      <c r="N214" s="220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141</v>
      </c>
      <c r="AU214" s="20" t="s">
        <v>81</v>
      </c>
    </row>
    <row r="215" s="2" customFormat="1" ht="24.15" customHeight="1">
      <c r="A215" s="41"/>
      <c r="B215" s="42"/>
      <c r="C215" s="203" t="s">
        <v>7</v>
      </c>
      <c r="D215" s="203" t="s">
        <v>133</v>
      </c>
      <c r="E215" s="204" t="s">
        <v>277</v>
      </c>
      <c r="F215" s="205" t="s">
        <v>278</v>
      </c>
      <c r="G215" s="206" t="s">
        <v>136</v>
      </c>
      <c r="H215" s="207">
        <v>579.95000000000005</v>
      </c>
      <c r="I215" s="208"/>
      <c r="J215" s="209">
        <f>ROUND(I215*H215,2)</f>
        <v>0</v>
      </c>
      <c r="K215" s="205" t="s">
        <v>137</v>
      </c>
      <c r="L215" s="47"/>
      <c r="M215" s="210" t="s">
        <v>19</v>
      </c>
      <c r="N215" s="211" t="s">
        <v>42</v>
      </c>
      <c r="O215" s="87"/>
      <c r="P215" s="212">
        <f>O215*H215</f>
        <v>0</v>
      </c>
      <c r="Q215" s="212">
        <v>0</v>
      </c>
      <c r="R215" s="212">
        <f>Q215*H215</f>
        <v>0</v>
      </c>
      <c r="S215" s="212">
        <v>0</v>
      </c>
      <c r="T215" s="213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4" t="s">
        <v>138</v>
      </c>
      <c r="AT215" s="214" t="s">
        <v>133</v>
      </c>
      <c r="AU215" s="214" t="s">
        <v>81</v>
      </c>
      <c r="AY215" s="20" t="s">
        <v>130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20" t="s">
        <v>79</v>
      </c>
      <c r="BK215" s="215">
        <f>ROUND(I215*H215,2)</f>
        <v>0</v>
      </c>
      <c r="BL215" s="20" t="s">
        <v>138</v>
      </c>
      <c r="BM215" s="214" t="s">
        <v>279</v>
      </c>
    </row>
    <row r="216" s="2" customFormat="1">
      <c r="A216" s="41"/>
      <c r="B216" s="42"/>
      <c r="C216" s="43"/>
      <c r="D216" s="216" t="s">
        <v>139</v>
      </c>
      <c r="E216" s="43"/>
      <c r="F216" s="217" t="s">
        <v>280</v>
      </c>
      <c r="G216" s="43"/>
      <c r="H216" s="43"/>
      <c r="I216" s="218"/>
      <c r="J216" s="43"/>
      <c r="K216" s="43"/>
      <c r="L216" s="47"/>
      <c r="M216" s="219"/>
      <c r="N216" s="220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139</v>
      </c>
      <c r="AU216" s="20" t="s">
        <v>81</v>
      </c>
    </row>
    <row r="217" s="2" customFormat="1">
      <c r="A217" s="41"/>
      <c r="B217" s="42"/>
      <c r="C217" s="43"/>
      <c r="D217" s="221" t="s">
        <v>141</v>
      </c>
      <c r="E217" s="43"/>
      <c r="F217" s="222" t="s">
        <v>281</v>
      </c>
      <c r="G217" s="43"/>
      <c r="H217" s="43"/>
      <c r="I217" s="218"/>
      <c r="J217" s="43"/>
      <c r="K217" s="43"/>
      <c r="L217" s="47"/>
      <c r="M217" s="219"/>
      <c r="N217" s="220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141</v>
      </c>
      <c r="AU217" s="20" t="s">
        <v>81</v>
      </c>
    </row>
    <row r="218" s="13" customFormat="1">
      <c r="A218" s="13"/>
      <c r="B218" s="223"/>
      <c r="C218" s="224"/>
      <c r="D218" s="216" t="s">
        <v>143</v>
      </c>
      <c r="E218" s="225" t="s">
        <v>19</v>
      </c>
      <c r="F218" s="226" t="s">
        <v>282</v>
      </c>
      <c r="G218" s="224"/>
      <c r="H218" s="227">
        <v>579.95000000000005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143</v>
      </c>
      <c r="AU218" s="233" t="s">
        <v>81</v>
      </c>
      <c r="AV218" s="13" t="s">
        <v>81</v>
      </c>
      <c r="AW218" s="13" t="s">
        <v>33</v>
      </c>
      <c r="AX218" s="13" t="s">
        <v>71</v>
      </c>
      <c r="AY218" s="233" t="s">
        <v>130</v>
      </c>
    </row>
    <row r="219" s="14" customFormat="1">
      <c r="A219" s="14"/>
      <c r="B219" s="234"/>
      <c r="C219" s="235"/>
      <c r="D219" s="216" t="s">
        <v>143</v>
      </c>
      <c r="E219" s="236" t="s">
        <v>19</v>
      </c>
      <c r="F219" s="237" t="s">
        <v>145</v>
      </c>
      <c r="G219" s="235"/>
      <c r="H219" s="238">
        <v>579.95000000000005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4" t="s">
        <v>143</v>
      </c>
      <c r="AU219" s="244" t="s">
        <v>81</v>
      </c>
      <c r="AV219" s="14" t="s">
        <v>138</v>
      </c>
      <c r="AW219" s="14" t="s">
        <v>33</v>
      </c>
      <c r="AX219" s="14" t="s">
        <v>79</v>
      </c>
      <c r="AY219" s="244" t="s">
        <v>130</v>
      </c>
    </row>
    <row r="220" s="2" customFormat="1" ht="24.15" customHeight="1">
      <c r="A220" s="41"/>
      <c r="B220" s="42"/>
      <c r="C220" s="203" t="s">
        <v>209</v>
      </c>
      <c r="D220" s="203" t="s">
        <v>133</v>
      </c>
      <c r="E220" s="204" t="s">
        <v>277</v>
      </c>
      <c r="F220" s="205" t="s">
        <v>278</v>
      </c>
      <c r="G220" s="206" t="s">
        <v>136</v>
      </c>
      <c r="H220" s="207">
        <v>16.57</v>
      </c>
      <c r="I220" s="208"/>
      <c r="J220" s="209">
        <f>ROUND(I220*H220,2)</f>
        <v>0</v>
      </c>
      <c r="K220" s="205" t="s">
        <v>137</v>
      </c>
      <c r="L220" s="47"/>
      <c r="M220" s="210" t="s">
        <v>19</v>
      </c>
      <c r="N220" s="211" t="s">
        <v>42</v>
      </c>
      <c r="O220" s="87"/>
      <c r="P220" s="212">
        <f>O220*H220</f>
        <v>0</v>
      </c>
      <c r="Q220" s="212">
        <v>0</v>
      </c>
      <c r="R220" s="212">
        <f>Q220*H220</f>
        <v>0</v>
      </c>
      <c r="S220" s="212">
        <v>0</v>
      </c>
      <c r="T220" s="213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4" t="s">
        <v>138</v>
      </c>
      <c r="AT220" s="214" t="s">
        <v>133</v>
      </c>
      <c r="AU220" s="214" t="s">
        <v>81</v>
      </c>
      <c r="AY220" s="20" t="s">
        <v>130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20" t="s">
        <v>79</v>
      </c>
      <c r="BK220" s="215">
        <f>ROUND(I220*H220,2)</f>
        <v>0</v>
      </c>
      <c r="BL220" s="20" t="s">
        <v>138</v>
      </c>
      <c r="BM220" s="214" t="s">
        <v>283</v>
      </c>
    </row>
    <row r="221" s="2" customFormat="1">
      <c r="A221" s="41"/>
      <c r="B221" s="42"/>
      <c r="C221" s="43"/>
      <c r="D221" s="216" t="s">
        <v>139</v>
      </c>
      <c r="E221" s="43"/>
      <c r="F221" s="217" t="s">
        <v>280</v>
      </c>
      <c r="G221" s="43"/>
      <c r="H221" s="43"/>
      <c r="I221" s="218"/>
      <c r="J221" s="43"/>
      <c r="K221" s="43"/>
      <c r="L221" s="47"/>
      <c r="M221" s="219"/>
      <c r="N221" s="220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139</v>
      </c>
      <c r="AU221" s="20" t="s">
        <v>81</v>
      </c>
    </row>
    <row r="222" s="2" customFormat="1">
      <c r="A222" s="41"/>
      <c r="B222" s="42"/>
      <c r="C222" s="43"/>
      <c r="D222" s="221" t="s">
        <v>141</v>
      </c>
      <c r="E222" s="43"/>
      <c r="F222" s="222" t="s">
        <v>281</v>
      </c>
      <c r="G222" s="43"/>
      <c r="H222" s="43"/>
      <c r="I222" s="218"/>
      <c r="J222" s="43"/>
      <c r="K222" s="43"/>
      <c r="L222" s="47"/>
      <c r="M222" s="219"/>
      <c r="N222" s="220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141</v>
      </c>
      <c r="AU222" s="20" t="s">
        <v>81</v>
      </c>
    </row>
    <row r="223" s="2" customFormat="1" ht="33" customHeight="1">
      <c r="A223" s="41"/>
      <c r="B223" s="42"/>
      <c r="C223" s="203" t="s">
        <v>284</v>
      </c>
      <c r="D223" s="203" t="s">
        <v>133</v>
      </c>
      <c r="E223" s="204" t="s">
        <v>285</v>
      </c>
      <c r="F223" s="205" t="s">
        <v>286</v>
      </c>
      <c r="G223" s="206" t="s">
        <v>136</v>
      </c>
      <c r="H223" s="207">
        <v>16.57</v>
      </c>
      <c r="I223" s="208"/>
      <c r="J223" s="209">
        <f>ROUND(I223*H223,2)</f>
        <v>0</v>
      </c>
      <c r="K223" s="205" t="s">
        <v>137</v>
      </c>
      <c r="L223" s="47"/>
      <c r="M223" s="210" t="s">
        <v>19</v>
      </c>
      <c r="N223" s="211" t="s">
        <v>42</v>
      </c>
      <c r="O223" s="87"/>
      <c r="P223" s="212">
        <f>O223*H223</f>
        <v>0</v>
      </c>
      <c r="Q223" s="212">
        <v>0</v>
      </c>
      <c r="R223" s="212">
        <f>Q223*H223</f>
        <v>0</v>
      </c>
      <c r="S223" s="212">
        <v>0</v>
      </c>
      <c r="T223" s="213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4" t="s">
        <v>138</v>
      </c>
      <c r="AT223" s="214" t="s">
        <v>133</v>
      </c>
      <c r="AU223" s="214" t="s">
        <v>81</v>
      </c>
      <c r="AY223" s="20" t="s">
        <v>130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20" t="s">
        <v>79</v>
      </c>
      <c r="BK223" s="215">
        <f>ROUND(I223*H223,2)</f>
        <v>0</v>
      </c>
      <c r="BL223" s="20" t="s">
        <v>138</v>
      </c>
      <c r="BM223" s="214" t="s">
        <v>287</v>
      </c>
    </row>
    <row r="224" s="2" customFormat="1">
      <c r="A224" s="41"/>
      <c r="B224" s="42"/>
      <c r="C224" s="43"/>
      <c r="D224" s="216" t="s">
        <v>139</v>
      </c>
      <c r="E224" s="43"/>
      <c r="F224" s="217" t="s">
        <v>288</v>
      </c>
      <c r="G224" s="43"/>
      <c r="H224" s="43"/>
      <c r="I224" s="218"/>
      <c r="J224" s="43"/>
      <c r="K224" s="43"/>
      <c r="L224" s="47"/>
      <c r="M224" s="219"/>
      <c r="N224" s="220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139</v>
      </c>
      <c r="AU224" s="20" t="s">
        <v>81</v>
      </c>
    </row>
    <row r="225" s="2" customFormat="1">
      <c r="A225" s="41"/>
      <c r="B225" s="42"/>
      <c r="C225" s="43"/>
      <c r="D225" s="221" t="s">
        <v>141</v>
      </c>
      <c r="E225" s="43"/>
      <c r="F225" s="222" t="s">
        <v>289</v>
      </c>
      <c r="G225" s="43"/>
      <c r="H225" s="43"/>
      <c r="I225" s="218"/>
      <c r="J225" s="43"/>
      <c r="K225" s="43"/>
      <c r="L225" s="47"/>
      <c r="M225" s="219"/>
      <c r="N225" s="220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141</v>
      </c>
      <c r="AU225" s="20" t="s">
        <v>81</v>
      </c>
    </row>
    <row r="226" s="2" customFormat="1" ht="33" customHeight="1">
      <c r="A226" s="41"/>
      <c r="B226" s="42"/>
      <c r="C226" s="203" t="s">
        <v>216</v>
      </c>
      <c r="D226" s="203" t="s">
        <v>133</v>
      </c>
      <c r="E226" s="204" t="s">
        <v>290</v>
      </c>
      <c r="F226" s="205" t="s">
        <v>291</v>
      </c>
      <c r="G226" s="206" t="s">
        <v>136</v>
      </c>
      <c r="H226" s="207">
        <v>16.57</v>
      </c>
      <c r="I226" s="208"/>
      <c r="J226" s="209">
        <f>ROUND(I226*H226,2)</f>
        <v>0</v>
      </c>
      <c r="K226" s="205" t="s">
        <v>137</v>
      </c>
      <c r="L226" s="47"/>
      <c r="M226" s="210" t="s">
        <v>19</v>
      </c>
      <c r="N226" s="211" t="s">
        <v>42</v>
      </c>
      <c r="O226" s="87"/>
      <c r="P226" s="212">
        <f>O226*H226</f>
        <v>0</v>
      </c>
      <c r="Q226" s="212">
        <v>0</v>
      </c>
      <c r="R226" s="212">
        <f>Q226*H226</f>
        <v>0</v>
      </c>
      <c r="S226" s="212">
        <v>0</v>
      </c>
      <c r="T226" s="213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4" t="s">
        <v>138</v>
      </c>
      <c r="AT226" s="214" t="s">
        <v>133</v>
      </c>
      <c r="AU226" s="214" t="s">
        <v>81</v>
      </c>
      <c r="AY226" s="20" t="s">
        <v>130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20" t="s">
        <v>79</v>
      </c>
      <c r="BK226" s="215">
        <f>ROUND(I226*H226,2)</f>
        <v>0</v>
      </c>
      <c r="BL226" s="20" t="s">
        <v>138</v>
      </c>
      <c r="BM226" s="214" t="s">
        <v>292</v>
      </c>
    </row>
    <row r="227" s="2" customFormat="1">
      <c r="A227" s="41"/>
      <c r="B227" s="42"/>
      <c r="C227" s="43"/>
      <c r="D227" s="216" t="s">
        <v>139</v>
      </c>
      <c r="E227" s="43"/>
      <c r="F227" s="217" t="s">
        <v>293</v>
      </c>
      <c r="G227" s="43"/>
      <c r="H227" s="43"/>
      <c r="I227" s="218"/>
      <c r="J227" s="43"/>
      <c r="K227" s="43"/>
      <c r="L227" s="47"/>
      <c r="M227" s="219"/>
      <c r="N227" s="220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139</v>
      </c>
      <c r="AU227" s="20" t="s">
        <v>81</v>
      </c>
    </row>
    <row r="228" s="2" customFormat="1">
      <c r="A228" s="41"/>
      <c r="B228" s="42"/>
      <c r="C228" s="43"/>
      <c r="D228" s="221" t="s">
        <v>141</v>
      </c>
      <c r="E228" s="43"/>
      <c r="F228" s="222" t="s">
        <v>294</v>
      </c>
      <c r="G228" s="43"/>
      <c r="H228" s="43"/>
      <c r="I228" s="218"/>
      <c r="J228" s="43"/>
      <c r="K228" s="43"/>
      <c r="L228" s="47"/>
      <c r="M228" s="219"/>
      <c r="N228" s="220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141</v>
      </c>
      <c r="AU228" s="20" t="s">
        <v>81</v>
      </c>
    </row>
    <row r="229" s="12" customFormat="1" ht="22.8" customHeight="1">
      <c r="A229" s="12"/>
      <c r="B229" s="187"/>
      <c r="C229" s="188"/>
      <c r="D229" s="189" t="s">
        <v>70</v>
      </c>
      <c r="E229" s="201" t="s">
        <v>295</v>
      </c>
      <c r="F229" s="201" t="s">
        <v>296</v>
      </c>
      <c r="G229" s="188"/>
      <c r="H229" s="188"/>
      <c r="I229" s="191"/>
      <c r="J229" s="202">
        <f>BK229</f>
        <v>0</v>
      </c>
      <c r="K229" s="188"/>
      <c r="L229" s="193"/>
      <c r="M229" s="194"/>
      <c r="N229" s="195"/>
      <c r="O229" s="195"/>
      <c r="P229" s="196">
        <f>SUM(P230:P232)</f>
        <v>0</v>
      </c>
      <c r="Q229" s="195"/>
      <c r="R229" s="196">
        <f>SUM(R230:R232)</f>
        <v>0</v>
      </c>
      <c r="S229" s="195"/>
      <c r="T229" s="197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98" t="s">
        <v>79</v>
      </c>
      <c r="AT229" s="199" t="s">
        <v>70</v>
      </c>
      <c r="AU229" s="199" t="s">
        <v>79</v>
      </c>
      <c r="AY229" s="198" t="s">
        <v>130</v>
      </c>
      <c r="BK229" s="200">
        <f>SUM(BK230:BK232)</f>
        <v>0</v>
      </c>
    </row>
    <row r="230" s="2" customFormat="1" ht="16.5" customHeight="1">
      <c r="A230" s="41"/>
      <c r="B230" s="42"/>
      <c r="C230" s="203" t="s">
        <v>297</v>
      </c>
      <c r="D230" s="203" t="s">
        <v>133</v>
      </c>
      <c r="E230" s="204" t="s">
        <v>298</v>
      </c>
      <c r="F230" s="205" t="s">
        <v>299</v>
      </c>
      <c r="G230" s="206" t="s">
        <v>136</v>
      </c>
      <c r="H230" s="207">
        <v>5.8070000000000004</v>
      </c>
      <c r="I230" s="208"/>
      <c r="J230" s="209">
        <f>ROUND(I230*H230,2)</f>
        <v>0</v>
      </c>
      <c r="K230" s="205" t="s">
        <v>137</v>
      </c>
      <c r="L230" s="47"/>
      <c r="M230" s="210" t="s">
        <v>19</v>
      </c>
      <c r="N230" s="211" t="s">
        <v>42</v>
      </c>
      <c r="O230" s="87"/>
      <c r="P230" s="212">
        <f>O230*H230</f>
        <v>0</v>
      </c>
      <c r="Q230" s="212">
        <v>0</v>
      </c>
      <c r="R230" s="212">
        <f>Q230*H230</f>
        <v>0</v>
      </c>
      <c r="S230" s="212">
        <v>0</v>
      </c>
      <c r="T230" s="213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4" t="s">
        <v>138</v>
      </c>
      <c r="AT230" s="214" t="s">
        <v>133</v>
      </c>
      <c r="AU230" s="214" t="s">
        <v>81</v>
      </c>
      <c r="AY230" s="20" t="s">
        <v>130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20" t="s">
        <v>79</v>
      </c>
      <c r="BK230" s="215">
        <f>ROUND(I230*H230,2)</f>
        <v>0</v>
      </c>
      <c r="BL230" s="20" t="s">
        <v>138</v>
      </c>
      <c r="BM230" s="214" t="s">
        <v>300</v>
      </c>
    </row>
    <row r="231" s="2" customFormat="1">
      <c r="A231" s="41"/>
      <c r="B231" s="42"/>
      <c r="C231" s="43"/>
      <c r="D231" s="216" t="s">
        <v>139</v>
      </c>
      <c r="E231" s="43"/>
      <c r="F231" s="217" t="s">
        <v>301</v>
      </c>
      <c r="G231" s="43"/>
      <c r="H231" s="43"/>
      <c r="I231" s="218"/>
      <c r="J231" s="43"/>
      <c r="K231" s="43"/>
      <c r="L231" s="47"/>
      <c r="M231" s="219"/>
      <c r="N231" s="220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139</v>
      </c>
      <c r="AU231" s="20" t="s">
        <v>81</v>
      </c>
    </row>
    <row r="232" s="2" customFormat="1">
      <c r="A232" s="41"/>
      <c r="B232" s="42"/>
      <c r="C232" s="43"/>
      <c r="D232" s="221" t="s">
        <v>141</v>
      </c>
      <c r="E232" s="43"/>
      <c r="F232" s="222" t="s">
        <v>302</v>
      </c>
      <c r="G232" s="43"/>
      <c r="H232" s="43"/>
      <c r="I232" s="218"/>
      <c r="J232" s="43"/>
      <c r="K232" s="43"/>
      <c r="L232" s="47"/>
      <c r="M232" s="219"/>
      <c r="N232" s="220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141</v>
      </c>
      <c r="AU232" s="20" t="s">
        <v>81</v>
      </c>
    </row>
    <row r="233" s="12" customFormat="1" ht="25.92" customHeight="1">
      <c r="A233" s="12"/>
      <c r="B233" s="187"/>
      <c r="C233" s="188"/>
      <c r="D233" s="189" t="s">
        <v>70</v>
      </c>
      <c r="E233" s="190" t="s">
        <v>303</v>
      </c>
      <c r="F233" s="190" t="s">
        <v>304</v>
      </c>
      <c r="G233" s="188"/>
      <c r="H233" s="188"/>
      <c r="I233" s="191"/>
      <c r="J233" s="192">
        <f>BK233</f>
        <v>0</v>
      </c>
      <c r="K233" s="188"/>
      <c r="L233" s="193"/>
      <c r="M233" s="194"/>
      <c r="N233" s="195"/>
      <c r="O233" s="195"/>
      <c r="P233" s="196">
        <f>P234+P307+P333+P399+P430+P449+P677+P695+P748+P810+P837</f>
        <v>0</v>
      </c>
      <c r="Q233" s="195"/>
      <c r="R233" s="196">
        <f>R234+R307+R333+R399+R430+R449+R677+R695+R748+R810+R837</f>
        <v>9.1074515500000022</v>
      </c>
      <c r="S233" s="195"/>
      <c r="T233" s="197">
        <f>T234+T307+T333+T399+T430+T449+T677+T695+T748+T810+T837</f>
        <v>2.7781353599999998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98" t="s">
        <v>81</v>
      </c>
      <c r="AT233" s="199" t="s">
        <v>70</v>
      </c>
      <c r="AU233" s="199" t="s">
        <v>71</v>
      </c>
      <c r="AY233" s="198" t="s">
        <v>130</v>
      </c>
      <c r="BK233" s="200">
        <f>BK234+BK307+BK333+BK399+BK430+BK449+BK677+BK695+BK748+BK810+BK837</f>
        <v>0</v>
      </c>
    </row>
    <row r="234" s="12" customFormat="1" ht="22.8" customHeight="1">
      <c r="A234" s="12"/>
      <c r="B234" s="187"/>
      <c r="C234" s="188"/>
      <c r="D234" s="189" t="s">
        <v>70</v>
      </c>
      <c r="E234" s="201" t="s">
        <v>305</v>
      </c>
      <c r="F234" s="201" t="s">
        <v>306</v>
      </c>
      <c r="G234" s="188"/>
      <c r="H234" s="188"/>
      <c r="I234" s="191"/>
      <c r="J234" s="202">
        <f>BK234</f>
        <v>0</v>
      </c>
      <c r="K234" s="188"/>
      <c r="L234" s="193"/>
      <c r="M234" s="194"/>
      <c r="N234" s="195"/>
      <c r="O234" s="195"/>
      <c r="P234" s="196">
        <f>SUM(P235:P306)</f>
        <v>0</v>
      </c>
      <c r="Q234" s="195"/>
      <c r="R234" s="196">
        <f>SUM(R235:R306)</f>
        <v>0.18919</v>
      </c>
      <c r="S234" s="195"/>
      <c r="T234" s="197">
        <f>SUM(T235:T306)</f>
        <v>0.27712000000000003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98" t="s">
        <v>81</v>
      </c>
      <c r="AT234" s="199" t="s">
        <v>70</v>
      </c>
      <c r="AU234" s="199" t="s">
        <v>79</v>
      </c>
      <c r="AY234" s="198" t="s">
        <v>130</v>
      </c>
      <c r="BK234" s="200">
        <f>SUM(BK235:BK306)</f>
        <v>0</v>
      </c>
    </row>
    <row r="235" s="2" customFormat="1" ht="16.5" customHeight="1">
      <c r="A235" s="41"/>
      <c r="B235" s="42"/>
      <c r="C235" s="203" t="s">
        <v>223</v>
      </c>
      <c r="D235" s="203" t="s">
        <v>133</v>
      </c>
      <c r="E235" s="204" t="s">
        <v>307</v>
      </c>
      <c r="F235" s="205" t="s">
        <v>308</v>
      </c>
      <c r="G235" s="206" t="s">
        <v>309</v>
      </c>
      <c r="H235" s="207">
        <v>4</v>
      </c>
      <c r="I235" s="208"/>
      <c r="J235" s="209">
        <f>ROUND(I235*H235,2)</f>
        <v>0</v>
      </c>
      <c r="K235" s="205" t="s">
        <v>137</v>
      </c>
      <c r="L235" s="47"/>
      <c r="M235" s="210" t="s">
        <v>19</v>
      </c>
      <c r="N235" s="211" t="s">
        <v>42</v>
      </c>
      <c r="O235" s="87"/>
      <c r="P235" s="212">
        <f>O235*H235</f>
        <v>0</v>
      </c>
      <c r="Q235" s="212">
        <v>0</v>
      </c>
      <c r="R235" s="212">
        <f>Q235*H235</f>
        <v>0</v>
      </c>
      <c r="S235" s="212">
        <v>0.034200000000000001</v>
      </c>
      <c r="T235" s="213">
        <f>S235*H235</f>
        <v>0.13680000000000001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4" t="s">
        <v>193</v>
      </c>
      <c r="AT235" s="214" t="s">
        <v>133</v>
      </c>
      <c r="AU235" s="214" t="s">
        <v>81</v>
      </c>
      <c r="AY235" s="20" t="s">
        <v>130</v>
      </c>
      <c r="BE235" s="215">
        <f>IF(N235="základní",J235,0)</f>
        <v>0</v>
      </c>
      <c r="BF235" s="215">
        <f>IF(N235="snížená",J235,0)</f>
        <v>0</v>
      </c>
      <c r="BG235" s="215">
        <f>IF(N235="zákl. přenesená",J235,0)</f>
        <v>0</v>
      </c>
      <c r="BH235" s="215">
        <f>IF(N235="sníž. přenesená",J235,0)</f>
        <v>0</v>
      </c>
      <c r="BI235" s="215">
        <f>IF(N235="nulová",J235,0)</f>
        <v>0</v>
      </c>
      <c r="BJ235" s="20" t="s">
        <v>79</v>
      </c>
      <c r="BK235" s="215">
        <f>ROUND(I235*H235,2)</f>
        <v>0</v>
      </c>
      <c r="BL235" s="20" t="s">
        <v>193</v>
      </c>
      <c r="BM235" s="214" t="s">
        <v>310</v>
      </c>
    </row>
    <row r="236" s="2" customFormat="1">
      <c r="A236" s="41"/>
      <c r="B236" s="42"/>
      <c r="C236" s="43"/>
      <c r="D236" s="216" t="s">
        <v>139</v>
      </c>
      <c r="E236" s="43"/>
      <c r="F236" s="217" t="s">
        <v>311</v>
      </c>
      <c r="G236" s="43"/>
      <c r="H236" s="43"/>
      <c r="I236" s="218"/>
      <c r="J236" s="43"/>
      <c r="K236" s="43"/>
      <c r="L236" s="47"/>
      <c r="M236" s="219"/>
      <c r="N236" s="220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139</v>
      </c>
      <c r="AU236" s="20" t="s">
        <v>81</v>
      </c>
    </row>
    <row r="237" s="2" customFormat="1">
      <c r="A237" s="41"/>
      <c r="B237" s="42"/>
      <c r="C237" s="43"/>
      <c r="D237" s="221" t="s">
        <v>141</v>
      </c>
      <c r="E237" s="43"/>
      <c r="F237" s="222" t="s">
        <v>312</v>
      </c>
      <c r="G237" s="43"/>
      <c r="H237" s="43"/>
      <c r="I237" s="218"/>
      <c r="J237" s="43"/>
      <c r="K237" s="43"/>
      <c r="L237" s="47"/>
      <c r="M237" s="219"/>
      <c r="N237" s="220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141</v>
      </c>
      <c r="AU237" s="20" t="s">
        <v>81</v>
      </c>
    </row>
    <row r="238" s="2" customFormat="1" ht="24.15" customHeight="1">
      <c r="A238" s="41"/>
      <c r="B238" s="42"/>
      <c r="C238" s="203" t="s">
        <v>313</v>
      </c>
      <c r="D238" s="203" t="s">
        <v>133</v>
      </c>
      <c r="E238" s="204" t="s">
        <v>314</v>
      </c>
      <c r="F238" s="205" t="s">
        <v>315</v>
      </c>
      <c r="G238" s="206" t="s">
        <v>309</v>
      </c>
      <c r="H238" s="207">
        <v>4</v>
      </c>
      <c r="I238" s="208"/>
      <c r="J238" s="209">
        <f>ROUND(I238*H238,2)</f>
        <v>0</v>
      </c>
      <c r="K238" s="205" t="s">
        <v>137</v>
      </c>
      <c r="L238" s="47"/>
      <c r="M238" s="210" t="s">
        <v>19</v>
      </c>
      <c r="N238" s="211" t="s">
        <v>42</v>
      </c>
      <c r="O238" s="87"/>
      <c r="P238" s="212">
        <f>O238*H238</f>
        <v>0</v>
      </c>
      <c r="Q238" s="212">
        <v>0.0037599999999999999</v>
      </c>
      <c r="R238" s="212">
        <f>Q238*H238</f>
        <v>0.01504</v>
      </c>
      <c r="S238" s="212">
        <v>0</v>
      </c>
      <c r="T238" s="213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4" t="s">
        <v>193</v>
      </c>
      <c r="AT238" s="214" t="s">
        <v>133</v>
      </c>
      <c r="AU238" s="214" t="s">
        <v>81</v>
      </c>
      <c r="AY238" s="20" t="s">
        <v>130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20" t="s">
        <v>79</v>
      </c>
      <c r="BK238" s="215">
        <f>ROUND(I238*H238,2)</f>
        <v>0</v>
      </c>
      <c r="BL238" s="20" t="s">
        <v>193</v>
      </c>
      <c r="BM238" s="214" t="s">
        <v>316</v>
      </c>
    </row>
    <row r="239" s="2" customFormat="1">
      <c r="A239" s="41"/>
      <c r="B239" s="42"/>
      <c r="C239" s="43"/>
      <c r="D239" s="216" t="s">
        <v>139</v>
      </c>
      <c r="E239" s="43"/>
      <c r="F239" s="217" t="s">
        <v>317</v>
      </c>
      <c r="G239" s="43"/>
      <c r="H239" s="43"/>
      <c r="I239" s="218"/>
      <c r="J239" s="43"/>
      <c r="K239" s="43"/>
      <c r="L239" s="47"/>
      <c r="M239" s="219"/>
      <c r="N239" s="220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139</v>
      </c>
      <c r="AU239" s="20" t="s">
        <v>81</v>
      </c>
    </row>
    <row r="240" s="2" customFormat="1">
      <c r="A240" s="41"/>
      <c r="B240" s="42"/>
      <c r="C240" s="43"/>
      <c r="D240" s="221" t="s">
        <v>141</v>
      </c>
      <c r="E240" s="43"/>
      <c r="F240" s="222" t="s">
        <v>318</v>
      </c>
      <c r="G240" s="43"/>
      <c r="H240" s="43"/>
      <c r="I240" s="218"/>
      <c r="J240" s="43"/>
      <c r="K240" s="43"/>
      <c r="L240" s="47"/>
      <c r="M240" s="219"/>
      <c r="N240" s="220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141</v>
      </c>
      <c r="AU240" s="20" t="s">
        <v>81</v>
      </c>
    </row>
    <row r="241" s="2" customFormat="1" ht="16.5" customHeight="1">
      <c r="A241" s="41"/>
      <c r="B241" s="42"/>
      <c r="C241" s="203" t="s">
        <v>234</v>
      </c>
      <c r="D241" s="203" t="s">
        <v>133</v>
      </c>
      <c r="E241" s="204" t="s">
        <v>319</v>
      </c>
      <c r="F241" s="205" t="s">
        <v>320</v>
      </c>
      <c r="G241" s="206" t="s">
        <v>309</v>
      </c>
      <c r="H241" s="207">
        <v>4</v>
      </c>
      <c r="I241" s="208"/>
      <c r="J241" s="209">
        <f>ROUND(I241*H241,2)</f>
        <v>0</v>
      </c>
      <c r="K241" s="205" t="s">
        <v>137</v>
      </c>
      <c r="L241" s="47"/>
      <c r="M241" s="210" t="s">
        <v>19</v>
      </c>
      <c r="N241" s="211" t="s">
        <v>42</v>
      </c>
      <c r="O241" s="87"/>
      <c r="P241" s="212">
        <f>O241*H241</f>
        <v>0</v>
      </c>
      <c r="Q241" s="212">
        <v>0.0020300000000000001</v>
      </c>
      <c r="R241" s="212">
        <f>Q241*H241</f>
        <v>0.0081200000000000005</v>
      </c>
      <c r="S241" s="212">
        <v>0</v>
      </c>
      <c r="T241" s="213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4" t="s">
        <v>193</v>
      </c>
      <c r="AT241" s="214" t="s">
        <v>133</v>
      </c>
      <c r="AU241" s="214" t="s">
        <v>81</v>
      </c>
      <c r="AY241" s="20" t="s">
        <v>130</v>
      </c>
      <c r="BE241" s="215">
        <f>IF(N241="základní",J241,0)</f>
        <v>0</v>
      </c>
      <c r="BF241" s="215">
        <f>IF(N241="snížená",J241,0)</f>
        <v>0</v>
      </c>
      <c r="BG241" s="215">
        <f>IF(N241="zákl. přenesená",J241,0)</f>
        <v>0</v>
      </c>
      <c r="BH241" s="215">
        <f>IF(N241="sníž. přenesená",J241,0)</f>
        <v>0</v>
      </c>
      <c r="BI241" s="215">
        <f>IF(N241="nulová",J241,0)</f>
        <v>0</v>
      </c>
      <c r="BJ241" s="20" t="s">
        <v>79</v>
      </c>
      <c r="BK241" s="215">
        <f>ROUND(I241*H241,2)</f>
        <v>0</v>
      </c>
      <c r="BL241" s="20" t="s">
        <v>193</v>
      </c>
      <c r="BM241" s="214" t="s">
        <v>321</v>
      </c>
    </row>
    <row r="242" s="2" customFormat="1">
      <c r="A242" s="41"/>
      <c r="B242" s="42"/>
      <c r="C242" s="43"/>
      <c r="D242" s="216" t="s">
        <v>139</v>
      </c>
      <c r="E242" s="43"/>
      <c r="F242" s="217" t="s">
        <v>322</v>
      </c>
      <c r="G242" s="43"/>
      <c r="H242" s="43"/>
      <c r="I242" s="218"/>
      <c r="J242" s="43"/>
      <c r="K242" s="43"/>
      <c r="L242" s="47"/>
      <c r="M242" s="219"/>
      <c r="N242" s="220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139</v>
      </c>
      <c r="AU242" s="20" t="s">
        <v>81</v>
      </c>
    </row>
    <row r="243" s="2" customFormat="1">
      <c r="A243" s="41"/>
      <c r="B243" s="42"/>
      <c r="C243" s="43"/>
      <c r="D243" s="221" t="s">
        <v>141</v>
      </c>
      <c r="E243" s="43"/>
      <c r="F243" s="222" t="s">
        <v>323</v>
      </c>
      <c r="G243" s="43"/>
      <c r="H243" s="43"/>
      <c r="I243" s="218"/>
      <c r="J243" s="43"/>
      <c r="K243" s="43"/>
      <c r="L243" s="47"/>
      <c r="M243" s="219"/>
      <c r="N243" s="220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141</v>
      </c>
      <c r="AU243" s="20" t="s">
        <v>81</v>
      </c>
    </row>
    <row r="244" s="2" customFormat="1" ht="24.15" customHeight="1">
      <c r="A244" s="41"/>
      <c r="B244" s="42"/>
      <c r="C244" s="203" t="s">
        <v>324</v>
      </c>
      <c r="D244" s="203" t="s">
        <v>133</v>
      </c>
      <c r="E244" s="204" t="s">
        <v>325</v>
      </c>
      <c r="F244" s="205" t="s">
        <v>326</v>
      </c>
      <c r="G244" s="206" t="s">
        <v>309</v>
      </c>
      <c r="H244" s="207">
        <v>4</v>
      </c>
      <c r="I244" s="208"/>
      <c r="J244" s="209">
        <f>ROUND(I244*H244,2)</f>
        <v>0</v>
      </c>
      <c r="K244" s="205" t="s">
        <v>137</v>
      </c>
      <c r="L244" s="47"/>
      <c r="M244" s="210" t="s">
        <v>19</v>
      </c>
      <c r="N244" s="211" t="s">
        <v>42</v>
      </c>
      <c r="O244" s="87"/>
      <c r="P244" s="212">
        <f>O244*H244</f>
        <v>0</v>
      </c>
      <c r="Q244" s="212">
        <v>0.016969999999999999</v>
      </c>
      <c r="R244" s="212">
        <f>Q244*H244</f>
        <v>0.067879999999999996</v>
      </c>
      <c r="S244" s="212">
        <v>0</v>
      </c>
      <c r="T244" s="213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4" t="s">
        <v>193</v>
      </c>
      <c r="AT244" s="214" t="s">
        <v>133</v>
      </c>
      <c r="AU244" s="214" t="s">
        <v>81</v>
      </c>
      <c r="AY244" s="20" t="s">
        <v>130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20" t="s">
        <v>79</v>
      </c>
      <c r="BK244" s="215">
        <f>ROUND(I244*H244,2)</f>
        <v>0</v>
      </c>
      <c r="BL244" s="20" t="s">
        <v>193</v>
      </c>
      <c r="BM244" s="214" t="s">
        <v>327</v>
      </c>
    </row>
    <row r="245" s="2" customFormat="1">
      <c r="A245" s="41"/>
      <c r="B245" s="42"/>
      <c r="C245" s="43"/>
      <c r="D245" s="216" t="s">
        <v>139</v>
      </c>
      <c r="E245" s="43"/>
      <c r="F245" s="217" t="s">
        <v>328</v>
      </c>
      <c r="G245" s="43"/>
      <c r="H245" s="43"/>
      <c r="I245" s="218"/>
      <c r="J245" s="43"/>
      <c r="K245" s="43"/>
      <c r="L245" s="47"/>
      <c r="M245" s="219"/>
      <c r="N245" s="220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139</v>
      </c>
      <c r="AU245" s="20" t="s">
        <v>81</v>
      </c>
    </row>
    <row r="246" s="2" customFormat="1">
      <c r="A246" s="41"/>
      <c r="B246" s="42"/>
      <c r="C246" s="43"/>
      <c r="D246" s="221" t="s">
        <v>141</v>
      </c>
      <c r="E246" s="43"/>
      <c r="F246" s="222" t="s">
        <v>329</v>
      </c>
      <c r="G246" s="43"/>
      <c r="H246" s="43"/>
      <c r="I246" s="218"/>
      <c r="J246" s="43"/>
      <c r="K246" s="43"/>
      <c r="L246" s="47"/>
      <c r="M246" s="219"/>
      <c r="N246" s="220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141</v>
      </c>
      <c r="AU246" s="20" t="s">
        <v>81</v>
      </c>
    </row>
    <row r="247" s="13" customFormat="1">
      <c r="A247" s="13"/>
      <c r="B247" s="223"/>
      <c r="C247" s="224"/>
      <c r="D247" s="216" t="s">
        <v>143</v>
      </c>
      <c r="E247" s="225" t="s">
        <v>19</v>
      </c>
      <c r="F247" s="226" t="s">
        <v>330</v>
      </c>
      <c r="G247" s="224"/>
      <c r="H247" s="227">
        <v>1</v>
      </c>
      <c r="I247" s="228"/>
      <c r="J247" s="224"/>
      <c r="K247" s="224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143</v>
      </c>
      <c r="AU247" s="233" t="s">
        <v>81</v>
      </c>
      <c r="AV247" s="13" t="s">
        <v>81</v>
      </c>
      <c r="AW247" s="13" t="s">
        <v>33</v>
      </c>
      <c r="AX247" s="13" t="s">
        <v>71</v>
      </c>
      <c r="AY247" s="233" t="s">
        <v>130</v>
      </c>
    </row>
    <row r="248" s="13" customFormat="1">
      <c r="A248" s="13"/>
      <c r="B248" s="223"/>
      <c r="C248" s="224"/>
      <c r="D248" s="216" t="s">
        <v>143</v>
      </c>
      <c r="E248" s="225" t="s">
        <v>19</v>
      </c>
      <c r="F248" s="226" t="s">
        <v>331</v>
      </c>
      <c r="G248" s="224"/>
      <c r="H248" s="227">
        <v>3</v>
      </c>
      <c r="I248" s="228"/>
      <c r="J248" s="224"/>
      <c r="K248" s="224"/>
      <c r="L248" s="229"/>
      <c r="M248" s="230"/>
      <c r="N248" s="231"/>
      <c r="O248" s="231"/>
      <c r="P248" s="231"/>
      <c r="Q248" s="231"/>
      <c r="R248" s="231"/>
      <c r="S248" s="231"/>
      <c r="T248" s="23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3" t="s">
        <v>143</v>
      </c>
      <c r="AU248" s="233" t="s">
        <v>81</v>
      </c>
      <c r="AV248" s="13" t="s">
        <v>81</v>
      </c>
      <c r="AW248" s="13" t="s">
        <v>33</v>
      </c>
      <c r="AX248" s="13" t="s">
        <v>71</v>
      </c>
      <c r="AY248" s="233" t="s">
        <v>130</v>
      </c>
    </row>
    <row r="249" s="14" customFormat="1">
      <c r="A249" s="14"/>
      <c r="B249" s="234"/>
      <c r="C249" s="235"/>
      <c r="D249" s="216" t="s">
        <v>143</v>
      </c>
      <c r="E249" s="236" t="s">
        <v>19</v>
      </c>
      <c r="F249" s="237" t="s">
        <v>145</v>
      </c>
      <c r="G249" s="235"/>
      <c r="H249" s="238">
        <v>4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4" t="s">
        <v>143</v>
      </c>
      <c r="AU249" s="244" t="s">
        <v>81</v>
      </c>
      <c r="AV249" s="14" t="s">
        <v>138</v>
      </c>
      <c r="AW249" s="14" t="s">
        <v>33</v>
      </c>
      <c r="AX249" s="14" t="s">
        <v>79</v>
      </c>
      <c r="AY249" s="244" t="s">
        <v>130</v>
      </c>
    </row>
    <row r="250" s="2" customFormat="1" ht="24.15" customHeight="1">
      <c r="A250" s="41"/>
      <c r="B250" s="42"/>
      <c r="C250" s="203" t="s">
        <v>242</v>
      </c>
      <c r="D250" s="203" t="s">
        <v>133</v>
      </c>
      <c r="E250" s="204" t="s">
        <v>332</v>
      </c>
      <c r="F250" s="205" t="s">
        <v>333</v>
      </c>
      <c r="G250" s="206" t="s">
        <v>309</v>
      </c>
      <c r="H250" s="207">
        <v>2</v>
      </c>
      <c r="I250" s="208"/>
      <c r="J250" s="209">
        <f>ROUND(I250*H250,2)</f>
        <v>0</v>
      </c>
      <c r="K250" s="205" t="s">
        <v>137</v>
      </c>
      <c r="L250" s="47"/>
      <c r="M250" s="210" t="s">
        <v>19</v>
      </c>
      <c r="N250" s="211" t="s">
        <v>42</v>
      </c>
      <c r="O250" s="87"/>
      <c r="P250" s="212">
        <f>O250*H250</f>
        <v>0</v>
      </c>
      <c r="Q250" s="212">
        <v>0.0025799999999999998</v>
      </c>
      <c r="R250" s="212">
        <f>Q250*H250</f>
        <v>0.0051599999999999997</v>
      </c>
      <c r="S250" s="212">
        <v>0</v>
      </c>
      <c r="T250" s="213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4" t="s">
        <v>193</v>
      </c>
      <c r="AT250" s="214" t="s">
        <v>133</v>
      </c>
      <c r="AU250" s="214" t="s">
        <v>81</v>
      </c>
      <c r="AY250" s="20" t="s">
        <v>130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0" t="s">
        <v>79</v>
      </c>
      <c r="BK250" s="215">
        <f>ROUND(I250*H250,2)</f>
        <v>0</v>
      </c>
      <c r="BL250" s="20" t="s">
        <v>193</v>
      </c>
      <c r="BM250" s="214" t="s">
        <v>334</v>
      </c>
    </row>
    <row r="251" s="2" customFormat="1">
      <c r="A251" s="41"/>
      <c r="B251" s="42"/>
      <c r="C251" s="43"/>
      <c r="D251" s="216" t="s">
        <v>139</v>
      </c>
      <c r="E251" s="43"/>
      <c r="F251" s="217" t="s">
        <v>335</v>
      </c>
      <c r="G251" s="43"/>
      <c r="H251" s="43"/>
      <c r="I251" s="218"/>
      <c r="J251" s="43"/>
      <c r="K251" s="43"/>
      <c r="L251" s="47"/>
      <c r="M251" s="219"/>
      <c r="N251" s="220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139</v>
      </c>
      <c r="AU251" s="20" t="s">
        <v>81</v>
      </c>
    </row>
    <row r="252" s="2" customFormat="1">
      <c r="A252" s="41"/>
      <c r="B252" s="42"/>
      <c r="C252" s="43"/>
      <c r="D252" s="221" t="s">
        <v>141</v>
      </c>
      <c r="E252" s="43"/>
      <c r="F252" s="222" t="s">
        <v>336</v>
      </c>
      <c r="G252" s="43"/>
      <c r="H252" s="43"/>
      <c r="I252" s="218"/>
      <c r="J252" s="43"/>
      <c r="K252" s="43"/>
      <c r="L252" s="47"/>
      <c r="M252" s="219"/>
      <c r="N252" s="220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141</v>
      </c>
      <c r="AU252" s="20" t="s">
        <v>81</v>
      </c>
    </row>
    <row r="253" s="13" customFormat="1">
      <c r="A253" s="13"/>
      <c r="B253" s="223"/>
      <c r="C253" s="224"/>
      <c r="D253" s="216" t="s">
        <v>143</v>
      </c>
      <c r="E253" s="225" t="s">
        <v>19</v>
      </c>
      <c r="F253" s="226" t="s">
        <v>337</v>
      </c>
      <c r="G253" s="224"/>
      <c r="H253" s="227">
        <v>2</v>
      </c>
      <c r="I253" s="228"/>
      <c r="J253" s="224"/>
      <c r="K253" s="224"/>
      <c r="L253" s="229"/>
      <c r="M253" s="230"/>
      <c r="N253" s="231"/>
      <c r="O253" s="231"/>
      <c r="P253" s="231"/>
      <c r="Q253" s="231"/>
      <c r="R253" s="231"/>
      <c r="S253" s="231"/>
      <c r="T253" s="23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3" t="s">
        <v>143</v>
      </c>
      <c r="AU253" s="233" t="s">
        <v>81</v>
      </c>
      <c r="AV253" s="13" t="s">
        <v>81</v>
      </c>
      <c r="AW253" s="13" t="s">
        <v>33</v>
      </c>
      <c r="AX253" s="13" t="s">
        <v>71</v>
      </c>
      <c r="AY253" s="233" t="s">
        <v>130</v>
      </c>
    </row>
    <row r="254" s="14" customFormat="1">
      <c r="A254" s="14"/>
      <c r="B254" s="234"/>
      <c r="C254" s="235"/>
      <c r="D254" s="216" t="s">
        <v>143</v>
      </c>
      <c r="E254" s="236" t="s">
        <v>19</v>
      </c>
      <c r="F254" s="237" t="s">
        <v>145</v>
      </c>
      <c r="G254" s="235"/>
      <c r="H254" s="238">
        <v>2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4" t="s">
        <v>143</v>
      </c>
      <c r="AU254" s="244" t="s">
        <v>81</v>
      </c>
      <c r="AV254" s="14" t="s">
        <v>138</v>
      </c>
      <c r="AW254" s="14" t="s">
        <v>33</v>
      </c>
      <c r="AX254" s="14" t="s">
        <v>79</v>
      </c>
      <c r="AY254" s="244" t="s">
        <v>130</v>
      </c>
    </row>
    <row r="255" s="2" customFormat="1" ht="24.15" customHeight="1">
      <c r="A255" s="41"/>
      <c r="B255" s="42"/>
      <c r="C255" s="203" t="s">
        <v>338</v>
      </c>
      <c r="D255" s="203" t="s">
        <v>133</v>
      </c>
      <c r="E255" s="204" t="s">
        <v>339</v>
      </c>
      <c r="F255" s="205" t="s">
        <v>340</v>
      </c>
      <c r="G255" s="206" t="s">
        <v>309</v>
      </c>
      <c r="H255" s="207">
        <v>2</v>
      </c>
      <c r="I255" s="208"/>
      <c r="J255" s="209">
        <f>ROUND(I255*H255,2)</f>
        <v>0</v>
      </c>
      <c r="K255" s="205" t="s">
        <v>137</v>
      </c>
      <c r="L255" s="47"/>
      <c r="M255" s="210" t="s">
        <v>19</v>
      </c>
      <c r="N255" s="211" t="s">
        <v>42</v>
      </c>
      <c r="O255" s="87"/>
      <c r="P255" s="212">
        <f>O255*H255</f>
        <v>0</v>
      </c>
      <c r="Q255" s="212">
        <v>0.018079999999999999</v>
      </c>
      <c r="R255" s="212">
        <f>Q255*H255</f>
        <v>0.036159999999999998</v>
      </c>
      <c r="S255" s="212">
        <v>0</v>
      </c>
      <c r="T255" s="213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4" t="s">
        <v>193</v>
      </c>
      <c r="AT255" s="214" t="s">
        <v>133</v>
      </c>
      <c r="AU255" s="214" t="s">
        <v>81</v>
      </c>
      <c r="AY255" s="20" t="s">
        <v>130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20" t="s">
        <v>79</v>
      </c>
      <c r="BK255" s="215">
        <f>ROUND(I255*H255,2)</f>
        <v>0</v>
      </c>
      <c r="BL255" s="20" t="s">
        <v>193</v>
      </c>
      <c r="BM255" s="214" t="s">
        <v>341</v>
      </c>
    </row>
    <row r="256" s="2" customFormat="1">
      <c r="A256" s="41"/>
      <c r="B256" s="42"/>
      <c r="C256" s="43"/>
      <c r="D256" s="216" t="s">
        <v>139</v>
      </c>
      <c r="E256" s="43"/>
      <c r="F256" s="217" t="s">
        <v>342</v>
      </c>
      <c r="G256" s="43"/>
      <c r="H256" s="43"/>
      <c r="I256" s="218"/>
      <c r="J256" s="43"/>
      <c r="K256" s="43"/>
      <c r="L256" s="47"/>
      <c r="M256" s="219"/>
      <c r="N256" s="220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139</v>
      </c>
      <c r="AU256" s="20" t="s">
        <v>81</v>
      </c>
    </row>
    <row r="257" s="2" customFormat="1">
      <c r="A257" s="41"/>
      <c r="B257" s="42"/>
      <c r="C257" s="43"/>
      <c r="D257" s="221" t="s">
        <v>141</v>
      </c>
      <c r="E257" s="43"/>
      <c r="F257" s="222" t="s">
        <v>343</v>
      </c>
      <c r="G257" s="43"/>
      <c r="H257" s="43"/>
      <c r="I257" s="218"/>
      <c r="J257" s="43"/>
      <c r="K257" s="43"/>
      <c r="L257" s="47"/>
      <c r="M257" s="219"/>
      <c r="N257" s="220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141</v>
      </c>
      <c r="AU257" s="20" t="s">
        <v>81</v>
      </c>
    </row>
    <row r="258" s="2" customFormat="1" ht="16.5" customHeight="1">
      <c r="A258" s="41"/>
      <c r="B258" s="42"/>
      <c r="C258" s="203" t="s">
        <v>249</v>
      </c>
      <c r="D258" s="203" t="s">
        <v>133</v>
      </c>
      <c r="E258" s="204" t="s">
        <v>344</v>
      </c>
      <c r="F258" s="205" t="s">
        <v>345</v>
      </c>
      <c r="G258" s="206" t="s">
        <v>309</v>
      </c>
      <c r="H258" s="207">
        <v>2</v>
      </c>
      <c r="I258" s="208"/>
      <c r="J258" s="209">
        <f>ROUND(I258*H258,2)</f>
        <v>0</v>
      </c>
      <c r="K258" s="205" t="s">
        <v>137</v>
      </c>
      <c r="L258" s="47"/>
      <c r="M258" s="210" t="s">
        <v>19</v>
      </c>
      <c r="N258" s="211" t="s">
        <v>42</v>
      </c>
      <c r="O258" s="87"/>
      <c r="P258" s="212">
        <f>O258*H258</f>
        <v>0</v>
      </c>
      <c r="Q258" s="212">
        <v>0</v>
      </c>
      <c r="R258" s="212">
        <f>Q258*H258</f>
        <v>0</v>
      </c>
      <c r="S258" s="212">
        <v>0.03968</v>
      </c>
      <c r="T258" s="213">
        <f>S258*H258</f>
        <v>0.07936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4" t="s">
        <v>193</v>
      </c>
      <c r="AT258" s="214" t="s">
        <v>133</v>
      </c>
      <c r="AU258" s="214" t="s">
        <v>81</v>
      </c>
      <c r="AY258" s="20" t="s">
        <v>130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20" t="s">
        <v>79</v>
      </c>
      <c r="BK258" s="215">
        <f>ROUND(I258*H258,2)</f>
        <v>0</v>
      </c>
      <c r="BL258" s="20" t="s">
        <v>193</v>
      </c>
      <c r="BM258" s="214" t="s">
        <v>346</v>
      </c>
    </row>
    <row r="259" s="2" customFormat="1">
      <c r="A259" s="41"/>
      <c r="B259" s="42"/>
      <c r="C259" s="43"/>
      <c r="D259" s="216" t="s">
        <v>139</v>
      </c>
      <c r="E259" s="43"/>
      <c r="F259" s="217" t="s">
        <v>345</v>
      </c>
      <c r="G259" s="43"/>
      <c r="H259" s="43"/>
      <c r="I259" s="218"/>
      <c r="J259" s="43"/>
      <c r="K259" s="43"/>
      <c r="L259" s="47"/>
      <c r="M259" s="219"/>
      <c r="N259" s="220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139</v>
      </c>
      <c r="AU259" s="20" t="s">
        <v>81</v>
      </c>
    </row>
    <row r="260" s="2" customFormat="1">
      <c r="A260" s="41"/>
      <c r="B260" s="42"/>
      <c r="C260" s="43"/>
      <c r="D260" s="221" t="s">
        <v>141</v>
      </c>
      <c r="E260" s="43"/>
      <c r="F260" s="222" t="s">
        <v>347</v>
      </c>
      <c r="G260" s="43"/>
      <c r="H260" s="43"/>
      <c r="I260" s="218"/>
      <c r="J260" s="43"/>
      <c r="K260" s="43"/>
      <c r="L260" s="47"/>
      <c r="M260" s="219"/>
      <c r="N260" s="220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141</v>
      </c>
      <c r="AU260" s="20" t="s">
        <v>81</v>
      </c>
    </row>
    <row r="261" s="2" customFormat="1" ht="16.5" customHeight="1">
      <c r="A261" s="41"/>
      <c r="B261" s="42"/>
      <c r="C261" s="203" t="s">
        <v>348</v>
      </c>
      <c r="D261" s="203" t="s">
        <v>133</v>
      </c>
      <c r="E261" s="204" t="s">
        <v>349</v>
      </c>
      <c r="F261" s="205" t="s">
        <v>350</v>
      </c>
      <c r="G261" s="206" t="s">
        <v>309</v>
      </c>
      <c r="H261" s="207">
        <v>3</v>
      </c>
      <c r="I261" s="208"/>
      <c r="J261" s="209">
        <f>ROUND(I261*H261,2)</f>
        <v>0</v>
      </c>
      <c r="K261" s="205" t="s">
        <v>137</v>
      </c>
      <c r="L261" s="47"/>
      <c r="M261" s="210" t="s">
        <v>19</v>
      </c>
      <c r="N261" s="211" t="s">
        <v>42</v>
      </c>
      <c r="O261" s="87"/>
      <c r="P261" s="212">
        <f>O261*H261</f>
        <v>0</v>
      </c>
      <c r="Q261" s="212">
        <v>0</v>
      </c>
      <c r="R261" s="212">
        <f>Q261*H261</f>
        <v>0</v>
      </c>
      <c r="S261" s="212">
        <v>0.019460000000000002</v>
      </c>
      <c r="T261" s="213">
        <f>S261*H261</f>
        <v>0.058380000000000001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4" t="s">
        <v>193</v>
      </c>
      <c r="AT261" s="214" t="s">
        <v>133</v>
      </c>
      <c r="AU261" s="214" t="s">
        <v>81</v>
      </c>
      <c r="AY261" s="20" t="s">
        <v>130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20" t="s">
        <v>79</v>
      </c>
      <c r="BK261" s="215">
        <f>ROUND(I261*H261,2)</f>
        <v>0</v>
      </c>
      <c r="BL261" s="20" t="s">
        <v>193</v>
      </c>
      <c r="BM261" s="214" t="s">
        <v>351</v>
      </c>
    </row>
    <row r="262" s="2" customFormat="1">
      <c r="A262" s="41"/>
      <c r="B262" s="42"/>
      <c r="C262" s="43"/>
      <c r="D262" s="216" t="s">
        <v>139</v>
      </c>
      <c r="E262" s="43"/>
      <c r="F262" s="217" t="s">
        <v>352</v>
      </c>
      <c r="G262" s="43"/>
      <c r="H262" s="43"/>
      <c r="I262" s="218"/>
      <c r="J262" s="43"/>
      <c r="K262" s="43"/>
      <c r="L262" s="47"/>
      <c r="M262" s="219"/>
      <c r="N262" s="220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139</v>
      </c>
      <c r="AU262" s="20" t="s">
        <v>81</v>
      </c>
    </row>
    <row r="263" s="2" customFormat="1">
      <c r="A263" s="41"/>
      <c r="B263" s="42"/>
      <c r="C263" s="43"/>
      <c r="D263" s="221" t="s">
        <v>141</v>
      </c>
      <c r="E263" s="43"/>
      <c r="F263" s="222" t="s">
        <v>353</v>
      </c>
      <c r="G263" s="43"/>
      <c r="H263" s="43"/>
      <c r="I263" s="218"/>
      <c r="J263" s="43"/>
      <c r="K263" s="43"/>
      <c r="L263" s="47"/>
      <c r="M263" s="219"/>
      <c r="N263" s="220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141</v>
      </c>
      <c r="AU263" s="20" t="s">
        <v>81</v>
      </c>
    </row>
    <row r="264" s="2" customFormat="1" ht="24.15" customHeight="1">
      <c r="A264" s="41"/>
      <c r="B264" s="42"/>
      <c r="C264" s="203" t="s">
        <v>253</v>
      </c>
      <c r="D264" s="203" t="s">
        <v>133</v>
      </c>
      <c r="E264" s="204" t="s">
        <v>354</v>
      </c>
      <c r="F264" s="205" t="s">
        <v>355</v>
      </c>
      <c r="G264" s="206" t="s">
        <v>309</v>
      </c>
      <c r="H264" s="207">
        <v>2</v>
      </c>
      <c r="I264" s="208"/>
      <c r="J264" s="209">
        <f>ROUND(I264*H264,2)</f>
        <v>0</v>
      </c>
      <c r="K264" s="205" t="s">
        <v>137</v>
      </c>
      <c r="L264" s="47"/>
      <c r="M264" s="210" t="s">
        <v>19</v>
      </c>
      <c r="N264" s="211" t="s">
        <v>42</v>
      </c>
      <c r="O264" s="87"/>
      <c r="P264" s="212">
        <f>O264*H264</f>
        <v>0</v>
      </c>
      <c r="Q264" s="212">
        <v>0.016070000000000001</v>
      </c>
      <c r="R264" s="212">
        <f>Q264*H264</f>
        <v>0.032140000000000002</v>
      </c>
      <c r="S264" s="212">
        <v>0</v>
      </c>
      <c r="T264" s="213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4" t="s">
        <v>193</v>
      </c>
      <c r="AT264" s="214" t="s">
        <v>133</v>
      </c>
      <c r="AU264" s="214" t="s">
        <v>81</v>
      </c>
      <c r="AY264" s="20" t="s">
        <v>130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20" t="s">
        <v>79</v>
      </c>
      <c r="BK264" s="215">
        <f>ROUND(I264*H264,2)</f>
        <v>0</v>
      </c>
      <c r="BL264" s="20" t="s">
        <v>193</v>
      </c>
      <c r="BM264" s="214" t="s">
        <v>356</v>
      </c>
    </row>
    <row r="265" s="2" customFormat="1">
      <c r="A265" s="41"/>
      <c r="B265" s="42"/>
      <c r="C265" s="43"/>
      <c r="D265" s="216" t="s">
        <v>139</v>
      </c>
      <c r="E265" s="43"/>
      <c r="F265" s="217" t="s">
        <v>357</v>
      </c>
      <c r="G265" s="43"/>
      <c r="H265" s="43"/>
      <c r="I265" s="218"/>
      <c r="J265" s="43"/>
      <c r="K265" s="43"/>
      <c r="L265" s="47"/>
      <c r="M265" s="219"/>
      <c r="N265" s="220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139</v>
      </c>
      <c r="AU265" s="20" t="s">
        <v>81</v>
      </c>
    </row>
    <row r="266" s="2" customFormat="1">
      <c r="A266" s="41"/>
      <c r="B266" s="42"/>
      <c r="C266" s="43"/>
      <c r="D266" s="221" t="s">
        <v>141</v>
      </c>
      <c r="E266" s="43"/>
      <c r="F266" s="222" t="s">
        <v>358</v>
      </c>
      <c r="G266" s="43"/>
      <c r="H266" s="43"/>
      <c r="I266" s="218"/>
      <c r="J266" s="43"/>
      <c r="K266" s="43"/>
      <c r="L266" s="47"/>
      <c r="M266" s="219"/>
      <c r="N266" s="220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141</v>
      </c>
      <c r="AU266" s="20" t="s">
        <v>81</v>
      </c>
    </row>
    <row r="267" s="13" customFormat="1">
      <c r="A267" s="13"/>
      <c r="B267" s="223"/>
      <c r="C267" s="224"/>
      <c r="D267" s="216" t="s">
        <v>143</v>
      </c>
      <c r="E267" s="225" t="s">
        <v>19</v>
      </c>
      <c r="F267" s="226" t="s">
        <v>359</v>
      </c>
      <c r="G267" s="224"/>
      <c r="H267" s="227">
        <v>2</v>
      </c>
      <c r="I267" s="228"/>
      <c r="J267" s="224"/>
      <c r="K267" s="224"/>
      <c r="L267" s="229"/>
      <c r="M267" s="230"/>
      <c r="N267" s="231"/>
      <c r="O267" s="231"/>
      <c r="P267" s="231"/>
      <c r="Q267" s="231"/>
      <c r="R267" s="231"/>
      <c r="S267" s="231"/>
      <c r="T267" s="23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3" t="s">
        <v>143</v>
      </c>
      <c r="AU267" s="233" t="s">
        <v>81</v>
      </c>
      <c r="AV267" s="13" t="s">
        <v>81</v>
      </c>
      <c r="AW267" s="13" t="s">
        <v>33</v>
      </c>
      <c r="AX267" s="13" t="s">
        <v>71</v>
      </c>
      <c r="AY267" s="233" t="s">
        <v>130</v>
      </c>
    </row>
    <row r="268" s="14" customFormat="1">
      <c r="A268" s="14"/>
      <c r="B268" s="234"/>
      <c r="C268" s="235"/>
      <c r="D268" s="216" t="s">
        <v>143</v>
      </c>
      <c r="E268" s="236" t="s">
        <v>19</v>
      </c>
      <c r="F268" s="237" t="s">
        <v>145</v>
      </c>
      <c r="G268" s="235"/>
      <c r="H268" s="238">
        <v>2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4" t="s">
        <v>143</v>
      </c>
      <c r="AU268" s="244" t="s">
        <v>81</v>
      </c>
      <c r="AV268" s="14" t="s">
        <v>138</v>
      </c>
      <c r="AW268" s="14" t="s">
        <v>33</v>
      </c>
      <c r="AX268" s="14" t="s">
        <v>79</v>
      </c>
      <c r="AY268" s="244" t="s">
        <v>130</v>
      </c>
    </row>
    <row r="269" s="2" customFormat="1" ht="24.15" customHeight="1">
      <c r="A269" s="41"/>
      <c r="B269" s="42"/>
      <c r="C269" s="203" t="s">
        <v>360</v>
      </c>
      <c r="D269" s="203" t="s">
        <v>133</v>
      </c>
      <c r="E269" s="204" t="s">
        <v>361</v>
      </c>
      <c r="F269" s="205" t="s">
        <v>362</v>
      </c>
      <c r="G269" s="206" t="s">
        <v>309</v>
      </c>
      <c r="H269" s="207">
        <v>1</v>
      </c>
      <c r="I269" s="208"/>
      <c r="J269" s="209">
        <f>ROUND(I269*H269,2)</f>
        <v>0</v>
      </c>
      <c r="K269" s="205" t="s">
        <v>137</v>
      </c>
      <c r="L269" s="47"/>
      <c r="M269" s="210" t="s">
        <v>19</v>
      </c>
      <c r="N269" s="211" t="s">
        <v>42</v>
      </c>
      <c r="O269" s="87"/>
      <c r="P269" s="212">
        <f>O269*H269</f>
        <v>0</v>
      </c>
      <c r="Q269" s="212">
        <v>0.019210000000000001</v>
      </c>
      <c r="R269" s="212">
        <f>Q269*H269</f>
        <v>0.019210000000000001</v>
      </c>
      <c r="S269" s="212">
        <v>0</v>
      </c>
      <c r="T269" s="213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4" t="s">
        <v>193</v>
      </c>
      <c r="AT269" s="214" t="s">
        <v>133</v>
      </c>
      <c r="AU269" s="214" t="s">
        <v>81</v>
      </c>
      <c r="AY269" s="20" t="s">
        <v>130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20" t="s">
        <v>79</v>
      </c>
      <c r="BK269" s="215">
        <f>ROUND(I269*H269,2)</f>
        <v>0</v>
      </c>
      <c r="BL269" s="20" t="s">
        <v>193</v>
      </c>
      <c r="BM269" s="214" t="s">
        <v>363</v>
      </c>
    </row>
    <row r="270" s="2" customFormat="1">
      <c r="A270" s="41"/>
      <c r="B270" s="42"/>
      <c r="C270" s="43"/>
      <c r="D270" s="216" t="s">
        <v>139</v>
      </c>
      <c r="E270" s="43"/>
      <c r="F270" s="217" t="s">
        <v>364</v>
      </c>
      <c r="G270" s="43"/>
      <c r="H270" s="43"/>
      <c r="I270" s="218"/>
      <c r="J270" s="43"/>
      <c r="K270" s="43"/>
      <c r="L270" s="47"/>
      <c r="M270" s="219"/>
      <c r="N270" s="220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139</v>
      </c>
      <c r="AU270" s="20" t="s">
        <v>81</v>
      </c>
    </row>
    <row r="271" s="2" customFormat="1">
      <c r="A271" s="41"/>
      <c r="B271" s="42"/>
      <c r="C271" s="43"/>
      <c r="D271" s="221" t="s">
        <v>141</v>
      </c>
      <c r="E271" s="43"/>
      <c r="F271" s="222" t="s">
        <v>365</v>
      </c>
      <c r="G271" s="43"/>
      <c r="H271" s="43"/>
      <c r="I271" s="218"/>
      <c r="J271" s="43"/>
      <c r="K271" s="43"/>
      <c r="L271" s="47"/>
      <c r="M271" s="219"/>
      <c r="N271" s="220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141</v>
      </c>
      <c r="AU271" s="20" t="s">
        <v>81</v>
      </c>
    </row>
    <row r="272" s="13" customFormat="1">
      <c r="A272" s="13"/>
      <c r="B272" s="223"/>
      <c r="C272" s="224"/>
      <c r="D272" s="216" t="s">
        <v>143</v>
      </c>
      <c r="E272" s="225" t="s">
        <v>19</v>
      </c>
      <c r="F272" s="226" t="s">
        <v>366</v>
      </c>
      <c r="G272" s="224"/>
      <c r="H272" s="227">
        <v>1</v>
      </c>
      <c r="I272" s="228"/>
      <c r="J272" s="224"/>
      <c r="K272" s="224"/>
      <c r="L272" s="229"/>
      <c r="M272" s="230"/>
      <c r="N272" s="231"/>
      <c r="O272" s="231"/>
      <c r="P272" s="231"/>
      <c r="Q272" s="231"/>
      <c r="R272" s="231"/>
      <c r="S272" s="231"/>
      <c r="T272" s="23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3" t="s">
        <v>143</v>
      </c>
      <c r="AU272" s="233" t="s">
        <v>81</v>
      </c>
      <c r="AV272" s="13" t="s">
        <v>81</v>
      </c>
      <c r="AW272" s="13" t="s">
        <v>33</v>
      </c>
      <c r="AX272" s="13" t="s">
        <v>71</v>
      </c>
      <c r="AY272" s="233" t="s">
        <v>130</v>
      </c>
    </row>
    <row r="273" s="14" customFormat="1">
      <c r="A273" s="14"/>
      <c r="B273" s="234"/>
      <c r="C273" s="235"/>
      <c r="D273" s="216" t="s">
        <v>143</v>
      </c>
      <c r="E273" s="236" t="s">
        <v>19</v>
      </c>
      <c r="F273" s="237" t="s">
        <v>145</v>
      </c>
      <c r="G273" s="235"/>
      <c r="H273" s="238">
        <v>1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4" t="s">
        <v>143</v>
      </c>
      <c r="AU273" s="244" t="s">
        <v>81</v>
      </c>
      <c r="AV273" s="14" t="s">
        <v>138</v>
      </c>
      <c r="AW273" s="14" t="s">
        <v>33</v>
      </c>
      <c r="AX273" s="14" t="s">
        <v>79</v>
      </c>
      <c r="AY273" s="244" t="s">
        <v>130</v>
      </c>
    </row>
    <row r="274" s="2" customFormat="1" ht="16.5" customHeight="1">
      <c r="A274" s="41"/>
      <c r="B274" s="42"/>
      <c r="C274" s="203" t="s">
        <v>259</v>
      </c>
      <c r="D274" s="203" t="s">
        <v>133</v>
      </c>
      <c r="E274" s="204" t="s">
        <v>367</v>
      </c>
      <c r="F274" s="205" t="s">
        <v>368</v>
      </c>
      <c r="G274" s="206" t="s">
        <v>309</v>
      </c>
      <c r="H274" s="207">
        <v>3</v>
      </c>
      <c r="I274" s="208"/>
      <c r="J274" s="209">
        <f>ROUND(I274*H274,2)</f>
        <v>0</v>
      </c>
      <c r="K274" s="205" t="s">
        <v>137</v>
      </c>
      <c r="L274" s="47"/>
      <c r="M274" s="210" t="s">
        <v>19</v>
      </c>
      <c r="N274" s="211" t="s">
        <v>42</v>
      </c>
      <c r="O274" s="87"/>
      <c r="P274" s="212">
        <f>O274*H274</f>
        <v>0</v>
      </c>
      <c r="Q274" s="212">
        <v>0</v>
      </c>
      <c r="R274" s="212">
        <f>Q274*H274</f>
        <v>0</v>
      </c>
      <c r="S274" s="212">
        <v>0.00085999999999999998</v>
      </c>
      <c r="T274" s="213">
        <f>S274*H274</f>
        <v>0.0025799999999999998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4" t="s">
        <v>193</v>
      </c>
      <c r="AT274" s="214" t="s">
        <v>133</v>
      </c>
      <c r="AU274" s="214" t="s">
        <v>81</v>
      </c>
      <c r="AY274" s="20" t="s">
        <v>130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20" t="s">
        <v>79</v>
      </c>
      <c r="BK274" s="215">
        <f>ROUND(I274*H274,2)</f>
        <v>0</v>
      </c>
      <c r="BL274" s="20" t="s">
        <v>193</v>
      </c>
      <c r="BM274" s="214" t="s">
        <v>369</v>
      </c>
    </row>
    <row r="275" s="2" customFormat="1">
      <c r="A275" s="41"/>
      <c r="B275" s="42"/>
      <c r="C275" s="43"/>
      <c r="D275" s="216" t="s">
        <v>139</v>
      </c>
      <c r="E275" s="43"/>
      <c r="F275" s="217" t="s">
        <v>370</v>
      </c>
      <c r="G275" s="43"/>
      <c r="H275" s="43"/>
      <c r="I275" s="218"/>
      <c r="J275" s="43"/>
      <c r="K275" s="43"/>
      <c r="L275" s="47"/>
      <c r="M275" s="219"/>
      <c r="N275" s="220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139</v>
      </c>
      <c r="AU275" s="20" t="s">
        <v>81</v>
      </c>
    </row>
    <row r="276" s="2" customFormat="1">
      <c r="A276" s="41"/>
      <c r="B276" s="42"/>
      <c r="C276" s="43"/>
      <c r="D276" s="221" t="s">
        <v>141</v>
      </c>
      <c r="E276" s="43"/>
      <c r="F276" s="222" t="s">
        <v>371</v>
      </c>
      <c r="G276" s="43"/>
      <c r="H276" s="43"/>
      <c r="I276" s="218"/>
      <c r="J276" s="43"/>
      <c r="K276" s="43"/>
      <c r="L276" s="47"/>
      <c r="M276" s="219"/>
      <c r="N276" s="220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141</v>
      </c>
      <c r="AU276" s="20" t="s">
        <v>81</v>
      </c>
    </row>
    <row r="277" s="2" customFormat="1" ht="24.15" customHeight="1">
      <c r="A277" s="41"/>
      <c r="B277" s="42"/>
      <c r="C277" s="203" t="s">
        <v>372</v>
      </c>
      <c r="D277" s="203" t="s">
        <v>133</v>
      </c>
      <c r="E277" s="204" t="s">
        <v>373</v>
      </c>
      <c r="F277" s="205" t="s">
        <v>374</v>
      </c>
      <c r="G277" s="206" t="s">
        <v>309</v>
      </c>
      <c r="H277" s="207">
        <v>1</v>
      </c>
      <c r="I277" s="208"/>
      <c r="J277" s="209">
        <f>ROUND(I277*H277,2)</f>
        <v>0</v>
      </c>
      <c r="K277" s="205" t="s">
        <v>137</v>
      </c>
      <c r="L277" s="47"/>
      <c r="M277" s="210" t="s">
        <v>19</v>
      </c>
      <c r="N277" s="211" t="s">
        <v>42</v>
      </c>
      <c r="O277" s="87"/>
      <c r="P277" s="212">
        <f>O277*H277</f>
        <v>0</v>
      </c>
      <c r="Q277" s="212">
        <v>0.0018</v>
      </c>
      <c r="R277" s="212">
        <f>Q277*H277</f>
        <v>0.0018</v>
      </c>
      <c r="S277" s="212">
        <v>0</v>
      </c>
      <c r="T277" s="213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4" t="s">
        <v>193</v>
      </c>
      <c r="AT277" s="214" t="s">
        <v>133</v>
      </c>
      <c r="AU277" s="214" t="s">
        <v>81</v>
      </c>
      <c r="AY277" s="20" t="s">
        <v>130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20" t="s">
        <v>79</v>
      </c>
      <c r="BK277" s="215">
        <f>ROUND(I277*H277,2)</f>
        <v>0</v>
      </c>
      <c r="BL277" s="20" t="s">
        <v>193</v>
      </c>
      <c r="BM277" s="214" t="s">
        <v>375</v>
      </c>
    </row>
    <row r="278" s="2" customFormat="1">
      <c r="A278" s="41"/>
      <c r="B278" s="42"/>
      <c r="C278" s="43"/>
      <c r="D278" s="216" t="s">
        <v>139</v>
      </c>
      <c r="E278" s="43"/>
      <c r="F278" s="217" t="s">
        <v>376</v>
      </c>
      <c r="G278" s="43"/>
      <c r="H278" s="43"/>
      <c r="I278" s="218"/>
      <c r="J278" s="43"/>
      <c r="K278" s="43"/>
      <c r="L278" s="47"/>
      <c r="M278" s="219"/>
      <c r="N278" s="220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139</v>
      </c>
      <c r="AU278" s="20" t="s">
        <v>81</v>
      </c>
    </row>
    <row r="279" s="2" customFormat="1">
      <c r="A279" s="41"/>
      <c r="B279" s="42"/>
      <c r="C279" s="43"/>
      <c r="D279" s="221" t="s">
        <v>141</v>
      </c>
      <c r="E279" s="43"/>
      <c r="F279" s="222" t="s">
        <v>377</v>
      </c>
      <c r="G279" s="43"/>
      <c r="H279" s="43"/>
      <c r="I279" s="218"/>
      <c r="J279" s="43"/>
      <c r="K279" s="43"/>
      <c r="L279" s="47"/>
      <c r="M279" s="219"/>
      <c r="N279" s="220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141</v>
      </c>
      <c r="AU279" s="20" t="s">
        <v>81</v>
      </c>
    </row>
    <row r="280" s="2" customFormat="1" ht="16.5" customHeight="1">
      <c r="A280" s="41"/>
      <c r="B280" s="42"/>
      <c r="C280" s="203" t="s">
        <v>266</v>
      </c>
      <c r="D280" s="203" t="s">
        <v>133</v>
      </c>
      <c r="E280" s="204" t="s">
        <v>378</v>
      </c>
      <c r="F280" s="205" t="s">
        <v>379</v>
      </c>
      <c r="G280" s="206" t="s">
        <v>309</v>
      </c>
      <c r="H280" s="207">
        <v>2</v>
      </c>
      <c r="I280" s="208"/>
      <c r="J280" s="209">
        <f>ROUND(I280*H280,2)</f>
        <v>0</v>
      </c>
      <c r="K280" s="205" t="s">
        <v>137</v>
      </c>
      <c r="L280" s="47"/>
      <c r="M280" s="210" t="s">
        <v>19</v>
      </c>
      <c r="N280" s="211" t="s">
        <v>42</v>
      </c>
      <c r="O280" s="87"/>
      <c r="P280" s="212">
        <f>O280*H280</f>
        <v>0</v>
      </c>
      <c r="Q280" s="212">
        <v>0.0018400000000000001</v>
      </c>
      <c r="R280" s="212">
        <f>Q280*H280</f>
        <v>0.0036800000000000001</v>
      </c>
      <c r="S280" s="212">
        <v>0</v>
      </c>
      <c r="T280" s="213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4" t="s">
        <v>193</v>
      </c>
      <c r="AT280" s="214" t="s">
        <v>133</v>
      </c>
      <c r="AU280" s="214" t="s">
        <v>81</v>
      </c>
      <c r="AY280" s="20" t="s">
        <v>130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0" t="s">
        <v>79</v>
      </c>
      <c r="BK280" s="215">
        <f>ROUND(I280*H280,2)</f>
        <v>0</v>
      </c>
      <c r="BL280" s="20" t="s">
        <v>193</v>
      </c>
      <c r="BM280" s="214" t="s">
        <v>380</v>
      </c>
    </row>
    <row r="281" s="2" customFormat="1">
      <c r="A281" s="41"/>
      <c r="B281" s="42"/>
      <c r="C281" s="43"/>
      <c r="D281" s="216" t="s">
        <v>139</v>
      </c>
      <c r="E281" s="43"/>
      <c r="F281" s="217" t="s">
        <v>381</v>
      </c>
      <c r="G281" s="43"/>
      <c r="H281" s="43"/>
      <c r="I281" s="218"/>
      <c r="J281" s="43"/>
      <c r="K281" s="43"/>
      <c r="L281" s="47"/>
      <c r="M281" s="219"/>
      <c r="N281" s="220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139</v>
      </c>
      <c r="AU281" s="20" t="s">
        <v>81</v>
      </c>
    </row>
    <row r="282" s="2" customFormat="1">
      <c r="A282" s="41"/>
      <c r="B282" s="42"/>
      <c r="C282" s="43"/>
      <c r="D282" s="221" t="s">
        <v>141</v>
      </c>
      <c r="E282" s="43"/>
      <c r="F282" s="222" t="s">
        <v>382</v>
      </c>
      <c r="G282" s="43"/>
      <c r="H282" s="43"/>
      <c r="I282" s="218"/>
      <c r="J282" s="43"/>
      <c r="K282" s="43"/>
      <c r="L282" s="47"/>
      <c r="M282" s="219"/>
      <c r="N282" s="220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141</v>
      </c>
      <c r="AU282" s="20" t="s">
        <v>81</v>
      </c>
    </row>
    <row r="283" s="2" customFormat="1" ht="21.75" customHeight="1">
      <c r="A283" s="41"/>
      <c r="B283" s="42"/>
      <c r="C283" s="203" t="s">
        <v>383</v>
      </c>
      <c r="D283" s="203" t="s">
        <v>133</v>
      </c>
      <c r="E283" s="204" t="s">
        <v>384</v>
      </c>
      <c r="F283" s="205" t="s">
        <v>385</v>
      </c>
      <c r="G283" s="206" t="s">
        <v>248</v>
      </c>
      <c r="H283" s="207">
        <v>1</v>
      </c>
      <c r="I283" s="208"/>
      <c r="J283" s="209">
        <f>ROUND(I283*H283,2)</f>
        <v>0</v>
      </c>
      <c r="K283" s="205" t="s">
        <v>180</v>
      </c>
      <c r="L283" s="47"/>
      <c r="M283" s="210" t="s">
        <v>19</v>
      </c>
      <c r="N283" s="211" t="s">
        <v>42</v>
      </c>
      <c r="O283" s="87"/>
      <c r="P283" s="212">
        <f>O283*H283</f>
        <v>0</v>
      </c>
      <c r="Q283" s="212">
        <v>0</v>
      </c>
      <c r="R283" s="212">
        <f>Q283*H283</f>
        <v>0</v>
      </c>
      <c r="S283" s="212">
        <v>0</v>
      </c>
      <c r="T283" s="213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4" t="s">
        <v>193</v>
      </c>
      <c r="AT283" s="214" t="s">
        <v>133</v>
      </c>
      <c r="AU283" s="214" t="s">
        <v>81</v>
      </c>
      <c r="AY283" s="20" t="s">
        <v>130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20" t="s">
        <v>79</v>
      </c>
      <c r="BK283" s="215">
        <f>ROUND(I283*H283,2)</f>
        <v>0</v>
      </c>
      <c r="BL283" s="20" t="s">
        <v>193</v>
      </c>
      <c r="BM283" s="214" t="s">
        <v>386</v>
      </c>
    </row>
    <row r="284" s="2" customFormat="1">
      <c r="A284" s="41"/>
      <c r="B284" s="42"/>
      <c r="C284" s="43"/>
      <c r="D284" s="216" t="s">
        <v>139</v>
      </c>
      <c r="E284" s="43"/>
      <c r="F284" s="217" t="s">
        <v>385</v>
      </c>
      <c r="G284" s="43"/>
      <c r="H284" s="43"/>
      <c r="I284" s="218"/>
      <c r="J284" s="43"/>
      <c r="K284" s="43"/>
      <c r="L284" s="47"/>
      <c r="M284" s="219"/>
      <c r="N284" s="220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139</v>
      </c>
      <c r="AU284" s="20" t="s">
        <v>81</v>
      </c>
    </row>
    <row r="285" s="2" customFormat="1">
      <c r="A285" s="41"/>
      <c r="B285" s="42"/>
      <c r="C285" s="43"/>
      <c r="D285" s="216" t="s">
        <v>387</v>
      </c>
      <c r="E285" s="43"/>
      <c r="F285" s="266" t="s">
        <v>388</v>
      </c>
      <c r="G285" s="43"/>
      <c r="H285" s="43"/>
      <c r="I285" s="218"/>
      <c r="J285" s="43"/>
      <c r="K285" s="43"/>
      <c r="L285" s="47"/>
      <c r="M285" s="219"/>
      <c r="N285" s="220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387</v>
      </c>
      <c r="AU285" s="20" t="s">
        <v>81</v>
      </c>
    </row>
    <row r="286" s="2" customFormat="1" ht="24.15" customHeight="1">
      <c r="A286" s="41"/>
      <c r="B286" s="42"/>
      <c r="C286" s="203" t="s">
        <v>389</v>
      </c>
      <c r="D286" s="203" t="s">
        <v>133</v>
      </c>
      <c r="E286" s="204" t="s">
        <v>390</v>
      </c>
      <c r="F286" s="205" t="s">
        <v>391</v>
      </c>
      <c r="G286" s="206" t="s">
        <v>392</v>
      </c>
      <c r="H286" s="207">
        <v>3</v>
      </c>
      <c r="I286" s="208"/>
      <c r="J286" s="209">
        <f>ROUND(I286*H286,2)</f>
        <v>0</v>
      </c>
      <c r="K286" s="205" t="s">
        <v>180</v>
      </c>
      <c r="L286" s="47"/>
      <c r="M286" s="210" t="s">
        <v>19</v>
      </c>
      <c r="N286" s="211" t="s">
        <v>42</v>
      </c>
      <c r="O286" s="87"/>
      <c r="P286" s="212">
        <f>O286*H286</f>
        <v>0</v>
      </c>
      <c r="Q286" s="212">
        <v>0</v>
      </c>
      <c r="R286" s="212">
        <f>Q286*H286</f>
        <v>0</v>
      </c>
      <c r="S286" s="212">
        <v>0</v>
      </c>
      <c r="T286" s="213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4" t="s">
        <v>193</v>
      </c>
      <c r="AT286" s="214" t="s">
        <v>133</v>
      </c>
      <c r="AU286" s="214" t="s">
        <v>81</v>
      </c>
      <c r="AY286" s="20" t="s">
        <v>130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0" t="s">
        <v>79</v>
      </c>
      <c r="BK286" s="215">
        <f>ROUND(I286*H286,2)</f>
        <v>0</v>
      </c>
      <c r="BL286" s="20" t="s">
        <v>193</v>
      </c>
      <c r="BM286" s="214" t="s">
        <v>393</v>
      </c>
    </row>
    <row r="287" s="2" customFormat="1">
      <c r="A287" s="41"/>
      <c r="B287" s="42"/>
      <c r="C287" s="43"/>
      <c r="D287" s="216" t="s">
        <v>139</v>
      </c>
      <c r="E287" s="43"/>
      <c r="F287" s="217" t="s">
        <v>391</v>
      </c>
      <c r="G287" s="43"/>
      <c r="H287" s="43"/>
      <c r="I287" s="218"/>
      <c r="J287" s="43"/>
      <c r="K287" s="43"/>
      <c r="L287" s="47"/>
      <c r="M287" s="219"/>
      <c r="N287" s="220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139</v>
      </c>
      <c r="AU287" s="20" t="s">
        <v>81</v>
      </c>
    </row>
    <row r="288" s="2" customFormat="1" ht="33" customHeight="1">
      <c r="A288" s="41"/>
      <c r="B288" s="42"/>
      <c r="C288" s="203" t="s">
        <v>394</v>
      </c>
      <c r="D288" s="203" t="s">
        <v>133</v>
      </c>
      <c r="E288" s="204" t="s">
        <v>395</v>
      </c>
      <c r="F288" s="205" t="s">
        <v>396</v>
      </c>
      <c r="G288" s="206" t="s">
        <v>392</v>
      </c>
      <c r="H288" s="207">
        <v>3</v>
      </c>
      <c r="I288" s="208"/>
      <c r="J288" s="209">
        <f>ROUND(I288*H288,2)</f>
        <v>0</v>
      </c>
      <c r="K288" s="205" t="s">
        <v>180</v>
      </c>
      <c r="L288" s="47"/>
      <c r="M288" s="210" t="s">
        <v>19</v>
      </c>
      <c r="N288" s="211" t="s">
        <v>42</v>
      </c>
      <c r="O288" s="87"/>
      <c r="P288" s="212">
        <f>O288*H288</f>
        <v>0</v>
      </c>
      <c r="Q288" s="212">
        <v>0</v>
      </c>
      <c r="R288" s="212">
        <f>Q288*H288</f>
        <v>0</v>
      </c>
      <c r="S288" s="212">
        <v>0</v>
      </c>
      <c r="T288" s="213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4" t="s">
        <v>193</v>
      </c>
      <c r="AT288" s="214" t="s">
        <v>133</v>
      </c>
      <c r="AU288" s="214" t="s">
        <v>81</v>
      </c>
      <c r="AY288" s="20" t="s">
        <v>130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0" t="s">
        <v>79</v>
      </c>
      <c r="BK288" s="215">
        <f>ROUND(I288*H288,2)</f>
        <v>0</v>
      </c>
      <c r="BL288" s="20" t="s">
        <v>193</v>
      </c>
      <c r="BM288" s="214" t="s">
        <v>397</v>
      </c>
    </row>
    <row r="289" s="2" customFormat="1">
      <c r="A289" s="41"/>
      <c r="B289" s="42"/>
      <c r="C289" s="43"/>
      <c r="D289" s="216" t="s">
        <v>139</v>
      </c>
      <c r="E289" s="43"/>
      <c r="F289" s="217" t="s">
        <v>396</v>
      </c>
      <c r="G289" s="43"/>
      <c r="H289" s="43"/>
      <c r="I289" s="218"/>
      <c r="J289" s="43"/>
      <c r="K289" s="43"/>
      <c r="L289" s="47"/>
      <c r="M289" s="219"/>
      <c r="N289" s="220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139</v>
      </c>
      <c r="AU289" s="20" t="s">
        <v>81</v>
      </c>
    </row>
    <row r="290" s="2" customFormat="1" ht="24.15" customHeight="1">
      <c r="A290" s="41"/>
      <c r="B290" s="42"/>
      <c r="C290" s="203" t="s">
        <v>279</v>
      </c>
      <c r="D290" s="203" t="s">
        <v>133</v>
      </c>
      <c r="E290" s="204" t="s">
        <v>398</v>
      </c>
      <c r="F290" s="205" t="s">
        <v>399</v>
      </c>
      <c r="G290" s="206" t="s">
        <v>392</v>
      </c>
      <c r="H290" s="207">
        <v>3</v>
      </c>
      <c r="I290" s="208"/>
      <c r="J290" s="209">
        <f>ROUND(I290*H290,2)</f>
        <v>0</v>
      </c>
      <c r="K290" s="205" t="s">
        <v>180</v>
      </c>
      <c r="L290" s="47"/>
      <c r="M290" s="210" t="s">
        <v>19</v>
      </c>
      <c r="N290" s="211" t="s">
        <v>42</v>
      </c>
      <c r="O290" s="87"/>
      <c r="P290" s="212">
        <f>O290*H290</f>
        <v>0</v>
      </c>
      <c r="Q290" s="212">
        <v>0</v>
      </c>
      <c r="R290" s="212">
        <f>Q290*H290</f>
        <v>0</v>
      </c>
      <c r="S290" s="212">
        <v>0</v>
      </c>
      <c r="T290" s="213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4" t="s">
        <v>193</v>
      </c>
      <c r="AT290" s="214" t="s">
        <v>133</v>
      </c>
      <c r="AU290" s="214" t="s">
        <v>81</v>
      </c>
      <c r="AY290" s="20" t="s">
        <v>130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20" t="s">
        <v>79</v>
      </c>
      <c r="BK290" s="215">
        <f>ROUND(I290*H290,2)</f>
        <v>0</v>
      </c>
      <c r="BL290" s="20" t="s">
        <v>193</v>
      </c>
      <c r="BM290" s="214" t="s">
        <v>400</v>
      </c>
    </row>
    <row r="291" s="2" customFormat="1">
      <c r="A291" s="41"/>
      <c r="B291" s="42"/>
      <c r="C291" s="43"/>
      <c r="D291" s="216" t="s">
        <v>139</v>
      </c>
      <c r="E291" s="43"/>
      <c r="F291" s="217" t="s">
        <v>399</v>
      </c>
      <c r="G291" s="43"/>
      <c r="H291" s="43"/>
      <c r="I291" s="218"/>
      <c r="J291" s="43"/>
      <c r="K291" s="43"/>
      <c r="L291" s="47"/>
      <c r="M291" s="219"/>
      <c r="N291" s="220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139</v>
      </c>
      <c r="AU291" s="20" t="s">
        <v>81</v>
      </c>
    </row>
    <row r="292" s="2" customFormat="1" ht="24.15" customHeight="1">
      <c r="A292" s="41"/>
      <c r="B292" s="42"/>
      <c r="C292" s="203" t="s">
        <v>401</v>
      </c>
      <c r="D292" s="203" t="s">
        <v>133</v>
      </c>
      <c r="E292" s="204" t="s">
        <v>402</v>
      </c>
      <c r="F292" s="205" t="s">
        <v>403</v>
      </c>
      <c r="G292" s="206" t="s">
        <v>392</v>
      </c>
      <c r="H292" s="207">
        <v>4</v>
      </c>
      <c r="I292" s="208"/>
      <c r="J292" s="209">
        <f>ROUND(I292*H292,2)</f>
        <v>0</v>
      </c>
      <c r="K292" s="205" t="s">
        <v>180</v>
      </c>
      <c r="L292" s="47"/>
      <c r="M292" s="210" t="s">
        <v>19</v>
      </c>
      <c r="N292" s="211" t="s">
        <v>42</v>
      </c>
      <c r="O292" s="87"/>
      <c r="P292" s="212">
        <f>O292*H292</f>
        <v>0</v>
      </c>
      <c r="Q292" s="212">
        <v>0</v>
      </c>
      <c r="R292" s="212">
        <f>Q292*H292</f>
        <v>0</v>
      </c>
      <c r="S292" s="212">
        <v>0</v>
      </c>
      <c r="T292" s="213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4" t="s">
        <v>193</v>
      </c>
      <c r="AT292" s="214" t="s">
        <v>133</v>
      </c>
      <c r="AU292" s="214" t="s">
        <v>81</v>
      </c>
      <c r="AY292" s="20" t="s">
        <v>130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0" t="s">
        <v>79</v>
      </c>
      <c r="BK292" s="215">
        <f>ROUND(I292*H292,2)</f>
        <v>0</v>
      </c>
      <c r="BL292" s="20" t="s">
        <v>193</v>
      </c>
      <c r="BM292" s="214" t="s">
        <v>404</v>
      </c>
    </row>
    <row r="293" s="2" customFormat="1">
      <c r="A293" s="41"/>
      <c r="B293" s="42"/>
      <c r="C293" s="43"/>
      <c r="D293" s="216" t="s">
        <v>139</v>
      </c>
      <c r="E293" s="43"/>
      <c r="F293" s="217" t="s">
        <v>403</v>
      </c>
      <c r="G293" s="43"/>
      <c r="H293" s="43"/>
      <c r="I293" s="218"/>
      <c r="J293" s="43"/>
      <c r="K293" s="43"/>
      <c r="L293" s="47"/>
      <c r="M293" s="219"/>
      <c r="N293" s="220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139</v>
      </c>
      <c r="AU293" s="20" t="s">
        <v>81</v>
      </c>
    </row>
    <row r="294" s="2" customFormat="1" ht="24.15" customHeight="1">
      <c r="A294" s="41"/>
      <c r="B294" s="42"/>
      <c r="C294" s="203" t="s">
        <v>405</v>
      </c>
      <c r="D294" s="203" t="s">
        <v>133</v>
      </c>
      <c r="E294" s="204" t="s">
        <v>406</v>
      </c>
      <c r="F294" s="205" t="s">
        <v>407</v>
      </c>
      <c r="G294" s="206" t="s">
        <v>392</v>
      </c>
      <c r="H294" s="207">
        <v>2</v>
      </c>
      <c r="I294" s="208"/>
      <c r="J294" s="209">
        <f>ROUND(I294*H294,2)</f>
        <v>0</v>
      </c>
      <c r="K294" s="205" t="s">
        <v>180</v>
      </c>
      <c r="L294" s="47"/>
      <c r="M294" s="210" t="s">
        <v>19</v>
      </c>
      <c r="N294" s="211" t="s">
        <v>42</v>
      </c>
      <c r="O294" s="87"/>
      <c r="P294" s="212">
        <f>O294*H294</f>
        <v>0</v>
      </c>
      <c r="Q294" s="212">
        <v>0</v>
      </c>
      <c r="R294" s="212">
        <f>Q294*H294</f>
        <v>0</v>
      </c>
      <c r="S294" s="212">
        <v>0</v>
      </c>
      <c r="T294" s="213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4" t="s">
        <v>193</v>
      </c>
      <c r="AT294" s="214" t="s">
        <v>133</v>
      </c>
      <c r="AU294" s="214" t="s">
        <v>81</v>
      </c>
      <c r="AY294" s="20" t="s">
        <v>130</v>
      </c>
      <c r="BE294" s="215">
        <f>IF(N294="základní",J294,0)</f>
        <v>0</v>
      </c>
      <c r="BF294" s="215">
        <f>IF(N294="snížená",J294,0)</f>
        <v>0</v>
      </c>
      <c r="BG294" s="215">
        <f>IF(N294="zákl. přenesená",J294,0)</f>
        <v>0</v>
      </c>
      <c r="BH294" s="215">
        <f>IF(N294="sníž. přenesená",J294,0)</f>
        <v>0</v>
      </c>
      <c r="BI294" s="215">
        <f>IF(N294="nulová",J294,0)</f>
        <v>0</v>
      </c>
      <c r="BJ294" s="20" t="s">
        <v>79</v>
      </c>
      <c r="BK294" s="215">
        <f>ROUND(I294*H294,2)</f>
        <v>0</v>
      </c>
      <c r="BL294" s="20" t="s">
        <v>193</v>
      </c>
      <c r="BM294" s="214" t="s">
        <v>408</v>
      </c>
    </row>
    <row r="295" s="2" customFormat="1">
      <c r="A295" s="41"/>
      <c r="B295" s="42"/>
      <c r="C295" s="43"/>
      <c r="D295" s="216" t="s">
        <v>139</v>
      </c>
      <c r="E295" s="43"/>
      <c r="F295" s="217" t="s">
        <v>407</v>
      </c>
      <c r="G295" s="43"/>
      <c r="H295" s="43"/>
      <c r="I295" s="218"/>
      <c r="J295" s="43"/>
      <c r="K295" s="43"/>
      <c r="L295" s="47"/>
      <c r="M295" s="219"/>
      <c r="N295" s="220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139</v>
      </c>
      <c r="AU295" s="20" t="s">
        <v>81</v>
      </c>
    </row>
    <row r="296" s="2" customFormat="1" ht="24.15" customHeight="1">
      <c r="A296" s="41"/>
      <c r="B296" s="42"/>
      <c r="C296" s="203" t="s">
        <v>409</v>
      </c>
      <c r="D296" s="203" t="s">
        <v>133</v>
      </c>
      <c r="E296" s="204" t="s">
        <v>410</v>
      </c>
      <c r="F296" s="205" t="s">
        <v>411</v>
      </c>
      <c r="G296" s="206" t="s">
        <v>392</v>
      </c>
      <c r="H296" s="207">
        <v>2</v>
      </c>
      <c r="I296" s="208"/>
      <c r="J296" s="209">
        <f>ROUND(I296*H296,2)</f>
        <v>0</v>
      </c>
      <c r="K296" s="205" t="s">
        <v>180</v>
      </c>
      <c r="L296" s="47"/>
      <c r="M296" s="210" t="s">
        <v>19</v>
      </c>
      <c r="N296" s="211" t="s">
        <v>42</v>
      </c>
      <c r="O296" s="87"/>
      <c r="P296" s="212">
        <f>O296*H296</f>
        <v>0</v>
      </c>
      <c r="Q296" s="212">
        <v>0</v>
      </c>
      <c r="R296" s="212">
        <f>Q296*H296</f>
        <v>0</v>
      </c>
      <c r="S296" s="212">
        <v>0</v>
      </c>
      <c r="T296" s="213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4" t="s">
        <v>193</v>
      </c>
      <c r="AT296" s="214" t="s">
        <v>133</v>
      </c>
      <c r="AU296" s="214" t="s">
        <v>81</v>
      </c>
      <c r="AY296" s="20" t="s">
        <v>130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20" t="s">
        <v>79</v>
      </c>
      <c r="BK296" s="215">
        <f>ROUND(I296*H296,2)</f>
        <v>0</v>
      </c>
      <c r="BL296" s="20" t="s">
        <v>193</v>
      </c>
      <c r="BM296" s="214" t="s">
        <v>412</v>
      </c>
    </row>
    <row r="297" s="2" customFormat="1">
      <c r="A297" s="41"/>
      <c r="B297" s="42"/>
      <c r="C297" s="43"/>
      <c r="D297" s="216" t="s">
        <v>139</v>
      </c>
      <c r="E297" s="43"/>
      <c r="F297" s="217" t="s">
        <v>411</v>
      </c>
      <c r="G297" s="43"/>
      <c r="H297" s="43"/>
      <c r="I297" s="218"/>
      <c r="J297" s="43"/>
      <c r="K297" s="43"/>
      <c r="L297" s="47"/>
      <c r="M297" s="219"/>
      <c r="N297" s="220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139</v>
      </c>
      <c r="AU297" s="20" t="s">
        <v>81</v>
      </c>
    </row>
    <row r="298" s="2" customFormat="1" ht="24.15" customHeight="1">
      <c r="A298" s="41"/>
      <c r="B298" s="42"/>
      <c r="C298" s="203" t="s">
        <v>413</v>
      </c>
      <c r="D298" s="203" t="s">
        <v>133</v>
      </c>
      <c r="E298" s="204" t="s">
        <v>414</v>
      </c>
      <c r="F298" s="205" t="s">
        <v>415</v>
      </c>
      <c r="G298" s="206" t="s">
        <v>392</v>
      </c>
      <c r="H298" s="207">
        <v>4</v>
      </c>
      <c r="I298" s="208"/>
      <c r="J298" s="209">
        <f>ROUND(I298*H298,2)</f>
        <v>0</v>
      </c>
      <c r="K298" s="205" t="s">
        <v>180</v>
      </c>
      <c r="L298" s="47"/>
      <c r="M298" s="210" t="s">
        <v>19</v>
      </c>
      <c r="N298" s="211" t="s">
        <v>42</v>
      </c>
      <c r="O298" s="87"/>
      <c r="P298" s="212">
        <f>O298*H298</f>
        <v>0</v>
      </c>
      <c r="Q298" s="212">
        <v>0</v>
      </c>
      <c r="R298" s="212">
        <f>Q298*H298</f>
        <v>0</v>
      </c>
      <c r="S298" s="212">
        <v>0</v>
      </c>
      <c r="T298" s="213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4" t="s">
        <v>193</v>
      </c>
      <c r="AT298" s="214" t="s">
        <v>133</v>
      </c>
      <c r="AU298" s="214" t="s">
        <v>81</v>
      </c>
      <c r="AY298" s="20" t="s">
        <v>130</v>
      </c>
      <c r="BE298" s="215">
        <f>IF(N298="základní",J298,0)</f>
        <v>0</v>
      </c>
      <c r="BF298" s="215">
        <f>IF(N298="snížená",J298,0)</f>
        <v>0</v>
      </c>
      <c r="BG298" s="215">
        <f>IF(N298="zákl. přenesená",J298,0)</f>
        <v>0</v>
      </c>
      <c r="BH298" s="215">
        <f>IF(N298="sníž. přenesená",J298,0)</f>
        <v>0</v>
      </c>
      <c r="BI298" s="215">
        <f>IF(N298="nulová",J298,0)</f>
        <v>0</v>
      </c>
      <c r="BJ298" s="20" t="s">
        <v>79</v>
      </c>
      <c r="BK298" s="215">
        <f>ROUND(I298*H298,2)</f>
        <v>0</v>
      </c>
      <c r="BL298" s="20" t="s">
        <v>193</v>
      </c>
      <c r="BM298" s="214" t="s">
        <v>416</v>
      </c>
    </row>
    <row r="299" s="2" customFormat="1">
      <c r="A299" s="41"/>
      <c r="B299" s="42"/>
      <c r="C299" s="43"/>
      <c r="D299" s="216" t="s">
        <v>139</v>
      </c>
      <c r="E299" s="43"/>
      <c r="F299" s="217" t="s">
        <v>415</v>
      </c>
      <c r="G299" s="43"/>
      <c r="H299" s="43"/>
      <c r="I299" s="218"/>
      <c r="J299" s="43"/>
      <c r="K299" s="43"/>
      <c r="L299" s="47"/>
      <c r="M299" s="219"/>
      <c r="N299" s="220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139</v>
      </c>
      <c r="AU299" s="20" t="s">
        <v>81</v>
      </c>
    </row>
    <row r="300" s="2" customFormat="1" ht="21.75" customHeight="1">
      <c r="A300" s="41"/>
      <c r="B300" s="42"/>
      <c r="C300" s="203" t="s">
        <v>417</v>
      </c>
      <c r="D300" s="203" t="s">
        <v>133</v>
      </c>
      <c r="E300" s="204" t="s">
        <v>418</v>
      </c>
      <c r="F300" s="205" t="s">
        <v>419</v>
      </c>
      <c r="G300" s="206" t="s">
        <v>420</v>
      </c>
      <c r="H300" s="207">
        <v>1</v>
      </c>
      <c r="I300" s="208"/>
      <c r="J300" s="209">
        <f>ROUND(I300*H300,2)</f>
        <v>0</v>
      </c>
      <c r="K300" s="205" t="s">
        <v>180</v>
      </c>
      <c r="L300" s="47"/>
      <c r="M300" s="210" t="s">
        <v>19</v>
      </c>
      <c r="N300" s="211" t="s">
        <v>42</v>
      </c>
      <c r="O300" s="87"/>
      <c r="P300" s="212">
        <f>O300*H300</f>
        <v>0</v>
      </c>
      <c r="Q300" s="212">
        <v>0</v>
      </c>
      <c r="R300" s="212">
        <f>Q300*H300</f>
        <v>0</v>
      </c>
      <c r="S300" s="212">
        <v>0</v>
      </c>
      <c r="T300" s="213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4" t="s">
        <v>193</v>
      </c>
      <c r="AT300" s="214" t="s">
        <v>133</v>
      </c>
      <c r="AU300" s="214" t="s">
        <v>81</v>
      </c>
      <c r="AY300" s="20" t="s">
        <v>130</v>
      </c>
      <c r="BE300" s="215">
        <f>IF(N300="základní",J300,0)</f>
        <v>0</v>
      </c>
      <c r="BF300" s="215">
        <f>IF(N300="snížená",J300,0)</f>
        <v>0</v>
      </c>
      <c r="BG300" s="215">
        <f>IF(N300="zákl. přenesená",J300,0)</f>
        <v>0</v>
      </c>
      <c r="BH300" s="215">
        <f>IF(N300="sníž. přenesená",J300,0)</f>
        <v>0</v>
      </c>
      <c r="BI300" s="215">
        <f>IF(N300="nulová",J300,0)</f>
        <v>0</v>
      </c>
      <c r="BJ300" s="20" t="s">
        <v>79</v>
      </c>
      <c r="BK300" s="215">
        <f>ROUND(I300*H300,2)</f>
        <v>0</v>
      </c>
      <c r="BL300" s="20" t="s">
        <v>193</v>
      </c>
      <c r="BM300" s="214" t="s">
        <v>421</v>
      </c>
    </row>
    <row r="301" s="2" customFormat="1">
      <c r="A301" s="41"/>
      <c r="B301" s="42"/>
      <c r="C301" s="43"/>
      <c r="D301" s="216" t="s">
        <v>139</v>
      </c>
      <c r="E301" s="43"/>
      <c r="F301" s="217" t="s">
        <v>419</v>
      </c>
      <c r="G301" s="43"/>
      <c r="H301" s="43"/>
      <c r="I301" s="218"/>
      <c r="J301" s="43"/>
      <c r="K301" s="43"/>
      <c r="L301" s="47"/>
      <c r="M301" s="219"/>
      <c r="N301" s="220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139</v>
      </c>
      <c r="AU301" s="20" t="s">
        <v>81</v>
      </c>
    </row>
    <row r="302" s="2" customFormat="1" ht="16.5" customHeight="1">
      <c r="A302" s="41"/>
      <c r="B302" s="42"/>
      <c r="C302" s="203" t="s">
        <v>422</v>
      </c>
      <c r="D302" s="203" t="s">
        <v>133</v>
      </c>
      <c r="E302" s="204" t="s">
        <v>423</v>
      </c>
      <c r="F302" s="205" t="s">
        <v>424</v>
      </c>
      <c r="G302" s="206" t="s">
        <v>420</v>
      </c>
      <c r="H302" s="207">
        <v>1</v>
      </c>
      <c r="I302" s="208"/>
      <c r="J302" s="209">
        <f>ROUND(I302*H302,2)</f>
        <v>0</v>
      </c>
      <c r="K302" s="205" t="s">
        <v>180</v>
      </c>
      <c r="L302" s="47"/>
      <c r="M302" s="210" t="s">
        <v>19</v>
      </c>
      <c r="N302" s="211" t="s">
        <v>42</v>
      </c>
      <c r="O302" s="87"/>
      <c r="P302" s="212">
        <f>O302*H302</f>
        <v>0</v>
      </c>
      <c r="Q302" s="212">
        <v>0</v>
      </c>
      <c r="R302" s="212">
        <f>Q302*H302</f>
        <v>0</v>
      </c>
      <c r="S302" s="212">
        <v>0</v>
      </c>
      <c r="T302" s="213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4" t="s">
        <v>193</v>
      </c>
      <c r="AT302" s="214" t="s">
        <v>133</v>
      </c>
      <c r="AU302" s="214" t="s">
        <v>81</v>
      </c>
      <c r="AY302" s="20" t="s">
        <v>130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20" t="s">
        <v>79</v>
      </c>
      <c r="BK302" s="215">
        <f>ROUND(I302*H302,2)</f>
        <v>0</v>
      </c>
      <c r="BL302" s="20" t="s">
        <v>193</v>
      </c>
      <c r="BM302" s="214" t="s">
        <v>425</v>
      </c>
    </row>
    <row r="303" s="2" customFormat="1">
      <c r="A303" s="41"/>
      <c r="B303" s="42"/>
      <c r="C303" s="43"/>
      <c r="D303" s="216" t="s">
        <v>139</v>
      </c>
      <c r="E303" s="43"/>
      <c r="F303" s="217" t="s">
        <v>424</v>
      </c>
      <c r="G303" s="43"/>
      <c r="H303" s="43"/>
      <c r="I303" s="218"/>
      <c r="J303" s="43"/>
      <c r="K303" s="43"/>
      <c r="L303" s="47"/>
      <c r="M303" s="219"/>
      <c r="N303" s="220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139</v>
      </c>
      <c r="AU303" s="20" t="s">
        <v>81</v>
      </c>
    </row>
    <row r="304" s="2" customFormat="1" ht="24.15" customHeight="1">
      <c r="A304" s="41"/>
      <c r="B304" s="42"/>
      <c r="C304" s="203" t="s">
        <v>426</v>
      </c>
      <c r="D304" s="203" t="s">
        <v>133</v>
      </c>
      <c r="E304" s="204" t="s">
        <v>427</v>
      </c>
      <c r="F304" s="205" t="s">
        <v>428</v>
      </c>
      <c r="G304" s="206" t="s">
        <v>429</v>
      </c>
      <c r="H304" s="267"/>
      <c r="I304" s="208"/>
      <c r="J304" s="209">
        <f>ROUND(I304*H304,2)</f>
        <v>0</v>
      </c>
      <c r="K304" s="205" t="s">
        <v>137</v>
      </c>
      <c r="L304" s="47"/>
      <c r="M304" s="210" t="s">
        <v>19</v>
      </c>
      <c r="N304" s="211" t="s">
        <v>42</v>
      </c>
      <c r="O304" s="87"/>
      <c r="P304" s="212">
        <f>O304*H304</f>
        <v>0</v>
      </c>
      <c r="Q304" s="212">
        <v>0</v>
      </c>
      <c r="R304" s="212">
        <f>Q304*H304</f>
        <v>0</v>
      </c>
      <c r="S304" s="212">
        <v>0</v>
      </c>
      <c r="T304" s="213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4" t="s">
        <v>193</v>
      </c>
      <c r="AT304" s="214" t="s">
        <v>133</v>
      </c>
      <c r="AU304" s="214" t="s">
        <v>81</v>
      </c>
      <c r="AY304" s="20" t="s">
        <v>130</v>
      </c>
      <c r="BE304" s="215">
        <f>IF(N304="základní",J304,0)</f>
        <v>0</v>
      </c>
      <c r="BF304" s="215">
        <f>IF(N304="snížená",J304,0)</f>
        <v>0</v>
      </c>
      <c r="BG304" s="215">
        <f>IF(N304="zákl. přenesená",J304,0)</f>
        <v>0</v>
      </c>
      <c r="BH304" s="215">
        <f>IF(N304="sníž. přenesená",J304,0)</f>
        <v>0</v>
      </c>
      <c r="BI304" s="215">
        <f>IF(N304="nulová",J304,0)</f>
        <v>0</v>
      </c>
      <c r="BJ304" s="20" t="s">
        <v>79</v>
      </c>
      <c r="BK304" s="215">
        <f>ROUND(I304*H304,2)</f>
        <v>0</v>
      </c>
      <c r="BL304" s="20" t="s">
        <v>193</v>
      </c>
      <c r="BM304" s="214" t="s">
        <v>430</v>
      </c>
    </row>
    <row r="305" s="2" customFormat="1">
      <c r="A305" s="41"/>
      <c r="B305" s="42"/>
      <c r="C305" s="43"/>
      <c r="D305" s="216" t="s">
        <v>139</v>
      </c>
      <c r="E305" s="43"/>
      <c r="F305" s="217" t="s">
        <v>431</v>
      </c>
      <c r="G305" s="43"/>
      <c r="H305" s="43"/>
      <c r="I305" s="218"/>
      <c r="J305" s="43"/>
      <c r="K305" s="43"/>
      <c r="L305" s="47"/>
      <c r="M305" s="219"/>
      <c r="N305" s="220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139</v>
      </c>
      <c r="AU305" s="20" t="s">
        <v>81</v>
      </c>
    </row>
    <row r="306" s="2" customFormat="1">
      <c r="A306" s="41"/>
      <c r="B306" s="42"/>
      <c r="C306" s="43"/>
      <c r="D306" s="221" t="s">
        <v>141</v>
      </c>
      <c r="E306" s="43"/>
      <c r="F306" s="222" t="s">
        <v>432</v>
      </c>
      <c r="G306" s="43"/>
      <c r="H306" s="43"/>
      <c r="I306" s="218"/>
      <c r="J306" s="43"/>
      <c r="K306" s="43"/>
      <c r="L306" s="47"/>
      <c r="M306" s="219"/>
      <c r="N306" s="220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141</v>
      </c>
      <c r="AU306" s="20" t="s">
        <v>81</v>
      </c>
    </row>
    <row r="307" s="12" customFormat="1" ht="22.8" customHeight="1">
      <c r="A307" s="12"/>
      <c r="B307" s="187"/>
      <c r="C307" s="188"/>
      <c r="D307" s="189" t="s">
        <v>70</v>
      </c>
      <c r="E307" s="201" t="s">
        <v>433</v>
      </c>
      <c r="F307" s="201" t="s">
        <v>434</v>
      </c>
      <c r="G307" s="188"/>
      <c r="H307" s="188"/>
      <c r="I307" s="191"/>
      <c r="J307" s="202">
        <f>BK307</f>
        <v>0</v>
      </c>
      <c r="K307" s="188"/>
      <c r="L307" s="193"/>
      <c r="M307" s="194"/>
      <c r="N307" s="195"/>
      <c r="O307" s="195"/>
      <c r="P307" s="196">
        <f>SUM(P308:P332)</f>
        <v>0</v>
      </c>
      <c r="Q307" s="195"/>
      <c r="R307" s="196">
        <f>SUM(R308:R332)</f>
        <v>0</v>
      </c>
      <c r="S307" s="195"/>
      <c r="T307" s="197">
        <f>SUM(T308:T332)</f>
        <v>0.091915600000000014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198" t="s">
        <v>81</v>
      </c>
      <c r="AT307" s="199" t="s">
        <v>70</v>
      </c>
      <c r="AU307" s="199" t="s">
        <v>79</v>
      </c>
      <c r="AY307" s="198" t="s">
        <v>130</v>
      </c>
      <c r="BK307" s="200">
        <f>SUM(BK308:BK332)</f>
        <v>0</v>
      </c>
    </row>
    <row r="308" s="2" customFormat="1" ht="16.5" customHeight="1">
      <c r="A308" s="41"/>
      <c r="B308" s="42"/>
      <c r="C308" s="203" t="s">
        <v>292</v>
      </c>
      <c r="D308" s="203" t="s">
        <v>133</v>
      </c>
      <c r="E308" s="204" t="s">
        <v>435</v>
      </c>
      <c r="F308" s="205" t="s">
        <v>436</v>
      </c>
      <c r="G308" s="206" t="s">
        <v>152</v>
      </c>
      <c r="H308" s="207">
        <v>3.8620000000000001</v>
      </c>
      <c r="I308" s="208"/>
      <c r="J308" s="209">
        <f>ROUND(I308*H308,2)</f>
        <v>0</v>
      </c>
      <c r="K308" s="205" t="s">
        <v>137</v>
      </c>
      <c r="L308" s="47"/>
      <c r="M308" s="210" t="s">
        <v>19</v>
      </c>
      <c r="N308" s="211" t="s">
        <v>42</v>
      </c>
      <c r="O308" s="87"/>
      <c r="P308" s="212">
        <f>O308*H308</f>
        <v>0</v>
      </c>
      <c r="Q308" s="212">
        <v>0</v>
      </c>
      <c r="R308" s="212">
        <f>Q308*H308</f>
        <v>0</v>
      </c>
      <c r="S308" s="212">
        <v>0.023800000000000002</v>
      </c>
      <c r="T308" s="213">
        <f>S308*H308</f>
        <v>0.091915600000000014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4" t="s">
        <v>193</v>
      </c>
      <c r="AT308" s="214" t="s">
        <v>133</v>
      </c>
      <c r="AU308" s="214" t="s">
        <v>81</v>
      </c>
      <c r="AY308" s="20" t="s">
        <v>130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20" t="s">
        <v>79</v>
      </c>
      <c r="BK308" s="215">
        <f>ROUND(I308*H308,2)</f>
        <v>0</v>
      </c>
      <c r="BL308" s="20" t="s">
        <v>193</v>
      </c>
      <c r="BM308" s="214" t="s">
        <v>437</v>
      </c>
    </row>
    <row r="309" s="2" customFormat="1">
      <c r="A309" s="41"/>
      <c r="B309" s="42"/>
      <c r="C309" s="43"/>
      <c r="D309" s="216" t="s">
        <v>139</v>
      </c>
      <c r="E309" s="43"/>
      <c r="F309" s="217" t="s">
        <v>438</v>
      </c>
      <c r="G309" s="43"/>
      <c r="H309" s="43"/>
      <c r="I309" s="218"/>
      <c r="J309" s="43"/>
      <c r="K309" s="43"/>
      <c r="L309" s="47"/>
      <c r="M309" s="219"/>
      <c r="N309" s="220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139</v>
      </c>
      <c r="AU309" s="20" t="s">
        <v>81</v>
      </c>
    </row>
    <row r="310" s="2" customFormat="1">
      <c r="A310" s="41"/>
      <c r="B310" s="42"/>
      <c r="C310" s="43"/>
      <c r="D310" s="221" t="s">
        <v>141</v>
      </c>
      <c r="E310" s="43"/>
      <c r="F310" s="222" t="s">
        <v>439</v>
      </c>
      <c r="G310" s="43"/>
      <c r="H310" s="43"/>
      <c r="I310" s="218"/>
      <c r="J310" s="43"/>
      <c r="K310" s="43"/>
      <c r="L310" s="47"/>
      <c r="M310" s="219"/>
      <c r="N310" s="220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141</v>
      </c>
      <c r="AU310" s="20" t="s">
        <v>81</v>
      </c>
    </row>
    <row r="311" s="13" customFormat="1">
      <c r="A311" s="13"/>
      <c r="B311" s="223"/>
      <c r="C311" s="224"/>
      <c r="D311" s="216" t="s">
        <v>143</v>
      </c>
      <c r="E311" s="225" t="s">
        <v>19</v>
      </c>
      <c r="F311" s="226" t="s">
        <v>440</v>
      </c>
      <c r="G311" s="224"/>
      <c r="H311" s="227">
        <v>3.8620000000000001</v>
      </c>
      <c r="I311" s="228"/>
      <c r="J311" s="224"/>
      <c r="K311" s="224"/>
      <c r="L311" s="229"/>
      <c r="M311" s="230"/>
      <c r="N311" s="231"/>
      <c r="O311" s="231"/>
      <c r="P311" s="231"/>
      <c r="Q311" s="231"/>
      <c r="R311" s="231"/>
      <c r="S311" s="231"/>
      <c r="T311" s="23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3" t="s">
        <v>143</v>
      </c>
      <c r="AU311" s="233" t="s">
        <v>81</v>
      </c>
      <c r="AV311" s="13" t="s">
        <v>81</v>
      </c>
      <c r="AW311" s="13" t="s">
        <v>33</v>
      </c>
      <c r="AX311" s="13" t="s">
        <v>71</v>
      </c>
      <c r="AY311" s="233" t="s">
        <v>130</v>
      </c>
    </row>
    <row r="312" s="14" customFormat="1">
      <c r="A312" s="14"/>
      <c r="B312" s="234"/>
      <c r="C312" s="235"/>
      <c r="D312" s="216" t="s">
        <v>143</v>
      </c>
      <c r="E312" s="236" t="s">
        <v>19</v>
      </c>
      <c r="F312" s="237" t="s">
        <v>145</v>
      </c>
      <c r="G312" s="235"/>
      <c r="H312" s="238">
        <v>3.8620000000000001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4" t="s">
        <v>143</v>
      </c>
      <c r="AU312" s="244" t="s">
        <v>81</v>
      </c>
      <c r="AV312" s="14" t="s">
        <v>138</v>
      </c>
      <c r="AW312" s="14" t="s">
        <v>33</v>
      </c>
      <c r="AX312" s="14" t="s">
        <v>79</v>
      </c>
      <c r="AY312" s="244" t="s">
        <v>130</v>
      </c>
    </row>
    <row r="313" s="2" customFormat="1" ht="16.5" customHeight="1">
      <c r="A313" s="41"/>
      <c r="B313" s="42"/>
      <c r="C313" s="203" t="s">
        <v>441</v>
      </c>
      <c r="D313" s="203" t="s">
        <v>133</v>
      </c>
      <c r="E313" s="204" t="s">
        <v>442</v>
      </c>
      <c r="F313" s="205" t="s">
        <v>443</v>
      </c>
      <c r="G313" s="206" t="s">
        <v>152</v>
      </c>
      <c r="H313" s="207">
        <v>3.8620000000000001</v>
      </c>
      <c r="I313" s="208"/>
      <c r="J313" s="209">
        <f>ROUND(I313*H313,2)</f>
        <v>0</v>
      </c>
      <c r="K313" s="205" t="s">
        <v>137</v>
      </c>
      <c r="L313" s="47"/>
      <c r="M313" s="210" t="s">
        <v>19</v>
      </c>
      <c r="N313" s="211" t="s">
        <v>42</v>
      </c>
      <c r="O313" s="87"/>
      <c r="P313" s="212">
        <f>O313*H313</f>
        <v>0</v>
      </c>
      <c r="Q313" s="212">
        <v>0</v>
      </c>
      <c r="R313" s="212">
        <f>Q313*H313</f>
        <v>0</v>
      </c>
      <c r="S313" s="212">
        <v>0</v>
      </c>
      <c r="T313" s="213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4" t="s">
        <v>193</v>
      </c>
      <c r="AT313" s="214" t="s">
        <v>133</v>
      </c>
      <c r="AU313" s="214" t="s">
        <v>81</v>
      </c>
      <c r="AY313" s="20" t="s">
        <v>130</v>
      </c>
      <c r="BE313" s="215">
        <f>IF(N313="základní",J313,0)</f>
        <v>0</v>
      </c>
      <c r="BF313" s="215">
        <f>IF(N313="snížená",J313,0)</f>
        <v>0</v>
      </c>
      <c r="BG313" s="215">
        <f>IF(N313="zákl. přenesená",J313,0)</f>
        <v>0</v>
      </c>
      <c r="BH313" s="215">
        <f>IF(N313="sníž. přenesená",J313,0)</f>
        <v>0</v>
      </c>
      <c r="BI313" s="215">
        <f>IF(N313="nulová",J313,0)</f>
        <v>0</v>
      </c>
      <c r="BJ313" s="20" t="s">
        <v>79</v>
      </c>
      <c r="BK313" s="215">
        <f>ROUND(I313*H313,2)</f>
        <v>0</v>
      </c>
      <c r="BL313" s="20" t="s">
        <v>193</v>
      </c>
      <c r="BM313" s="214" t="s">
        <v>444</v>
      </c>
    </row>
    <row r="314" s="2" customFormat="1">
      <c r="A314" s="41"/>
      <c r="B314" s="42"/>
      <c r="C314" s="43"/>
      <c r="D314" s="216" t="s">
        <v>139</v>
      </c>
      <c r="E314" s="43"/>
      <c r="F314" s="217" t="s">
        <v>445</v>
      </c>
      <c r="G314" s="43"/>
      <c r="H314" s="43"/>
      <c r="I314" s="218"/>
      <c r="J314" s="43"/>
      <c r="K314" s="43"/>
      <c r="L314" s="47"/>
      <c r="M314" s="219"/>
      <c r="N314" s="220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139</v>
      </c>
      <c r="AU314" s="20" t="s">
        <v>81</v>
      </c>
    </row>
    <row r="315" s="2" customFormat="1">
      <c r="A315" s="41"/>
      <c r="B315" s="42"/>
      <c r="C315" s="43"/>
      <c r="D315" s="221" t="s">
        <v>141</v>
      </c>
      <c r="E315" s="43"/>
      <c r="F315" s="222" t="s">
        <v>446</v>
      </c>
      <c r="G315" s="43"/>
      <c r="H315" s="43"/>
      <c r="I315" s="218"/>
      <c r="J315" s="43"/>
      <c r="K315" s="43"/>
      <c r="L315" s="47"/>
      <c r="M315" s="219"/>
      <c r="N315" s="220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141</v>
      </c>
      <c r="AU315" s="20" t="s">
        <v>81</v>
      </c>
    </row>
    <row r="316" s="2" customFormat="1" ht="21.75" customHeight="1">
      <c r="A316" s="41"/>
      <c r="B316" s="42"/>
      <c r="C316" s="203" t="s">
        <v>447</v>
      </c>
      <c r="D316" s="203" t="s">
        <v>133</v>
      </c>
      <c r="E316" s="204" t="s">
        <v>448</v>
      </c>
      <c r="F316" s="205" t="s">
        <v>449</v>
      </c>
      <c r="G316" s="206" t="s">
        <v>152</v>
      </c>
      <c r="H316" s="207">
        <v>3.8620000000000001</v>
      </c>
      <c r="I316" s="208"/>
      <c r="J316" s="209">
        <f>ROUND(I316*H316,2)</f>
        <v>0</v>
      </c>
      <c r="K316" s="205" t="s">
        <v>137</v>
      </c>
      <c r="L316" s="47"/>
      <c r="M316" s="210" t="s">
        <v>19</v>
      </c>
      <c r="N316" s="211" t="s">
        <v>42</v>
      </c>
      <c r="O316" s="87"/>
      <c r="P316" s="212">
        <f>O316*H316</f>
        <v>0</v>
      </c>
      <c r="Q316" s="212">
        <v>0</v>
      </c>
      <c r="R316" s="212">
        <f>Q316*H316</f>
        <v>0</v>
      </c>
      <c r="S316" s="212">
        <v>0</v>
      </c>
      <c r="T316" s="213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4" t="s">
        <v>193</v>
      </c>
      <c r="AT316" s="214" t="s">
        <v>133</v>
      </c>
      <c r="AU316" s="214" t="s">
        <v>81</v>
      </c>
      <c r="AY316" s="20" t="s">
        <v>130</v>
      </c>
      <c r="BE316" s="215">
        <f>IF(N316="základní",J316,0)</f>
        <v>0</v>
      </c>
      <c r="BF316" s="215">
        <f>IF(N316="snížená",J316,0)</f>
        <v>0</v>
      </c>
      <c r="BG316" s="215">
        <f>IF(N316="zákl. přenesená",J316,0)</f>
        <v>0</v>
      </c>
      <c r="BH316" s="215">
        <f>IF(N316="sníž. přenesená",J316,0)</f>
        <v>0</v>
      </c>
      <c r="BI316" s="215">
        <f>IF(N316="nulová",J316,0)</f>
        <v>0</v>
      </c>
      <c r="BJ316" s="20" t="s">
        <v>79</v>
      </c>
      <c r="BK316" s="215">
        <f>ROUND(I316*H316,2)</f>
        <v>0</v>
      </c>
      <c r="BL316" s="20" t="s">
        <v>193</v>
      </c>
      <c r="BM316" s="214" t="s">
        <v>450</v>
      </c>
    </row>
    <row r="317" s="2" customFormat="1">
      <c r="A317" s="41"/>
      <c r="B317" s="42"/>
      <c r="C317" s="43"/>
      <c r="D317" s="216" t="s">
        <v>139</v>
      </c>
      <c r="E317" s="43"/>
      <c r="F317" s="217" t="s">
        <v>451</v>
      </c>
      <c r="G317" s="43"/>
      <c r="H317" s="43"/>
      <c r="I317" s="218"/>
      <c r="J317" s="43"/>
      <c r="K317" s="43"/>
      <c r="L317" s="47"/>
      <c r="M317" s="219"/>
      <c r="N317" s="220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139</v>
      </c>
      <c r="AU317" s="20" t="s">
        <v>81</v>
      </c>
    </row>
    <row r="318" s="2" customFormat="1">
      <c r="A318" s="41"/>
      <c r="B318" s="42"/>
      <c r="C318" s="43"/>
      <c r="D318" s="221" t="s">
        <v>141</v>
      </c>
      <c r="E318" s="43"/>
      <c r="F318" s="222" t="s">
        <v>452</v>
      </c>
      <c r="G318" s="43"/>
      <c r="H318" s="43"/>
      <c r="I318" s="218"/>
      <c r="J318" s="43"/>
      <c r="K318" s="43"/>
      <c r="L318" s="47"/>
      <c r="M318" s="219"/>
      <c r="N318" s="220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141</v>
      </c>
      <c r="AU318" s="20" t="s">
        <v>81</v>
      </c>
    </row>
    <row r="319" s="2" customFormat="1" ht="16.5" customHeight="1">
      <c r="A319" s="41"/>
      <c r="B319" s="42"/>
      <c r="C319" s="203" t="s">
        <v>453</v>
      </c>
      <c r="D319" s="203" t="s">
        <v>133</v>
      </c>
      <c r="E319" s="204" t="s">
        <v>454</v>
      </c>
      <c r="F319" s="205" t="s">
        <v>455</v>
      </c>
      <c r="G319" s="206" t="s">
        <v>152</v>
      </c>
      <c r="H319" s="207">
        <v>3.8620000000000001</v>
      </c>
      <c r="I319" s="208"/>
      <c r="J319" s="209">
        <f>ROUND(I319*H319,2)</f>
        <v>0</v>
      </c>
      <c r="K319" s="205" t="s">
        <v>137</v>
      </c>
      <c r="L319" s="47"/>
      <c r="M319" s="210" t="s">
        <v>19</v>
      </c>
      <c r="N319" s="211" t="s">
        <v>42</v>
      </c>
      <c r="O319" s="87"/>
      <c r="P319" s="212">
        <f>O319*H319</f>
        <v>0</v>
      </c>
      <c r="Q319" s="212">
        <v>0</v>
      </c>
      <c r="R319" s="212">
        <f>Q319*H319</f>
        <v>0</v>
      </c>
      <c r="S319" s="212">
        <v>0</v>
      </c>
      <c r="T319" s="213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4" t="s">
        <v>193</v>
      </c>
      <c r="AT319" s="214" t="s">
        <v>133</v>
      </c>
      <c r="AU319" s="214" t="s">
        <v>81</v>
      </c>
      <c r="AY319" s="20" t="s">
        <v>130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20" t="s">
        <v>79</v>
      </c>
      <c r="BK319" s="215">
        <f>ROUND(I319*H319,2)</f>
        <v>0</v>
      </c>
      <c r="BL319" s="20" t="s">
        <v>193</v>
      </c>
      <c r="BM319" s="214" t="s">
        <v>456</v>
      </c>
    </row>
    <row r="320" s="2" customFormat="1">
      <c r="A320" s="41"/>
      <c r="B320" s="42"/>
      <c r="C320" s="43"/>
      <c r="D320" s="216" t="s">
        <v>139</v>
      </c>
      <c r="E320" s="43"/>
      <c r="F320" s="217" t="s">
        <v>457</v>
      </c>
      <c r="G320" s="43"/>
      <c r="H320" s="43"/>
      <c r="I320" s="218"/>
      <c r="J320" s="43"/>
      <c r="K320" s="43"/>
      <c r="L320" s="47"/>
      <c r="M320" s="219"/>
      <c r="N320" s="220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139</v>
      </c>
      <c r="AU320" s="20" t="s">
        <v>81</v>
      </c>
    </row>
    <row r="321" s="2" customFormat="1">
      <c r="A321" s="41"/>
      <c r="B321" s="42"/>
      <c r="C321" s="43"/>
      <c r="D321" s="221" t="s">
        <v>141</v>
      </c>
      <c r="E321" s="43"/>
      <c r="F321" s="222" t="s">
        <v>458</v>
      </c>
      <c r="G321" s="43"/>
      <c r="H321" s="43"/>
      <c r="I321" s="218"/>
      <c r="J321" s="43"/>
      <c r="K321" s="43"/>
      <c r="L321" s="47"/>
      <c r="M321" s="219"/>
      <c r="N321" s="220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141</v>
      </c>
      <c r="AU321" s="20" t="s">
        <v>81</v>
      </c>
    </row>
    <row r="322" s="2" customFormat="1" ht="16.5" customHeight="1">
      <c r="A322" s="41"/>
      <c r="B322" s="42"/>
      <c r="C322" s="203" t="s">
        <v>310</v>
      </c>
      <c r="D322" s="203" t="s">
        <v>133</v>
      </c>
      <c r="E322" s="204" t="s">
        <v>459</v>
      </c>
      <c r="F322" s="205" t="s">
        <v>460</v>
      </c>
      <c r="G322" s="206" t="s">
        <v>392</v>
      </c>
      <c r="H322" s="207">
        <v>3</v>
      </c>
      <c r="I322" s="208"/>
      <c r="J322" s="209">
        <f>ROUND(I322*H322,2)</f>
        <v>0</v>
      </c>
      <c r="K322" s="205" t="s">
        <v>180</v>
      </c>
      <c r="L322" s="47"/>
      <c r="M322" s="210" t="s">
        <v>19</v>
      </c>
      <c r="N322" s="211" t="s">
        <v>42</v>
      </c>
      <c r="O322" s="87"/>
      <c r="P322" s="212">
        <f>O322*H322</f>
        <v>0</v>
      </c>
      <c r="Q322" s="212">
        <v>0</v>
      </c>
      <c r="R322" s="212">
        <f>Q322*H322</f>
        <v>0</v>
      </c>
      <c r="S322" s="212">
        <v>0</v>
      </c>
      <c r="T322" s="213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4" t="s">
        <v>193</v>
      </c>
      <c r="AT322" s="214" t="s">
        <v>133</v>
      </c>
      <c r="AU322" s="214" t="s">
        <v>81</v>
      </c>
      <c r="AY322" s="20" t="s">
        <v>130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20" t="s">
        <v>79</v>
      </c>
      <c r="BK322" s="215">
        <f>ROUND(I322*H322,2)</f>
        <v>0</v>
      </c>
      <c r="BL322" s="20" t="s">
        <v>193</v>
      </c>
      <c r="BM322" s="214" t="s">
        <v>461</v>
      </c>
    </row>
    <row r="323" s="2" customFormat="1">
      <c r="A323" s="41"/>
      <c r="B323" s="42"/>
      <c r="C323" s="43"/>
      <c r="D323" s="216" t="s">
        <v>139</v>
      </c>
      <c r="E323" s="43"/>
      <c r="F323" s="217" t="s">
        <v>460</v>
      </c>
      <c r="G323" s="43"/>
      <c r="H323" s="43"/>
      <c r="I323" s="218"/>
      <c r="J323" s="43"/>
      <c r="K323" s="43"/>
      <c r="L323" s="47"/>
      <c r="M323" s="219"/>
      <c r="N323" s="220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139</v>
      </c>
      <c r="AU323" s="20" t="s">
        <v>81</v>
      </c>
    </row>
    <row r="324" s="2" customFormat="1" ht="16.5" customHeight="1">
      <c r="A324" s="41"/>
      <c r="B324" s="42"/>
      <c r="C324" s="203" t="s">
        <v>462</v>
      </c>
      <c r="D324" s="203" t="s">
        <v>133</v>
      </c>
      <c r="E324" s="204" t="s">
        <v>463</v>
      </c>
      <c r="F324" s="205" t="s">
        <v>464</v>
      </c>
      <c r="G324" s="206" t="s">
        <v>392</v>
      </c>
      <c r="H324" s="207">
        <v>1</v>
      </c>
      <c r="I324" s="208"/>
      <c r="J324" s="209">
        <f>ROUND(I324*H324,2)</f>
        <v>0</v>
      </c>
      <c r="K324" s="205" t="s">
        <v>180</v>
      </c>
      <c r="L324" s="47"/>
      <c r="M324" s="210" t="s">
        <v>19</v>
      </c>
      <c r="N324" s="211" t="s">
        <v>42</v>
      </c>
      <c r="O324" s="87"/>
      <c r="P324" s="212">
        <f>O324*H324</f>
        <v>0</v>
      </c>
      <c r="Q324" s="212">
        <v>0</v>
      </c>
      <c r="R324" s="212">
        <f>Q324*H324</f>
        <v>0</v>
      </c>
      <c r="S324" s="212">
        <v>0</v>
      </c>
      <c r="T324" s="213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4" t="s">
        <v>193</v>
      </c>
      <c r="AT324" s="214" t="s">
        <v>133</v>
      </c>
      <c r="AU324" s="214" t="s">
        <v>81</v>
      </c>
      <c r="AY324" s="20" t="s">
        <v>130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20" t="s">
        <v>79</v>
      </c>
      <c r="BK324" s="215">
        <f>ROUND(I324*H324,2)</f>
        <v>0</v>
      </c>
      <c r="BL324" s="20" t="s">
        <v>193</v>
      </c>
      <c r="BM324" s="214" t="s">
        <v>465</v>
      </c>
    </row>
    <row r="325" s="2" customFormat="1">
      <c r="A325" s="41"/>
      <c r="B325" s="42"/>
      <c r="C325" s="43"/>
      <c r="D325" s="216" t="s">
        <v>139</v>
      </c>
      <c r="E325" s="43"/>
      <c r="F325" s="217" t="s">
        <v>464</v>
      </c>
      <c r="G325" s="43"/>
      <c r="H325" s="43"/>
      <c r="I325" s="218"/>
      <c r="J325" s="43"/>
      <c r="K325" s="43"/>
      <c r="L325" s="47"/>
      <c r="M325" s="219"/>
      <c r="N325" s="220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139</v>
      </c>
      <c r="AU325" s="20" t="s">
        <v>81</v>
      </c>
    </row>
    <row r="326" s="2" customFormat="1" ht="16.5" customHeight="1">
      <c r="A326" s="41"/>
      <c r="B326" s="42"/>
      <c r="C326" s="203" t="s">
        <v>316</v>
      </c>
      <c r="D326" s="203" t="s">
        <v>133</v>
      </c>
      <c r="E326" s="204" t="s">
        <v>466</v>
      </c>
      <c r="F326" s="205" t="s">
        <v>467</v>
      </c>
      <c r="G326" s="206" t="s">
        <v>392</v>
      </c>
      <c r="H326" s="207">
        <v>1</v>
      </c>
      <c r="I326" s="208"/>
      <c r="J326" s="209">
        <f>ROUND(I326*H326,2)</f>
        <v>0</v>
      </c>
      <c r="K326" s="205" t="s">
        <v>180</v>
      </c>
      <c r="L326" s="47"/>
      <c r="M326" s="210" t="s">
        <v>19</v>
      </c>
      <c r="N326" s="211" t="s">
        <v>42</v>
      </c>
      <c r="O326" s="87"/>
      <c r="P326" s="212">
        <f>O326*H326</f>
        <v>0</v>
      </c>
      <c r="Q326" s="212">
        <v>0</v>
      </c>
      <c r="R326" s="212">
        <f>Q326*H326</f>
        <v>0</v>
      </c>
      <c r="S326" s="212">
        <v>0</v>
      </c>
      <c r="T326" s="213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4" t="s">
        <v>193</v>
      </c>
      <c r="AT326" s="214" t="s">
        <v>133</v>
      </c>
      <c r="AU326" s="214" t="s">
        <v>81</v>
      </c>
      <c r="AY326" s="20" t="s">
        <v>130</v>
      </c>
      <c r="BE326" s="215">
        <f>IF(N326="základní",J326,0)</f>
        <v>0</v>
      </c>
      <c r="BF326" s="215">
        <f>IF(N326="snížená",J326,0)</f>
        <v>0</v>
      </c>
      <c r="BG326" s="215">
        <f>IF(N326="zákl. přenesená",J326,0)</f>
        <v>0</v>
      </c>
      <c r="BH326" s="215">
        <f>IF(N326="sníž. přenesená",J326,0)</f>
        <v>0</v>
      </c>
      <c r="BI326" s="215">
        <f>IF(N326="nulová",J326,0)</f>
        <v>0</v>
      </c>
      <c r="BJ326" s="20" t="s">
        <v>79</v>
      </c>
      <c r="BK326" s="215">
        <f>ROUND(I326*H326,2)</f>
        <v>0</v>
      </c>
      <c r="BL326" s="20" t="s">
        <v>193</v>
      </c>
      <c r="BM326" s="214" t="s">
        <v>468</v>
      </c>
    </row>
    <row r="327" s="2" customFormat="1">
      <c r="A327" s="41"/>
      <c r="B327" s="42"/>
      <c r="C327" s="43"/>
      <c r="D327" s="216" t="s">
        <v>139</v>
      </c>
      <c r="E327" s="43"/>
      <c r="F327" s="217" t="s">
        <v>467</v>
      </c>
      <c r="G327" s="43"/>
      <c r="H327" s="43"/>
      <c r="I327" s="218"/>
      <c r="J327" s="43"/>
      <c r="K327" s="43"/>
      <c r="L327" s="47"/>
      <c r="M327" s="219"/>
      <c r="N327" s="220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139</v>
      </c>
      <c r="AU327" s="20" t="s">
        <v>81</v>
      </c>
    </row>
    <row r="328" s="2" customFormat="1" ht="16.5" customHeight="1">
      <c r="A328" s="41"/>
      <c r="B328" s="42"/>
      <c r="C328" s="203" t="s">
        <v>469</v>
      </c>
      <c r="D328" s="203" t="s">
        <v>133</v>
      </c>
      <c r="E328" s="204" t="s">
        <v>470</v>
      </c>
      <c r="F328" s="205" t="s">
        <v>471</v>
      </c>
      <c r="G328" s="206" t="s">
        <v>392</v>
      </c>
      <c r="H328" s="207">
        <v>1</v>
      </c>
      <c r="I328" s="208"/>
      <c r="J328" s="209">
        <f>ROUND(I328*H328,2)</f>
        <v>0</v>
      </c>
      <c r="K328" s="205" t="s">
        <v>180</v>
      </c>
      <c r="L328" s="47"/>
      <c r="M328" s="210" t="s">
        <v>19</v>
      </c>
      <c r="N328" s="211" t="s">
        <v>42</v>
      </c>
      <c r="O328" s="87"/>
      <c r="P328" s="212">
        <f>O328*H328</f>
        <v>0</v>
      </c>
      <c r="Q328" s="212">
        <v>0</v>
      </c>
      <c r="R328" s="212">
        <f>Q328*H328</f>
        <v>0</v>
      </c>
      <c r="S328" s="212">
        <v>0</v>
      </c>
      <c r="T328" s="213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4" t="s">
        <v>193</v>
      </c>
      <c r="AT328" s="214" t="s">
        <v>133</v>
      </c>
      <c r="AU328" s="214" t="s">
        <v>81</v>
      </c>
      <c r="AY328" s="20" t="s">
        <v>130</v>
      </c>
      <c r="BE328" s="215">
        <f>IF(N328="základní",J328,0)</f>
        <v>0</v>
      </c>
      <c r="BF328" s="215">
        <f>IF(N328="snížená",J328,0)</f>
        <v>0</v>
      </c>
      <c r="BG328" s="215">
        <f>IF(N328="zákl. přenesená",J328,0)</f>
        <v>0</v>
      </c>
      <c r="BH328" s="215">
        <f>IF(N328="sníž. přenesená",J328,0)</f>
        <v>0</v>
      </c>
      <c r="BI328" s="215">
        <f>IF(N328="nulová",J328,0)</f>
        <v>0</v>
      </c>
      <c r="BJ328" s="20" t="s">
        <v>79</v>
      </c>
      <c r="BK328" s="215">
        <f>ROUND(I328*H328,2)</f>
        <v>0</v>
      </c>
      <c r="BL328" s="20" t="s">
        <v>193</v>
      </c>
      <c r="BM328" s="214" t="s">
        <v>472</v>
      </c>
    </row>
    <row r="329" s="2" customFormat="1">
      <c r="A329" s="41"/>
      <c r="B329" s="42"/>
      <c r="C329" s="43"/>
      <c r="D329" s="216" t="s">
        <v>139</v>
      </c>
      <c r="E329" s="43"/>
      <c r="F329" s="217" t="s">
        <v>471</v>
      </c>
      <c r="G329" s="43"/>
      <c r="H329" s="43"/>
      <c r="I329" s="218"/>
      <c r="J329" s="43"/>
      <c r="K329" s="43"/>
      <c r="L329" s="47"/>
      <c r="M329" s="219"/>
      <c r="N329" s="220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139</v>
      </c>
      <c r="AU329" s="20" t="s">
        <v>81</v>
      </c>
    </row>
    <row r="330" s="2" customFormat="1" ht="24.15" customHeight="1">
      <c r="A330" s="41"/>
      <c r="B330" s="42"/>
      <c r="C330" s="203" t="s">
        <v>321</v>
      </c>
      <c r="D330" s="203" t="s">
        <v>133</v>
      </c>
      <c r="E330" s="204" t="s">
        <v>473</v>
      </c>
      <c r="F330" s="205" t="s">
        <v>474</v>
      </c>
      <c r="G330" s="206" t="s">
        <v>429</v>
      </c>
      <c r="H330" s="267"/>
      <c r="I330" s="208"/>
      <c r="J330" s="209">
        <f>ROUND(I330*H330,2)</f>
        <v>0</v>
      </c>
      <c r="K330" s="205" t="s">
        <v>137</v>
      </c>
      <c r="L330" s="47"/>
      <c r="M330" s="210" t="s">
        <v>19</v>
      </c>
      <c r="N330" s="211" t="s">
        <v>42</v>
      </c>
      <c r="O330" s="87"/>
      <c r="P330" s="212">
        <f>O330*H330</f>
        <v>0</v>
      </c>
      <c r="Q330" s="212">
        <v>0</v>
      </c>
      <c r="R330" s="212">
        <f>Q330*H330</f>
        <v>0</v>
      </c>
      <c r="S330" s="212">
        <v>0</v>
      </c>
      <c r="T330" s="213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4" t="s">
        <v>193</v>
      </c>
      <c r="AT330" s="214" t="s">
        <v>133</v>
      </c>
      <c r="AU330" s="214" t="s">
        <v>81</v>
      </c>
      <c r="AY330" s="20" t="s">
        <v>130</v>
      </c>
      <c r="BE330" s="215">
        <f>IF(N330="základní",J330,0)</f>
        <v>0</v>
      </c>
      <c r="BF330" s="215">
        <f>IF(N330="snížená",J330,0)</f>
        <v>0</v>
      </c>
      <c r="BG330" s="215">
        <f>IF(N330="zákl. přenesená",J330,0)</f>
        <v>0</v>
      </c>
      <c r="BH330" s="215">
        <f>IF(N330="sníž. přenesená",J330,0)</f>
        <v>0</v>
      </c>
      <c r="BI330" s="215">
        <f>IF(N330="nulová",J330,0)</f>
        <v>0</v>
      </c>
      <c r="BJ330" s="20" t="s">
        <v>79</v>
      </c>
      <c r="BK330" s="215">
        <f>ROUND(I330*H330,2)</f>
        <v>0</v>
      </c>
      <c r="BL330" s="20" t="s">
        <v>193</v>
      </c>
      <c r="BM330" s="214" t="s">
        <v>475</v>
      </c>
    </row>
    <row r="331" s="2" customFormat="1">
      <c r="A331" s="41"/>
      <c r="B331" s="42"/>
      <c r="C331" s="43"/>
      <c r="D331" s="216" t="s">
        <v>139</v>
      </c>
      <c r="E331" s="43"/>
      <c r="F331" s="217" t="s">
        <v>476</v>
      </c>
      <c r="G331" s="43"/>
      <c r="H331" s="43"/>
      <c r="I331" s="218"/>
      <c r="J331" s="43"/>
      <c r="K331" s="43"/>
      <c r="L331" s="47"/>
      <c r="M331" s="219"/>
      <c r="N331" s="220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139</v>
      </c>
      <c r="AU331" s="20" t="s">
        <v>81</v>
      </c>
    </row>
    <row r="332" s="2" customFormat="1">
      <c r="A332" s="41"/>
      <c r="B332" s="42"/>
      <c r="C332" s="43"/>
      <c r="D332" s="221" t="s">
        <v>141</v>
      </c>
      <c r="E332" s="43"/>
      <c r="F332" s="222" t="s">
        <v>477</v>
      </c>
      <c r="G332" s="43"/>
      <c r="H332" s="43"/>
      <c r="I332" s="218"/>
      <c r="J332" s="43"/>
      <c r="K332" s="43"/>
      <c r="L332" s="47"/>
      <c r="M332" s="219"/>
      <c r="N332" s="220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141</v>
      </c>
      <c r="AU332" s="20" t="s">
        <v>81</v>
      </c>
    </row>
    <row r="333" s="12" customFormat="1" ht="22.8" customHeight="1">
      <c r="A333" s="12"/>
      <c r="B333" s="187"/>
      <c r="C333" s="188"/>
      <c r="D333" s="189" t="s">
        <v>70</v>
      </c>
      <c r="E333" s="201" t="s">
        <v>478</v>
      </c>
      <c r="F333" s="201" t="s">
        <v>479</v>
      </c>
      <c r="G333" s="188"/>
      <c r="H333" s="188"/>
      <c r="I333" s="191"/>
      <c r="J333" s="202">
        <f>BK333</f>
        <v>0</v>
      </c>
      <c r="K333" s="188"/>
      <c r="L333" s="193"/>
      <c r="M333" s="194"/>
      <c r="N333" s="195"/>
      <c r="O333" s="195"/>
      <c r="P333" s="196">
        <f>SUM(P334:P398)</f>
        <v>0</v>
      </c>
      <c r="Q333" s="195"/>
      <c r="R333" s="196">
        <f>SUM(R334:R398)</f>
        <v>0.00050000000000000001</v>
      </c>
      <c r="S333" s="195"/>
      <c r="T333" s="197">
        <f>SUM(T334:T398)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198" t="s">
        <v>81</v>
      </c>
      <c r="AT333" s="199" t="s">
        <v>70</v>
      </c>
      <c r="AU333" s="199" t="s">
        <v>79</v>
      </c>
      <c r="AY333" s="198" t="s">
        <v>130</v>
      </c>
      <c r="BK333" s="200">
        <f>SUM(BK334:BK398)</f>
        <v>0</v>
      </c>
    </row>
    <row r="334" s="2" customFormat="1" ht="21.75" customHeight="1">
      <c r="A334" s="41"/>
      <c r="B334" s="42"/>
      <c r="C334" s="203" t="s">
        <v>480</v>
      </c>
      <c r="D334" s="203" t="s">
        <v>133</v>
      </c>
      <c r="E334" s="204" t="s">
        <v>481</v>
      </c>
      <c r="F334" s="205" t="s">
        <v>482</v>
      </c>
      <c r="G334" s="206" t="s">
        <v>392</v>
      </c>
      <c r="H334" s="207">
        <v>10</v>
      </c>
      <c r="I334" s="208"/>
      <c r="J334" s="209">
        <f>ROUND(I334*H334,2)</f>
        <v>0</v>
      </c>
      <c r="K334" s="205" t="s">
        <v>137</v>
      </c>
      <c r="L334" s="47"/>
      <c r="M334" s="210" t="s">
        <v>19</v>
      </c>
      <c r="N334" s="211" t="s">
        <v>42</v>
      </c>
      <c r="O334" s="87"/>
      <c r="P334" s="212">
        <f>O334*H334</f>
        <v>0</v>
      </c>
      <c r="Q334" s="212">
        <v>0</v>
      </c>
      <c r="R334" s="212">
        <f>Q334*H334</f>
        <v>0</v>
      </c>
      <c r="S334" s="212">
        <v>0</v>
      </c>
      <c r="T334" s="213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4" t="s">
        <v>193</v>
      </c>
      <c r="AT334" s="214" t="s">
        <v>133</v>
      </c>
      <c r="AU334" s="214" t="s">
        <v>81</v>
      </c>
      <c r="AY334" s="20" t="s">
        <v>130</v>
      </c>
      <c r="BE334" s="215">
        <f>IF(N334="základní",J334,0)</f>
        <v>0</v>
      </c>
      <c r="BF334" s="215">
        <f>IF(N334="snížená",J334,0)</f>
        <v>0</v>
      </c>
      <c r="BG334" s="215">
        <f>IF(N334="zákl. přenesená",J334,0)</f>
        <v>0</v>
      </c>
      <c r="BH334" s="215">
        <f>IF(N334="sníž. přenesená",J334,0)</f>
        <v>0</v>
      </c>
      <c r="BI334" s="215">
        <f>IF(N334="nulová",J334,0)</f>
        <v>0</v>
      </c>
      <c r="BJ334" s="20" t="s">
        <v>79</v>
      </c>
      <c r="BK334" s="215">
        <f>ROUND(I334*H334,2)</f>
        <v>0</v>
      </c>
      <c r="BL334" s="20" t="s">
        <v>193</v>
      </c>
      <c r="BM334" s="214" t="s">
        <v>483</v>
      </c>
    </row>
    <row r="335" s="2" customFormat="1">
      <c r="A335" s="41"/>
      <c r="B335" s="42"/>
      <c r="C335" s="43"/>
      <c r="D335" s="216" t="s">
        <v>139</v>
      </c>
      <c r="E335" s="43"/>
      <c r="F335" s="217" t="s">
        <v>484</v>
      </c>
      <c r="G335" s="43"/>
      <c r="H335" s="43"/>
      <c r="I335" s="218"/>
      <c r="J335" s="43"/>
      <c r="K335" s="43"/>
      <c r="L335" s="47"/>
      <c r="M335" s="219"/>
      <c r="N335" s="220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139</v>
      </c>
      <c r="AU335" s="20" t="s">
        <v>81</v>
      </c>
    </row>
    <row r="336" s="2" customFormat="1">
      <c r="A336" s="41"/>
      <c r="B336" s="42"/>
      <c r="C336" s="43"/>
      <c r="D336" s="221" t="s">
        <v>141</v>
      </c>
      <c r="E336" s="43"/>
      <c r="F336" s="222" t="s">
        <v>485</v>
      </c>
      <c r="G336" s="43"/>
      <c r="H336" s="43"/>
      <c r="I336" s="218"/>
      <c r="J336" s="43"/>
      <c r="K336" s="43"/>
      <c r="L336" s="47"/>
      <c r="M336" s="219"/>
      <c r="N336" s="220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141</v>
      </c>
      <c r="AU336" s="20" t="s">
        <v>81</v>
      </c>
    </row>
    <row r="337" s="2" customFormat="1" ht="24.15" customHeight="1">
      <c r="A337" s="41"/>
      <c r="B337" s="42"/>
      <c r="C337" s="245" t="s">
        <v>327</v>
      </c>
      <c r="D337" s="245" t="s">
        <v>146</v>
      </c>
      <c r="E337" s="246" t="s">
        <v>486</v>
      </c>
      <c r="F337" s="247" t="s">
        <v>487</v>
      </c>
      <c r="G337" s="248" t="s">
        <v>392</v>
      </c>
      <c r="H337" s="249">
        <v>10</v>
      </c>
      <c r="I337" s="250"/>
      <c r="J337" s="251">
        <f>ROUND(I337*H337,2)</f>
        <v>0</v>
      </c>
      <c r="K337" s="247" t="s">
        <v>137</v>
      </c>
      <c r="L337" s="252"/>
      <c r="M337" s="253" t="s">
        <v>19</v>
      </c>
      <c r="N337" s="254" t="s">
        <v>42</v>
      </c>
      <c r="O337" s="87"/>
      <c r="P337" s="212">
        <f>O337*H337</f>
        <v>0</v>
      </c>
      <c r="Q337" s="212">
        <v>5.0000000000000002E-05</v>
      </c>
      <c r="R337" s="212">
        <f>Q337*H337</f>
        <v>0.00050000000000000001</v>
      </c>
      <c r="S337" s="212">
        <v>0</v>
      </c>
      <c r="T337" s="213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4" t="s">
        <v>249</v>
      </c>
      <c r="AT337" s="214" t="s">
        <v>146</v>
      </c>
      <c r="AU337" s="214" t="s">
        <v>81</v>
      </c>
      <c r="AY337" s="20" t="s">
        <v>130</v>
      </c>
      <c r="BE337" s="215">
        <f>IF(N337="základní",J337,0)</f>
        <v>0</v>
      </c>
      <c r="BF337" s="215">
        <f>IF(N337="snížená",J337,0)</f>
        <v>0</v>
      </c>
      <c r="BG337" s="215">
        <f>IF(N337="zákl. přenesená",J337,0)</f>
        <v>0</v>
      </c>
      <c r="BH337" s="215">
        <f>IF(N337="sníž. přenesená",J337,0)</f>
        <v>0</v>
      </c>
      <c r="BI337" s="215">
        <f>IF(N337="nulová",J337,0)</f>
        <v>0</v>
      </c>
      <c r="BJ337" s="20" t="s">
        <v>79</v>
      </c>
      <c r="BK337" s="215">
        <f>ROUND(I337*H337,2)</f>
        <v>0</v>
      </c>
      <c r="BL337" s="20" t="s">
        <v>193</v>
      </c>
      <c r="BM337" s="214" t="s">
        <v>488</v>
      </c>
    </row>
    <row r="338" s="2" customFormat="1">
      <c r="A338" s="41"/>
      <c r="B338" s="42"/>
      <c r="C338" s="43"/>
      <c r="D338" s="216" t="s">
        <v>139</v>
      </c>
      <c r="E338" s="43"/>
      <c r="F338" s="217" t="s">
        <v>487</v>
      </c>
      <c r="G338" s="43"/>
      <c r="H338" s="43"/>
      <c r="I338" s="218"/>
      <c r="J338" s="43"/>
      <c r="K338" s="43"/>
      <c r="L338" s="47"/>
      <c r="M338" s="219"/>
      <c r="N338" s="220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139</v>
      </c>
      <c r="AU338" s="20" t="s">
        <v>81</v>
      </c>
    </row>
    <row r="339" s="2" customFormat="1" ht="24.15" customHeight="1">
      <c r="A339" s="41"/>
      <c r="B339" s="42"/>
      <c r="C339" s="203" t="s">
        <v>489</v>
      </c>
      <c r="D339" s="203" t="s">
        <v>133</v>
      </c>
      <c r="E339" s="204" t="s">
        <v>490</v>
      </c>
      <c r="F339" s="205" t="s">
        <v>491</v>
      </c>
      <c r="G339" s="206" t="s">
        <v>392</v>
      </c>
      <c r="H339" s="207">
        <v>14</v>
      </c>
      <c r="I339" s="208"/>
      <c r="J339" s="209">
        <f>ROUND(I339*H339,2)</f>
        <v>0</v>
      </c>
      <c r="K339" s="205" t="s">
        <v>137</v>
      </c>
      <c r="L339" s="47"/>
      <c r="M339" s="210" t="s">
        <v>19</v>
      </c>
      <c r="N339" s="211" t="s">
        <v>42</v>
      </c>
      <c r="O339" s="87"/>
      <c r="P339" s="212">
        <f>O339*H339</f>
        <v>0</v>
      </c>
      <c r="Q339" s="212">
        <v>0</v>
      </c>
      <c r="R339" s="212">
        <f>Q339*H339</f>
        <v>0</v>
      </c>
      <c r="S339" s="212">
        <v>0</v>
      </c>
      <c r="T339" s="213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4" t="s">
        <v>193</v>
      </c>
      <c r="AT339" s="214" t="s">
        <v>133</v>
      </c>
      <c r="AU339" s="214" t="s">
        <v>81</v>
      </c>
      <c r="AY339" s="20" t="s">
        <v>130</v>
      </c>
      <c r="BE339" s="215">
        <f>IF(N339="základní",J339,0)</f>
        <v>0</v>
      </c>
      <c r="BF339" s="215">
        <f>IF(N339="snížená",J339,0)</f>
        <v>0</v>
      </c>
      <c r="BG339" s="215">
        <f>IF(N339="zákl. přenesená",J339,0)</f>
        <v>0</v>
      </c>
      <c r="BH339" s="215">
        <f>IF(N339="sníž. přenesená",J339,0)</f>
        <v>0</v>
      </c>
      <c r="BI339" s="215">
        <f>IF(N339="nulová",J339,0)</f>
        <v>0</v>
      </c>
      <c r="BJ339" s="20" t="s">
        <v>79</v>
      </c>
      <c r="BK339" s="215">
        <f>ROUND(I339*H339,2)</f>
        <v>0</v>
      </c>
      <c r="BL339" s="20" t="s">
        <v>193</v>
      </c>
      <c r="BM339" s="214" t="s">
        <v>492</v>
      </c>
    </row>
    <row r="340" s="2" customFormat="1">
      <c r="A340" s="41"/>
      <c r="B340" s="42"/>
      <c r="C340" s="43"/>
      <c r="D340" s="216" t="s">
        <v>139</v>
      </c>
      <c r="E340" s="43"/>
      <c r="F340" s="217" t="s">
        <v>493</v>
      </c>
      <c r="G340" s="43"/>
      <c r="H340" s="43"/>
      <c r="I340" s="218"/>
      <c r="J340" s="43"/>
      <c r="K340" s="43"/>
      <c r="L340" s="47"/>
      <c r="M340" s="219"/>
      <c r="N340" s="220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139</v>
      </c>
      <c r="AU340" s="20" t="s">
        <v>81</v>
      </c>
    </row>
    <row r="341" s="2" customFormat="1">
      <c r="A341" s="41"/>
      <c r="B341" s="42"/>
      <c r="C341" s="43"/>
      <c r="D341" s="221" t="s">
        <v>141</v>
      </c>
      <c r="E341" s="43"/>
      <c r="F341" s="222" t="s">
        <v>494</v>
      </c>
      <c r="G341" s="43"/>
      <c r="H341" s="43"/>
      <c r="I341" s="218"/>
      <c r="J341" s="43"/>
      <c r="K341" s="43"/>
      <c r="L341" s="47"/>
      <c r="M341" s="219"/>
      <c r="N341" s="220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141</v>
      </c>
      <c r="AU341" s="20" t="s">
        <v>81</v>
      </c>
    </row>
    <row r="342" s="13" customFormat="1">
      <c r="A342" s="13"/>
      <c r="B342" s="223"/>
      <c r="C342" s="224"/>
      <c r="D342" s="216" t="s">
        <v>143</v>
      </c>
      <c r="E342" s="225" t="s">
        <v>19</v>
      </c>
      <c r="F342" s="226" t="s">
        <v>495</v>
      </c>
      <c r="G342" s="224"/>
      <c r="H342" s="227">
        <v>14</v>
      </c>
      <c r="I342" s="228"/>
      <c r="J342" s="224"/>
      <c r="K342" s="224"/>
      <c r="L342" s="229"/>
      <c r="M342" s="230"/>
      <c r="N342" s="231"/>
      <c r="O342" s="231"/>
      <c r="P342" s="231"/>
      <c r="Q342" s="231"/>
      <c r="R342" s="231"/>
      <c r="S342" s="231"/>
      <c r="T342" s="23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3" t="s">
        <v>143</v>
      </c>
      <c r="AU342" s="233" t="s">
        <v>81</v>
      </c>
      <c r="AV342" s="13" t="s">
        <v>81</v>
      </c>
      <c r="AW342" s="13" t="s">
        <v>33</v>
      </c>
      <c r="AX342" s="13" t="s">
        <v>71</v>
      </c>
      <c r="AY342" s="233" t="s">
        <v>130</v>
      </c>
    </row>
    <row r="343" s="14" customFormat="1">
      <c r="A343" s="14"/>
      <c r="B343" s="234"/>
      <c r="C343" s="235"/>
      <c r="D343" s="216" t="s">
        <v>143</v>
      </c>
      <c r="E343" s="236" t="s">
        <v>19</v>
      </c>
      <c r="F343" s="237" t="s">
        <v>145</v>
      </c>
      <c r="G343" s="235"/>
      <c r="H343" s="238">
        <v>14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4" t="s">
        <v>143</v>
      </c>
      <c r="AU343" s="244" t="s">
        <v>81</v>
      </c>
      <c r="AV343" s="14" t="s">
        <v>138</v>
      </c>
      <c r="AW343" s="14" t="s">
        <v>33</v>
      </c>
      <c r="AX343" s="14" t="s">
        <v>79</v>
      </c>
      <c r="AY343" s="244" t="s">
        <v>130</v>
      </c>
    </row>
    <row r="344" s="2" customFormat="1" ht="24.15" customHeight="1">
      <c r="A344" s="41"/>
      <c r="B344" s="42"/>
      <c r="C344" s="203" t="s">
        <v>334</v>
      </c>
      <c r="D344" s="203" t="s">
        <v>133</v>
      </c>
      <c r="E344" s="204" t="s">
        <v>496</v>
      </c>
      <c r="F344" s="205" t="s">
        <v>497</v>
      </c>
      <c r="G344" s="206" t="s">
        <v>392</v>
      </c>
      <c r="H344" s="207">
        <v>8</v>
      </c>
      <c r="I344" s="208"/>
      <c r="J344" s="209">
        <f>ROUND(I344*H344,2)</f>
        <v>0</v>
      </c>
      <c r="K344" s="205" t="s">
        <v>137</v>
      </c>
      <c r="L344" s="47"/>
      <c r="M344" s="210" t="s">
        <v>19</v>
      </c>
      <c r="N344" s="211" t="s">
        <v>42</v>
      </c>
      <c r="O344" s="87"/>
      <c r="P344" s="212">
        <f>O344*H344</f>
        <v>0</v>
      </c>
      <c r="Q344" s="212">
        <v>0</v>
      </c>
      <c r="R344" s="212">
        <f>Q344*H344</f>
        <v>0</v>
      </c>
      <c r="S344" s="212">
        <v>0</v>
      </c>
      <c r="T344" s="213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4" t="s">
        <v>193</v>
      </c>
      <c r="AT344" s="214" t="s">
        <v>133</v>
      </c>
      <c r="AU344" s="214" t="s">
        <v>81</v>
      </c>
      <c r="AY344" s="20" t="s">
        <v>130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20" t="s">
        <v>79</v>
      </c>
      <c r="BK344" s="215">
        <f>ROUND(I344*H344,2)</f>
        <v>0</v>
      </c>
      <c r="BL344" s="20" t="s">
        <v>193</v>
      </c>
      <c r="BM344" s="214" t="s">
        <v>498</v>
      </c>
    </row>
    <row r="345" s="2" customFormat="1">
      <c r="A345" s="41"/>
      <c r="B345" s="42"/>
      <c r="C345" s="43"/>
      <c r="D345" s="216" t="s">
        <v>139</v>
      </c>
      <c r="E345" s="43"/>
      <c r="F345" s="217" t="s">
        <v>499</v>
      </c>
      <c r="G345" s="43"/>
      <c r="H345" s="43"/>
      <c r="I345" s="218"/>
      <c r="J345" s="43"/>
      <c r="K345" s="43"/>
      <c r="L345" s="47"/>
      <c r="M345" s="219"/>
      <c r="N345" s="220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139</v>
      </c>
      <c r="AU345" s="20" t="s">
        <v>81</v>
      </c>
    </row>
    <row r="346" s="2" customFormat="1">
      <c r="A346" s="41"/>
      <c r="B346" s="42"/>
      <c r="C346" s="43"/>
      <c r="D346" s="221" t="s">
        <v>141</v>
      </c>
      <c r="E346" s="43"/>
      <c r="F346" s="222" t="s">
        <v>500</v>
      </c>
      <c r="G346" s="43"/>
      <c r="H346" s="43"/>
      <c r="I346" s="218"/>
      <c r="J346" s="43"/>
      <c r="K346" s="43"/>
      <c r="L346" s="47"/>
      <c r="M346" s="219"/>
      <c r="N346" s="220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141</v>
      </c>
      <c r="AU346" s="20" t="s">
        <v>81</v>
      </c>
    </row>
    <row r="347" s="13" customFormat="1">
      <c r="A347" s="13"/>
      <c r="B347" s="223"/>
      <c r="C347" s="224"/>
      <c r="D347" s="216" t="s">
        <v>143</v>
      </c>
      <c r="E347" s="225" t="s">
        <v>19</v>
      </c>
      <c r="F347" s="226" t="s">
        <v>501</v>
      </c>
      <c r="G347" s="224"/>
      <c r="H347" s="227">
        <v>8</v>
      </c>
      <c r="I347" s="228"/>
      <c r="J347" s="224"/>
      <c r="K347" s="224"/>
      <c r="L347" s="229"/>
      <c r="M347" s="230"/>
      <c r="N347" s="231"/>
      <c r="O347" s="231"/>
      <c r="P347" s="231"/>
      <c r="Q347" s="231"/>
      <c r="R347" s="231"/>
      <c r="S347" s="231"/>
      <c r="T347" s="23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3" t="s">
        <v>143</v>
      </c>
      <c r="AU347" s="233" t="s">
        <v>81</v>
      </c>
      <c r="AV347" s="13" t="s">
        <v>81</v>
      </c>
      <c r="AW347" s="13" t="s">
        <v>33</v>
      </c>
      <c r="AX347" s="13" t="s">
        <v>71</v>
      </c>
      <c r="AY347" s="233" t="s">
        <v>130</v>
      </c>
    </row>
    <row r="348" s="14" customFormat="1">
      <c r="A348" s="14"/>
      <c r="B348" s="234"/>
      <c r="C348" s="235"/>
      <c r="D348" s="216" t="s">
        <v>143</v>
      </c>
      <c r="E348" s="236" t="s">
        <v>19</v>
      </c>
      <c r="F348" s="237" t="s">
        <v>145</v>
      </c>
      <c r="G348" s="235"/>
      <c r="H348" s="238">
        <v>8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4" t="s">
        <v>143</v>
      </c>
      <c r="AU348" s="244" t="s">
        <v>81</v>
      </c>
      <c r="AV348" s="14" t="s">
        <v>138</v>
      </c>
      <c r="AW348" s="14" t="s">
        <v>33</v>
      </c>
      <c r="AX348" s="14" t="s">
        <v>79</v>
      </c>
      <c r="AY348" s="244" t="s">
        <v>130</v>
      </c>
    </row>
    <row r="349" s="2" customFormat="1" ht="24.15" customHeight="1">
      <c r="A349" s="41"/>
      <c r="B349" s="42"/>
      <c r="C349" s="203" t="s">
        <v>502</v>
      </c>
      <c r="D349" s="203" t="s">
        <v>133</v>
      </c>
      <c r="E349" s="204" t="s">
        <v>503</v>
      </c>
      <c r="F349" s="205" t="s">
        <v>504</v>
      </c>
      <c r="G349" s="206" t="s">
        <v>392</v>
      </c>
      <c r="H349" s="207">
        <v>4</v>
      </c>
      <c r="I349" s="208"/>
      <c r="J349" s="209">
        <f>ROUND(I349*H349,2)</f>
        <v>0</v>
      </c>
      <c r="K349" s="205" t="s">
        <v>137</v>
      </c>
      <c r="L349" s="47"/>
      <c r="M349" s="210" t="s">
        <v>19</v>
      </c>
      <c r="N349" s="211" t="s">
        <v>42</v>
      </c>
      <c r="O349" s="87"/>
      <c r="P349" s="212">
        <f>O349*H349</f>
        <v>0</v>
      </c>
      <c r="Q349" s="212">
        <v>0</v>
      </c>
      <c r="R349" s="212">
        <f>Q349*H349</f>
        <v>0</v>
      </c>
      <c r="S349" s="212">
        <v>0</v>
      </c>
      <c r="T349" s="213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4" t="s">
        <v>193</v>
      </c>
      <c r="AT349" s="214" t="s">
        <v>133</v>
      </c>
      <c r="AU349" s="214" t="s">
        <v>81</v>
      </c>
      <c r="AY349" s="20" t="s">
        <v>130</v>
      </c>
      <c r="BE349" s="215">
        <f>IF(N349="základní",J349,0)</f>
        <v>0</v>
      </c>
      <c r="BF349" s="215">
        <f>IF(N349="snížená",J349,0)</f>
        <v>0</v>
      </c>
      <c r="BG349" s="215">
        <f>IF(N349="zákl. přenesená",J349,0)</f>
        <v>0</v>
      </c>
      <c r="BH349" s="215">
        <f>IF(N349="sníž. přenesená",J349,0)</f>
        <v>0</v>
      </c>
      <c r="BI349" s="215">
        <f>IF(N349="nulová",J349,0)</f>
        <v>0</v>
      </c>
      <c r="BJ349" s="20" t="s">
        <v>79</v>
      </c>
      <c r="BK349" s="215">
        <f>ROUND(I349*H349,2)</f>
        <v>0</v>
      </c>
      <c r="BL349" s="20" t="s">
        <v>193</v>
      </c>
      <c r="BM349" s="214" t="s">
        <v>505</v>
      </c>
    </row>
    <row r="350" s="2" customFormat="1">
      <c r="A350" s="41"/>
      <c r="B350" s="42"/>
      <c r="C350" s="43"/>
      <c r="D350" s="216" t="s">
        <v>139</v>
      </c>
      <c r="E350" s="43"/>
      <c r="F350" s="217" t="s">
        <v>506</v>
      </c>
      <c r="G350" s="43"/>
      <c r="H350" s="43"/>
      <c r="I350" s="218"/>
      <c r="J350" s="43"/>
      <c r="K350" s="43"/>
      <c r="L350" s="47"/>
      <c r="M350" s="219"/>
      <c r="N350" s="220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139</v>
      </c>
      <c r="AU350" s="20" t="s">
        <v>81</v>
      </c>
    </row>
    <row r="351" s="2" customFormat="1">
      <c r="A351" s="41"/>
      <c r="B351" s="42"/>
      <c r="C351" s="43"/>
      <c r="D351" s="221" t="s">
        <v>141</v>
      </c>
      <c r="E351" s="43"/>
      <c r="F351" s="222" t="s">
        <v>507</v>
      </c>
      <c r="G351" s="43"/>
      <c r="H351" s="43"/>
      <c r="I351" s="218"/>
      <c r="J351" s="43"/>
      <c r="K351" s="43"/>
      <c r="L351" s="47"/>
      <c r="M351" s="219"/>
      <c r="N351" s="220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141</v>
      </c>
      <c r="AU351" s="20" t="s">
        <v>81</v>
      </c>
    </row>
    <row r="352" s="13" customFormat="1">
      <c r="A352" s="13"/>
      <c r="B352" s="223"/>
      <c r="C352" s="224"/>
      <c r="D352" s="216" t="s">
        <v>143</v>
      </c>
      <c r="E352" s="225" t="s">
        <v>19</v>
      </c>
      <c r="F352" s="226" t="s">
        <v>138</v>
      </c>
      <c r="G352" s="224"/>
      <c r="H352" s="227">
        <v>4</v>
      </c>
      <c r="I352" s="228"/>
      <c r="J352" s="224"/>
      <c r="K352" s="224"/>
      <c r="L352" s="229"/>
      <c r="M352" s="230"/>
      <c r="N352" s="231"/>
      <c r="O352" s="231"/>
      <c r="P352" s="231"/>
      <c r="Q352" s="231"/>
      <c r="R352" s="231"/>
      <c r="S352" s="231"/>
      <c r="T352" s="23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3" t="s">
        <v>143</v>
      </c>
      <c r="AU352" s="233" t="s">
        <v>81</v>
      </c>
      <c r="AV352" s="13" t="s">
        <v>81</v>
      </c>
      <c r="AW352" s="13" t="s">
        <v>33</v>
      </c>
      <c r="AX352" s="13" t="s">
        <v>71</v>
      </c>
      <c r="AY352" s="233" t="s">
        <v>130</v>
      </c>
    </row>
    <row r="353" s="14" customFormat="1">
      <c r="A353" s="14"/>
      <c r="B353" s="234"/>
      <c r="C353" s="235"/>
      <c r="D353" s="216" t="s">
        <v>143</v>
      </c>
      <c r="E353" s="236" t="s">
        <v>19</v>
      </c>
      <c r="F353" s="237" t="s">
        <v>145</v>
      </c>
      <c r="G353" s="235"/>
      <c r="H353" s="238">
        <v>4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4" t="s">
        <v>143</v>
      </c>
      <c r="AU353" s="244" t="s">
        <v>81</v>
      </c>
      <c r="AV353" s="14" t="s">
        <v>138</v>
      </c>
      <c r="AW353" s="14" t="s">
        <v>33</v>
      </c>
      <c r="AX353" s="14" t="s">
        <v>79</v>
      </c>
      <c r="AY353" s="244" t="s">
        <v>130</v>
      </c>
    </row>
    <row r="354" s="2" customFormat="1" ht="33" customHeight="1">
      <c r="A354" s="41"/>
      <c r="B354" s="42"/>
      <c r="C354" s="245" t="s">
        <v>341</v>
      </c>
      <c r="D354" s="245" t="s">
        <v>146</v>
      </c>
      <c r="E354" s="246" t="s">
        <v>508</v>
      </c>
      <c r="F354" s="247" t="s">
        <v>509</v>
      </c>
      <c r="G354" s="248" t="s">
        <v>392</v>
      </c>
      <c r="H354" s="249">
        <v>13</v>
      </c>
      <c r="I354" s="250"/>
      <c r="J354" s="251">
        <f>ROUND(I354*H354,2)</f>
        <v>0</v>
      </c>
      <c r="K354" s="247" t="s">
        <v>180</v>
      </c>
      <c r="L354" s="252"/>
      <c r="M354" s="253" t="s">
        <v>19</v>
      </c>
      <c r="N354" s="254" t="s">
        <v>42</v>
      </c>
      <c r="O354" s="87"/>
      <c r="P354" s="212">
        <f>O354*H354</f>
        <v>0</v>
      </c>
      <c r="Q354" s="212">
        <v>0</v>
      </c>
      <c r="R354" s="212">
        <f>Q354*H354</f>
        <v>0</v>
      </c>
      <c r="S354" s="212">
        <v>0</v>
      </c>
      <c r="T354" s="213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4" t="s">
        <v>249</v>
      </c>
      <c r="AT354" s="214" t="s">
        <v>146</v>
      </c>
      <c r="AU354" s="214" t="s">
        <v>81</v>
      </c>
      <c r="AY354" s="20" t="s">
        <v>130</v>
      </c>
      <c r="BE354" s="215">
        <f>IF(N354="základní",J354,0)</f>
        <v>0</v>
      </c>
      <c r="BF354" s="215">
        <f>IF(N354="snížená",J354,0)</f>
        <v>0</v>
      </c>
      <c r="BG354" s="215">
        <f>IF(N354="zákl. přenesená",J354,0)</f>
        <v>0</v>
      </c>
      <c r="BH354" s="215">
        <f>IF(N354="sníž. přenesená",J354,0)</f>
        <v>0</v>
      </c>
      <c r="BI354" s="215">
        <f>IF(N354="nulová",J354,0)</f>
        <v>0</v>
      </c>
      <c r="BJ354" s="20" t="s">
        <v>79</v>
      </c>
      <c r="BK354" s="215">
        <f>ROUND(I354*H354,2)</f>
        <v>0</v>
      </c>
      <c r="BL354" s="20" t="s">
        <v>193</v>
      </c>
      <c r="BM354" s="214" t="s">
        <v>510</v>
      </c>
    </row>
    <row r="355" s="2" customFormat="1">
      <c r="A355" s="41"/>
      <c r="B355" s="42"/>
      <c r="C355" s="43"/>
      <c r="D355" s="216" t="s">
        <v>139</v>
      </c>
      <c r="E355" s="43"/>
      <c r="F355" s="217" t="s">
        <v>509</v>
      </c>
      <c r="G355" s="43"/>
      <c r="H355" s="43"/>
      <c r="I355" s="218"/>
      <c r="J355" s="43"/>
      <c r="K355" s="43"/>
      <c r="L355" s="47"/>
      <c r="M355" s="219"/>
      <c r="N355" s="220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139</v>
      </c>
      <c r="AU355" s="20" t="s">
        <v>81</v>
      </c>
    </row>
    <row r="356" s="2" customFormat="1" ht="33" customHeight="1">
      <c r="A356" s="41"/>
      <c r="B356" s="42"/>
      <c r="C356" s="245" t="s">
        <v>511</v>
      </c>
      <c r="D356" s="245" t="s">
        <v>146</v>
      </c>
      <c r="E356" s="246" t="s">
        <v>512</v>
      </c>
      <c r="F356" s="247" t="s">
        <v>513</v>
      </c>
      <c r="G356" s="248" t="s">
        <v>392</v>
      </c>
      <c r="H356" s="249">
        <v>1</v>
      </c>
      <c r="I356" s="250"/>
      <c r="J356" s="251">
        <f>ROUND(I356*H356,2)</f>
        <v>0</v>
      </c>
      <c r="K356" s="247" t="s">
        <v>180</v>
      </c>
      <c r="L356" s="252"/>
      <c r="M356" s="253" t="s">
        <v>19</v>
      </c>
      <c r="N356" s="254" t="s">
        <v>42</v>
      </c>
      <c r="O356" s="87"/>
      <c r="P356" s="212">
        <f>O356*H356</f>
        <v>0</v>
      </c>
      <c r="Q356" s="212">
        <v>0</v>
      </c>
      <c r="R356" s="212">
        <f>Q356*H356</f>
        <v>0</v>
      </c>
      <c r="S356" s="212">
        <v>0</v>
      </c>
      <c r="T356" s="213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4" t="s">
        <v>249</v>
      </c>
      <c r="AT356" s="214" t="s">
        <v>146</v>
      </c>
      <c r="AU356" s="214" t="s">
        <v>81</v>
      </c>
      <c r="AY356" s="20" t="s">
        <v>130</v>
      </c>
      <c r="BE356" s="215">
        <f>IF(N356="základní",J356,0)</f>
        <v>0</v>
      </c>
      <c r="BF356" s="215">
        <f>IF(N356="snížená",J356,0)</f>
        <v>0</v>
      </c>
      <c r="BG356" s="215">
        <f>IF(N356="zákl. přenesená",J356,0)</f>
        <v>0</v>
      </c>
      <c r="BH356" s="215">
        <f>IF(N356="sníž. přenesená",J356,0)</f>
        <v>0</v>
      </c>
      <c r="BI356" s="215">
        <f>IF(N356="nulová",J356,0)</f>
        <v>0</v>
      </c>
      <c r="BJ356" s="20" t="s">
        <v>79</v>
      </c>
      <c r="BK356" s="215">
        <f>ROUND(I356*H356,2)</f>
        <v>0</v>
      </c>
      <c r="BL356" s="20" t="s">
        <v>193</v>
      </c>
      <c r="BM356" s="214" t="s">
        <v>514</v>
      </c>
    </row>
    <row r="357" s="2" customFormat="1">
      <c r="A357" s="41"/>
      <c r="B357" s="42"/>
      <c r="C357" s="43"/>
      <c r="D357" s="216" t="s">
        <v>139</v>
      </c>
      <c r="E357" s="43"/>
      <c r="F357" s="217" t="s">
        <v>513</v>
      </c>
      <c r="G357" s="43"/>
      <c r="H357" s="43"/>
      <c r="I357" s="218"/>
      <c r="J357" s="43"/>
      <c r="K357" s="43"/>
      <c r="L357" s="47"/>
      <c r="M357" s="219"/>
      <c r="N357" s="220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139</v>
      </c>
      <c r="AU357" s="20" t="s">
        <v>81</v>
      </c>
    </row>
    <row r="358" s="2" customFormat="1" ht="33" customHeight="1">
      <c r="A358" s="41"/>
      <c r="B358" s="42"/>
      <c r="C358" s="245" t="s">
        <v>346</v>
      </c>
      <c r="D358" s="245" t="s">
        <v>146</v>
      </c>
      <c r="E358" s="246" t="s">
        <v>515</v>
      </c>
      <c r="F358" s="247" t="s">
        <v>516</v>
      </c>
      <c r="G358" s="248" t="s">
        <v>392</v>
      </c>
      <c r="H358" s="249">
        <v>4</v>
      </c>
      <c r="I358" s="250"/>
      <c r="J358" s="251">
        <f>ROUND(I358*H358,2)</f>
        <v>0</v>
      </c>
      <c r="K358" s="247" t="s">
        <v>180</v>
      </c>
      <c r="L358" s="252"/>
      <c r="M358" s="253" t="s">
        <v>19</v>
      </c>
      <c r="N358" s="254" t="s">
        <v>42</v>
      </c>
      <c r="O358" s="87"/>
      <c r="P358" s="212">
        <f>O358*H358</f>
        <v>0</v>
      </c>
      <c r="Q358" s="212">
        <v>0</v>
      </c>
      <c r="R358" s="212">
        <f>Q358*H358</f>
        <v>0</v>
      </c>
      <c r="S358" s="212">
        <v>0</v>
      </c>
      <c r="T358" s="213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4" t="s">
        <v>249</v>
      </c>
      <c r="AT358" s="214" t="s">
        <v>146</v>
      </c>
      <c r="AU358" s="214" t="s">
        <v>81</v>
      </c>
      <c r="AY358" s="20" t="s">
        <v>130</v>
      </c>
      <c r="BE358" s="215">
        <f>IF(N358="základní",J358,0)</f>
        <v>0</v>
      </c>
      <c r="BF358" s="215">
        <f>IF(N358="snížená",J358,0)</f>
        <v>0</v>
      </c>
      <c r="BG358" s="215">
        <f>IF(N358="zákl. přenesená",J358,0)</f>
        <v>0</v>
      </c>
      <c r="BH358" s="215">
        <f>IF(N358="sníž. přenesená",J358,0)</f>
        <v>0</v>
      </c>
      <c r="BI358" s="215">
        <f>IF(N358="nulová",J358,0)</f>
        <v>0</v>
      </c>
      <c r="BJ358" s="20" t="s">
        <v>79</v>
      </c>
      <c r="BK358" s="215">
        <f>ROUND(I358*H358,2)</f>
        <v>0</v>
      </c>
      <c r="BL358" s="20" t="s">
        <v>193</v>
      </c>
      <c r="BM358" s="214" t="s">
        <v>517</v>
      </c>
    </row>
    <row r="359" s="2" customFormat="1">
      <c r="A359" s="41"/>
      <c r="B359" s="42"/>
      <c r="C359" s="43"/>
      <c r="D359" s="216" t="s">
        <v>139</v>
      </c>
      <c r="E359" s="43"/>
      <c r="F359" s="217" t="s">
        <v>516</v>
      </c>
      <c r="G359" s="43"/>
      <c r="H359" s="43"/>
      <c r="I359" s="218"/>
      <c r="J359" s="43"/>
      <c r="K359" s="43"/>
      <c r="L359" s="47"/>
      <c r="M359" s="219"/>
      <c r="N359" s="220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139</v>
      </c>
      <c r="AU359" s="20" t="s">
        <v>81</v>
      </c>
    </row>
    <row r="360" s="2" customFormat="1" ht="37.8" customHeight="1">
      <c r="A360" s="41"/>
      <c r="B360" s="42"/>
      <c r="C360" s="245" t="s">
        <v>518</v>
      </c>
      <c r="D360" s="245" t="s">
        <v>146</v>
      </c>
      <c r="E360" s="246" t="s">
        <v>519</v>
      </c>
      <c r="F360" s="247" t="s">
        <v>520</v>
      </c>
      <c r="G360" s="248" t="s">
        <v>392</v>
      </c>
      <c r="H360" s="249">
        <v>3</v>
      </c>
      <c r="I360" s="250"/>
      <c r="J360" s="251">
        <f>ROUND(I360*H360,2)</f>
        <v>0</v>
      </c>
      <c r="K360" s="247" t="s">
        <v>180</v>
      </c>
      <c r="L360" s="252"/>
      <c r="M360" s="253" t="s">
        <v>19</v>
      </c>
      <c r="N360" s="254" t="s">
        <v>42</v>
      </c>
      <c r="O360" s="87"/>
      <c r="P360" s="212">
        <f>O360*H360</f>
        <v>0</v>
      </c>
      <c r="Q360" s="212">
        <v>0</v>
      </c>
      <c r="R360" s="212">
        <f>Q360*H360</f>
        <v>0</v>
      </c>
      <c r="S360" s="212">
        <v>0</v>
      </c>
      <c r="T360" s="213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4" t="s">
        <v>249</v>
      </c>
      <c r="AT360" s="214" t="s">
        <v>146</v>
      </c>
      <c r="AU360" s="214" t="s">
        <v>81</v>
      </c>
      <c r="AY360" s="20" t="s">
        <v>130</v>
      </c>
      <c r="BE360" s="215">
        <f>IF(N360="základní",J360,0)</f>
        <v>0</v>
      </c>
      <c r="BF360" s="215">
        <f>IF(N360="snížená",J360,0)</f>
        <v>0</v>
      </c>
      <c r="BG360" s="215">
        <f>IF(N360="zákl. přenesená",J360,0)</f>
        <v>0</v>
      </c>
      <c r="BH360" s="215">
        <f>IF(N360="sníž. přenesená",J360,0)</f>
        <v>0</v>
      </c>
      <c r="BI360" s="215">
        <f>IF(N360="nulová",J360,0)</f>
        <v>0</v>
      </c>
      <c r="BJ360" s="20" t="s">
        <v>79</v>
      </c>
      <c r="BK360" s="215">
        <f>ROUND(I360*H360,2)</f>
        <v>0</v>
      </c>
      <c r="BL360" s="20" t="s">
        <v>193</v>
      </c>
      <c r="BM360" s="214" t="s">
        <v>521</v>
      </c>
    </row>
    <row r="361" s="2" customFormat="1">
      <c r="A361" s="41"/>
      <c r="B361" s="42"/>
      <c r="C361" s="43"/>
      <c r="D361" s="216" t="s">
        <v>139</v>
      </c>
      <c r="E361" s="43"/>
      <c r="F361" s="217" t="s">
        <v>520</v>
      </c>
      <c r="G361" s="43"/>
      <c r="H361" s="43"/>
      <c r="I361" s="218"/>
      <c r="J361" s="43"/>
      <c r="K361" s="43"/>
      <c r="L361" s="47"/>
      <c r="M361" s="219"/>
      <c r="N361" s="220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139</v>
      </c>
      <c r="AU361" s="20" t="s">
        <v>81</v>
      </c>
    </row>
    <row r="362" s="2" customFormat="1" ht="33" customHeight="1">
      <c r="A362" s="41"/>
      <c r="B362" s="42"/>
      <c r="C362" s="245" t="s">
        <v>351</v>
      </c>
      <c r="D362" s="245" t="s">
        <v>146</v>
      </c>
      <c r="E362" s="246" t="s">
        <v>522</v>
      </c>
      <c r="F362" s="247" t="s">
        <v>523</v>
      </c>
      <c r="G362" s="248" t="s">
        <v>392</v>
      </c>
      <c r="H362" s="249">
        <v>5</v>
      </c>
      <c r="I362" s="250"/>
      <c r="J362" s="251">
        <f>ROUND(I362*H362,2)</f>
        <v>0</v>
      </c>
      <c r="K362" s="247" t="s">
        <v>180</v>
      </c>
      <c r="L362" s="252"/>
      <c r="M362" s="253" t="s">
        <v>19</v>
      </c>
      <c r="N362" s="254" t="s">
        <v>42</v>
      </c>
      <c r="O362" s="87"/>
      <c r="P362" s="212">
        <f>O362*H362</f>
        <v>0</v>
      </c>
      <c r="Q362" s="212">
        <v>0</v>
      </c>
      <c r="R362" s="212">
        <f>Q362*H362</f>
        <v>0</v>
      </c>
      <c r="S362" s="212">
        <v>0</v>
      </c>
      <c r="T362" s="213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4" t="s">
        <v>249</v>
      </c>
      <c r="AT362" s="214" t="s">
        <v>146</v>
      </c>
      <c r="AU362" s="214" t="s">
        <v>81</v>
      </c>
      <c r="AY362" s="20" t="s">
        <v>130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20" t="s">
        <v>79</v>
      </c>
      <c r="BK362" s="215">
        <f>ROUND(I362*H362,2)</f>
        <v>0</v>
      </c>
      <c r="BL362" s="20" t="s">
        <v>193</v>
      </c>
      <c r="BM362" s="214" t="s">
        <v>524</v>
      </c>
    </row>
    <row r="363" s="2" customFormat="1">
      <c r="A363" s="41"/>
      <c r="B363" s="42"/>
      <c r="C363" s="43"/>
      <c r="D363" s="216" t="s">
        <v>139</v>
      </c>
      <c r="E363" s="43"/>
      <c r="F363" s="217" t="s">
        <v>523</v>
      </c>
      <c r="G363" s="43"/>
      <c r="H363" s="43"/>
      <c r="I363" s="218"/>
      <c r="J363" s="43"/>
      <c r="K363" s="43"/>
      <c r="L363" s="47"/>
      <c r="M363" s="219"/>
      <c r="N363" s="220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139</v>
      </c>
      <c r="AU363" s="20" t="s">
        <v>81</v>
      </c>
    </row>
    <row r="364" s="2" customFormat="1" ht="24.15" customHeight="1">
      <c r="A364" s="41"/>
      <c r="B364" s="42"/>
      <c r="C364" s="203" t="s">
        <v>525</v>
      </c>
      <c r="D364" s="203" t="s">
        <v>133</v>
      </c>
      <c r="E364" s="204" t="s">
        <v>526</v>
      </c>
      <c r="F364" s="205" t="s">
        <v>527</v>
      </c>
      <c r="G364" s="206" t="s">
        <v>208</v>
      </c>
      <c r="H364" s="207">
        <v>19.32</v>
      </c>
      <c r="I364" s="208"/>
      <c r="J364" s="209">
        <f>ROUND(I364*H364,2)</f>
        <v>0</v>
      </c>
      <c r="K364" s="205" t="s">
        <v>137</v>
      </c>
      <c r="L364" s="47"/>
      <c r="M364" s="210" t="s">
        <v>19</v>
      </c>
      <c r="N364" s="211" t="s">
        <v>42</v>
      </c>
      <c r="O364" s="87"/>
      <c r="P364" s="212">
        <f>O364*H364</f>
        <v>0</v>
      </c>
      <c r="Q364" s="212">
        <v>0</v>
      </c>
      <c r="R364" s="212">
        <f>Q364*H364</f>
        <v>0</v>
      </c>
      <c r="S364" s="212">
        <v>0</v>
      </c>
      <c r="T364" s="213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4" t="s">
        <v>193</v>
      </c>
      <c r="AT364" s="214" t="s">
        <v>133</v>
      </c>
      <c r="AU364" s="214" t="s">
        <v>81</v>
      </c>
      <c r="AY364" s="20" t="s">
        <v>130</v>
      </c>
      <c r="BE364" s="215">
        <f>IF(N364="základní",J364,0)</f>
        <v>0</v>
      </c>
      <c r="BF364" s="215">
        <f>IF(N364="snížená",J364,0)</f>
        <v>0</v>
      </c>
      <c r="BG364" s="215">
        <f>IF(N364="zákl. přenesená",J364,0)</f>
        <v>0</v>
      </c>
      <c r="BH364" s="215">
        <f>IF(N364="sníž. přenesená",J364,0)</f>
        <v>0</v>
      </c>
      <c r="BI364" s="215">
        <f>IF(N364="nulová",J364,0)</f>
        <v>0</v>
      </c>
      <c r="BJ364" s="20" t="s">
        <v>79</v>
      </c>
      <c r="BK364" s="215">
        <f>ROUND(I364*H364,2)</f>
        <v>0</v>
      </c>
      <c r="BL364" s="20" t="s">
        <v>193</v>
      </c>
      <c r="BM364" s="214" t="s">
        <v>528</v>
      </c>
    </row>
    <row r="365" s="2" customFormat="1">
      <c r="A365" s="41"/>
      <c r="B365" s="42"/>
      <c r="C365" s="43"/>
      <c r="D365" s="216" t="s">
        <v>139</v>
      </c>
      <c r="E365" s="43"/>
      <c r="F365" s="217" t="s">
        <v>529</v>
      </c>
      <c r="G365" s="43"/>
      <c r="H365" s="43"/>
      <c r="I365" s="218"/>
      <c r="J365" s="43"/>
      <c r="K365" s="43"/>
      <c r="L365" s="47"/>
      <c r="M365" s="219"/>
      <c r="N365" s="220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139</v>
      </c>
      <c r="AU365" s="20" t="s">
        <v>81</v>
      </c>
    </row>
    <row r="366" s="2" customFormat="1">
      <c r="A366" s="41"/>
      <c r="B366" s="42"/>
      <c r="C366" s="43"/>
      <c r="D366" s="221" t="s">
        <v>141</v>
      </c>
      <c r="E366" s="43"/>
      <c r="F366" s="222" t="s">
        <v>530</v>
      </c>
      <c r="G366" s="43"/>
      <c r="H366" s="43"/>
      <c r="I366" s="218"/>
      <c r="J366" s="43"/>
      <c r="K366" s="43"/>
      <c r="L366" s="47"/>
      <c r="M366" s="219"/>
      <c r="N366" s="220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141</v>
      </c>
      <c r="AU366" s="20" t="s">
        <v>81</v>
      </c>
    </row>
    <row r="367" s="13" customFormat="1">
      <c r="A367" s="13"/>
      <c r="B367" s="223"/>
      <c r="C367" s="224"/>
      <c r="D367" s="216" t="s">
        <v>143</v>
      </c>
      <c r="E367" s="225" t="s">
        <v>19</v>
      </c>
      <c r="F367" s="226" t="s">
        <v>531</v>
      </c>
      <c r="G367" s="224"/>
      <c r="H367" s="227">
        <v>19.32</v>
      </c>
      <c r="I367" s="228"/>
      <c r="J367" s="224"/>
      <c r="K367" s="224"/>
      <c r="L367" s="229"/>
      <c r="M367" s="230"/>
      <c r="N367" s="231"/>
      <c r="O367" s="231"/>
      <c r="P367" s="231"/>
      <c r="Q367" s="231"/>
      <c r="R367" s="231"/>
      <c r="S367" s="231"/>
      <c r="T367" s="23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3" t="s">
        <v>143</v>
      </c>
      <c r="AU367" s="233" t="s">
        <v>81</v>
      </c>
      <c r="AV367" s="13" t="s">
        <v>81</v>
      </c>
      <c r="AW367" s="13" t="s">
        <v>33</v>
      </c>
      <c r="AX367" s="13" t="s">
        <v>71</v>
      </c>
      <c r="AY367" s="233" t="s">
        <v>130</v>
      </c>
    </row>
    <row r="368" s="14" customFormat="1">
      <c r="A368" s="14"/>
      <c r="B368" s="234"/>
      <c r="C368" s="235"/>
      <c r="D368" s="216" t="s">
        <v>143</v>
      </c>
      <c r="E368" s="236" t="s">
        <v>19</v>
      </c>
      <c r="F368" s="237" t="s">
        <v>145</v>
      </c>
      <c r="G368" s="235"/>
      <c r="H368" s="238">
        <v>19.32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4" t="s">
        <v>143</v>
      </c>
      <c r="AU368" s="244" t="s">
        <v>81</v>
      </c>
      <c r="AV368" s="14" t="s">
        <v>138</v>
      </c>
      <c r="AW368" s="14" t="s">
        <v>33</v>
      </c>
      <c r="AX368" s="14" t="s">
        <v>79</v>
      </c>
      <c r="AY368" s="244" t="s">
        <v>130</v>
      </c>
    </row>
    <row r="369" s="2" customFormat="1" ht="24.15" customHeight="1">
      <c r="A369" s="41"/>
      <c r="B369" s="42"/>
      <c r="C369" s="245" t="s">
        <v>356</v>
      </c>
      <c r="D369" s="245" t="s">
        <v>146</v>
      </c>
      <c r="E369" s="246" t="s">
        <v>532</v>
      </c>
      <c r="F369" s="247" t="s">
        <v>533</v>
      </c>
      <c r="G369" s="248" t="s">
        <v>534</v>
      </c>
      <c r="H369" s="249">
        <v>11.220000000000001</v>
      </c>
      <c r="I369" s="250"/>
      <c r="J369" s="251">
        <f>ROUND(I369*H369,2)</f>
        <v>0</v>
      </c>
      <c r="K369" s="247" t="s">
        <v>180</v>
      </c>
      <c r="L369" s="252"/>
      <c r="M369" s="253" t="s">
        <v>19</v>
      </c>
      <c r="N369" s="254" t="s">
        <v>42</v>
      </c>
      <c r="O369" s="87"/>
      <c r="P369" s="212">
        <f>O369*H369</f>
        <v>0</v>
      </c>
      <c r="Q369" s="212">
        <v>0</v>
      </c>
      <c r="R369" s="212">
        <f>Q369*H369</f>
        <v>0</v>
      </c>
      <c r="S369" s="212">
        <v>0</v>
      </c>
      <c r="T369" s="213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4" t="s">
        <v>249</v>
      </c>
      <c r="AT369" s="214" t="s">
        <v>146</v>
      </c>
      <c r="AU369" s="214" t="s">
        <v>81</v>
      </c>
      <c r="AY369" s="20" t="s">
        <v>130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20" t="s">
        <v>79</v>
      </c>
      <c r="BK369" s="215">
        <f>ROUND(I369*H369,2)</f>
        <v>0</v>
      </c>
      <c r="BL369" s="20" t="s">
        <v>193</v>
      </c>
      <c r="BM369" s="214" t="s">
        <v>535</v>
      </c>
    </row>
    <row r="370" s="2" customFormat="1">
      <c r="A370" s="41"/>
      <c r="B370" s="42"/>
      <c r="C370" s="43"/>
      <c r="D370" s="216" t="s">
        <v>139</v>
      </c>
      <c r="E370" s="43"/>
      <c r="F370" s="217" t="s">
        <v>533</v>
      </c>
      <c r="G370" s="43"/>
      <c r="H370" s="43"/>
      <c r="I370" s="218"/>
      <c r="J370" s="43"/>
      <c r="K370" s="43"/>
      <c r="L370" s="47"/>
      <c r="M370" s="219"/>
      <c r="N370" s="220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139</v>
      </c>
      <c r="AU370" s="20" t="s">
        <v>81</v>
      </c>
    </row>
    <row r="371" s="2" customFormat="1" ht="24.15" customHeight="1">
      <c r="A371" s="41"/>
      <c r="B371" s="42"/>
      <c r="C371" s="245" t="s">
        <v>536</v>
      </c>
      <c r="D371" s="245" t="s">
        <v>146</v>
      </c>
      <c r="E371" s="246" t="s">
        <v>537</v>
      </c>
      <c r="F371" s="247" t="s">
        <v>533</v>
      </c>
      <c r="G371" s="248" t="s">
        <v>534</v>
      </c>
      <c r="H371" s="249">
        <v>8.0999999999999996</v>
      </c>
      <c r="I371" s="250"/>
      <c r="J371" s="251">
        <f>ROUND(I371*H371,2)</f>
        <v>0</v>
      </c>
      <c r="K371" s="247" t="s">
        <v>180</v>
      </c>
      <c r="L371" s="252"/>
      <c r="M371" s="253" t="s">
        <v>19</v>
      </c>
      <c r="N371" s="254" t="s">
        <v>42</v>
      </c>
      <c r="O371" s="87"/>
      <c r="P371" s="212">
        <f>O371*H371</f>
        <v>0</v>
      </c>
      <c r="Q371" s="212">
        <v>0</v>
      </c>
      <c r="R371" s="212">
        <f>Q371*H371</f>
        <v>0</v>
      </c>
      <c r="S371" s="212">
        <v>0</v>
      </c>
      <c r="T371" s="213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4" t="s">
        <v>249</v>
      </c>
      <c r="AT371" s="214" t="s">
        <v>146</v>
      </c>
      <c r="AU371" s="214" t="s">
        <v>81</v>
      </c>
      <c r="AY371" s="20" t="s">
        <v>130</v>
      </c>
      <c r="BE371" s="215">
        <f>IF(N371="základní",J371,0)</f>
        <v>0</v>
      </c>
      <c r="BF371" s="215">
        <f>IF(N371="snížená",J371,0)</f>
        <v>0</v>
      </c>
      <c r="BG371" s="215">
        <f>IF(N371="zákl. přenesená",J371,0)</f>
        <v>0</v>
      </c>
      <c r="BH371" s="215">
        <f>IF(N371="sníž. přenesená",J371,0)</f>
        <v>0</v>
      </c>
      <c r="BI371" s="215">
        <f>IF(N371="nulová",J371,0)</f>
        <v>0</v>
      </c>
      <c r="BJ371" s="20" t="s">
        <v>79</v>
      </c>
      <c r="BK371" s="215">
        <f>ROUND(I371*H371,2)</f>
        <v>0</v>
      </c>
      <c r="BL371" s="20" t="s">
        <v>193</v>
      </c>
      <c r="BM371" s="214" t="s">
        <v>538</v>
      </c>
    </row>
    <row r="372" s="2" customFormat="1">
      <c r="A372" s="41"/>
      <c r="B372" s="42"/>
      <c r="C372" s="43"/>
      <c r="D372" s="216" t="s">
        <v>139</v>
      </c>
      <c r="E372" s="43"/>
      <c r="F372" s="217" t="s">
        <v>533</v>
      </c>
      <c r="G372" s="43"/>
      <c r="H372" s="43"/>
      <c r="I372" s="218"/>
      <c r="J372" s="43"/>
      <c r="K372" s="43"/>
      <c r="L372" s="47"/>
      <c r="M372" s="219"/>
      <c r="N372" s="220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139</v>
      </c>
      <c r="AU372" s="20" t="s">
        <v>81</v>
      </c>
    </row>
    <row r="373" s="2" customFormat="1" ht="33" customHeight="1">
      <c r="A373" s="41"/>
      <c r="B373" s="42"/>
      <c r="C373" s="203" t="s">
        <v>363</v>
      </c>
      <c r="D373" s="203" t="s">
        <v>133</v>
      </c>
      <c r="E373" s="204" t="s">
        <v>539</v>
      </c>
      <c r="F373" s="205" t="s">
        <v>540</v>
      </c>
      <c r="G373" s="206" t="s">
        <v>392</v>
      </c>
      <c r="H373" s="207">
        <v>2</v>
      </c>
      <c r="I373" s="208"/>
      <c r="J373" s="209">
        <f>ROUND(I373*H373,2)</f>
        <v>0</v>
      </c>
      <c r="K373" s="205" t="s">
        <v>180</v>
      </c>
      <c r="L373" s="47"/>
      <c r="M373" s="210" t="s">
        <v>19</v>
      </c>
      <c r="N373" s="211" t="s">
        <v>42</v>
      </c>
      <c r="O373" s="87"/>
      <c r="P373" s="212">
        <f>O373*H373</f>
        <v>0</v>
      </c>
      <c r="Q373" s="212">
        <v>0</v>
      </c>
      <c r="R373" s="212">
        <f>Q373*H373</f>
        <v>0</v>
      </c>
      <c r="S373" s="212">
        <v>0</v>
      </c>
      <c r="T373" s="213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4" t="s">
        <v>193</v>
      </c>
      <c r="AT373" s="214" t="s">
        <v>133</v>
      </c>
      <c r="AU373" s="214" t="s">
        <v>81</v>
      </c>
      <c r="AY373" s="20" t="s">
        <v>130</v>
      </c>
      <c r="BE373" s="215">
        <f>IF(N373="základní",J373,0)</f>
        <v>0</v>
      </c>
      <c r="BF373" s="215">
        <f>IF(N373="snížená",J373,0)</f>
        <v>0</v>
      </c>
      <c r="BG373" s="215">
        <f>IF(N373="zákl. přenesená",J373,0)</f>
        <v>0</v>
      </c>
      <c r="BH373" s="215">
        <f>IF(N373="sníž. přenesená",J373,0)</f>
        <v>0</v>
      </c>
      <c r="BI373" s="215">
        <f>IF(N373="nulová",J373,0)</f>
        <v>0</v>
      </c>
      <c r="BJ373" s="20" t="s">
        <v>79</v>
      </c>
      <c r="BK373" s="215">
        <f>ROUND(I373*H373,2)</f>
        <v>0</v>
      </c>
      <c r="BL373" s="20" t="s">
        <v>193</v>
      </c>
      <c r="BM373" s="214" t="s">
        <v>541</v>
      </c>
    </row>
    <row r="374" s="2" customFormat="1">
      <c r="A374" s="41"/>
      <c r="B374" s="42"/>
      <c r="C374" s="43"/>
      <c r="D374" s="216" t="s">
        <v>139</v>
      </c>
      <c r="E374" s="43"/>
      <c r="F374" s="217" t="s">
        <v>540</v>
      </c>
      <c r="G374" s="43"/>
      <c r="H374" s="43"/>
      <c r="I374" s="218"/>
      <c r="J374" s="43"/>
      <c r="K374" s="43"/>
      <c r="L374" s="47"/>
      <c r="M374" s="219"/>
      <c r="N374" s="220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139</v>
      </c>
      <c r="AU374" s="20" t="s">
        <v>81</v>
      </c>
    </row>
    <row r="375" s="2" customFormat="1" ht="33" customHeight="1">
      <c r="A375" s="41"/>
      <c r="B375" s="42"/>
      <c r="C375" s="203" t="s">
        <v>542</v>
      </c>
      <c r="D375" s="203" t="s">
        <v>133</v>
      </c>
      <c r="E375" s="204" t="s">
        <v>543</v>
      </c>
      <c r="F375" s="205" t="s">
        <v>544</v>
      </c>
      <c r="G375" s="206" t="s">
        <v>392</v>
      </c>
      <c r="H375" s="207">
        <v>4</v>
      </c>
      <c r="I375" s="208"/>
      <c r="J375" s="209">
        <f>ROUND(I375*H375,2)</f>
        <v>0</v>
      </c>
      <c r="K375" s="205" t="s">
        <v>180</v>
      </c>
      <c r="L375" s="47"/>
      <c r="M375" s="210" t="s">
        <v>19</v>
      </c>
      <c r="N375" s="211" t="s">
        <v>42</v>
      </c>
      <c r="O375" s="87"/>
      <c r="P375" s="212">
        <f>O375*H375</f>
        <v>0</v>
      </c>
      <c r="Q375" s="212">
        <v>0</v>
      </c>
      <c r="R375" s="212">
        <f>Q375*H375</f>
        <v>0</v>
      </c>
      <c r="S375" s="212">
        <v>0</v>
      </c>
      <c r="T375" s="213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4" t="s">
        <v>193</v>
      </c>
      <c r="AT375" s="214" t="s">
        <v>133</v>
      </c>
      <c r="AU375" s="214" t="s">
        <v>81</v>
      </c>
      <c r="AY375" s="20" t="s">
        <v>130</v>
      </c>
      <c r="BE375" s="215">
        <f>IF(N375="základní",J375,0)</f>
        <v>0</v>
      </c>
      <c r="BF375" s="215">
        <f>IF(N375="snížená",J375,0)</f>
        <v>0</v>
      </c>
      <c r="BG375" s="215">
        <f>IF(N375="zákl. přenesená",J375,0)</f>
        <v>0</v>
      </c>
      <c r="BH375" s="215">
        <f>IF(N375="sníž. přenesená",J375,0)</f>
        <v>0</v>
      </c>
      <c r="BI375" s="215">
        <f>IF(N375="nulová",J375,0)</f>
        <v>0</v>
      </c>
      <c r="BJ375" s="20" t="s">
        <v>79</v>
      </c>
      <c r="BK375" s="215">
        <f>ROUND(I375*H375,2)</f>
        <v>0</v>
      </c>
      <c r="BL375" s="20" t="s">
        <v>193</v>
      </c>
      <c r="BM375" s="214" t="s">
        <v>545</v>
      </c>
    </row>
    <row r="376" s="2" customFormat="1">
      <c r="A376" s="41"/>
      <c r="B376" s="42"/>
      <c r="C376" s="43"/>
      <c r="D376" s="216" t="s">
        <v>139</v>
      </c>
      <c r="E376" s="43"/>
      <c r="F376" s="217" t="s">
        <v>544</v>
      </c>
      <c r="G376" s="43"/>
      <c r="H376" s="43"/>
      <c r="I376" s="218"/>
      <c r="J376" s="43"/>
      <c r="K376" s="43"/>
      <c r="L376" s="47"/>
      <c r="M376" s="219"/>
      <c r="N376" s="220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139</v>
      </c>
      <c r="AU376" s="20" t="s">
        <v>81</v>
      </c>
    </row>
    <row r="377" s="2" customFormat="1" ht="33" customHeight="1">
      <c r="A377" s="41"/>
      <c r="B377" s="42"/>
      <c r="C377" s="203" t="s">
        <v>369</v>
      </c>
      <c r="D377" s="203" t="s">
        <v>133</v>
      </c>
      <c r="E377" s="204" t="s">
        <v>546</v>
      </c>
      <c r="F377" s="205" t="s">
        <v>547</v>
      </c>
      <c r="G377" s="206" t="s">
        <v>392</v>
      </c>
      <c r="H377" s="207">
        <v>1</v>
      </c>
      <c r="I377" s="208"/>
      <c r="J377" s="209">
        <f>ROUND(I377*H377,2)</f>
        <v>0</v>
      </c>
      <c r="K377" s="205" t="s">
        <v>180</v>
      </c>
      <c r="L377" s="47"/>
      <c r="M377" s="210" t="s">
        <v>19</v>
      </c>
      <c r="N377" s="211" t="s">
        <v>42</v>
      </c>
      <c r="O377" s="87"/>
      <c r="P377" s="212">
        <f>O377*H377</f>
        <v>0</v>
      </c>
      <c r="Q377" s="212">
        <v>0</v>
      </c>
      <c r="R377" s="212">
        <f>Q377*H377</f>
        <v>0</v>
      </c>
      <c r="S377" s="212">
        <v>0</v>
      </c>
      <c r="T377" s="213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4" t="s">
        <v>193</v>
      </c>
      <c r="AT377" s="214" t="s">
        <v>133</v>
      </c>
      <c r="AU377" s="214" t="s">
        <v>81</v>
      </c>
      <c r="AY377" s="20" t="s">
        <v>130</v>
      </c>
      <c r="BE377" s="215">
        <f>IF(N377="základní",J377,0)</f>
        <v>0</v>
      </c>
      <c r="BF377" s="215">
        <f>IF(N377="snížená",J377,0)</f>
        <v>0</v>
      </c>
      <c r="BG377" s="215">
        <f>IF(N377="zákl. přenesená",J377,0)</f>
        <v>0</v>
      </c>
      <c r="BH377" s="215">
        <f>IF(N377="sníž. přenesená",J377,0)</f>
        <v>0</v>
      </c>
      <c r="BI377" s="215">
        <f>IF(N377="nulová",J377,0)</f>
        <v>0</v>
      </c>
      <c r="BJ377" s="20" t="s">
        <v>79</v>
      </c>
      <c r="BK377" s="215">
        <f>ROUND(I377*H377,2)</f>
        <v>0</v>
      </c>
      <c r="BL377" s="20" t="s">
        <v>193</v>
      </c>
      <c r="BM377" s="214" t="s">
        <v>548</v>
      </c>
    </row>
    <row r="378" s="2" customFormat="1">
      <c r="A378" s="41"/>
      <c r="B378" s="42"/>
      <c r="C378" s="43"/>
      <c r="D378" s="216" t="s">
        <v>139</v>
      </c>
      <c r="E378" s="43"/>
      <c r="F378" s="217" t="s">
        <v>547</v>
      </c>
      <c r="G378" s="43"/>
      <c r="H378" s="43"/>
      <c r="I378" s="218"/>
      <c r="J378" s="43"/>
      <c r="K378" s="43"/>
      <c r="L378" s="47"/>
      <c r="M378" s="219"/>
      <c r="N378" s="220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139</v>
      </c>
      <c r="AU378" s="20" t="s">
        <v>81</v>
      </c>
    </row>
    <row r="379" s="2" customFormat="1" ht="33" customHeight="1">
      <c r="A379" s="41"/>
      <c r="B379" s="42"/>
      <c r="C379" s="203" t="s">
        <v>549</v>
      </c>
      <c r="D379" s="203" t="s">
        <v>133</v>
      </c>
      <c r="E379" s="204" t="s">
        <v>550</v>
      </c>
      <c r="F379" s="205" t="s">
        <v>551</v>
      </c>
      <c r="G379" s="206" t="s">
        <v>392</v>
      </c>
      <c r="H379" s="207">
        <v>1</v>
      </c>
      <c r="I379" s="208"/>
      <c r="J379" s="209">
        <f>ROUND(I379*H379,2)</f>
        <v>0</v>
      </c>
      <c r="K379" s="205" t="s">
        <v>180</v>
      </c>
      <c r="L379" s="47"/>
      <c r="M379" s="210" t="s">
        <v>19</v>
      </c>
      <c r="N379" s="211" t="s">
        <v>42</v>
      </c>
      <c r="O379" s="87"/>
      <c r="P379" s="212">
        <f>O379*H379</f>
        <v>0</v>
      </c>
      <c r="Q379" s="212">
        <v>0</v>
      </c>
      <c r="R379" s="212">
        <f>Q379*H379</f>
        <v>0</v>
      </c>
      <c r="S379" s="212">
        <v>0</v>
      </c>
      <c r="T379" s="213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4" t="s">
        <v>193</v>
      </c>
      <c r="AT379" s="214" t="s">
        <v>133</v>
      </c>
      <c r="AU379" s="214" t="s">
        <v>81</v>
      </c>
      <c r="AY379" s="20" t="s">
        <v>130</v>
      </c>
      <c r="BE379" s="215">
        <f>IF(N379="základní",J379,0)</f>
        <v>0</v>
      </c>
      <c r="BF379" s="215">
        <f>IF(N379="snížená",J379,0)</f>
        <v>0</v>
      </c>
      <c r="BG379" s="215">
        <f>IF(N379="zákl. přenesená",J379,0)</f>
        <v>0</v>
      </c>
      <c r="BH379" s="215">
        <f>IF(N379="sníž. přenesená",J379,0)</f>
        <v>0</v>
      </c>
      <c r="BI379" s="215">
        <f>IF(N379="nulová",J379,0)</f>
        <v>0</v>
      </c>
      <c r="BJ379" s="20" t="s">
        <v>79</v>
      </c>
      <c r="BK379" s="215">
        <f>ROUND(I379*H379,2)</f>
        <v>0</v>
      </c>
      <c r="BL379" s="20" t="s">
        <v>193</v>
      </c>
      <c r="BM379" s="214" t="s">
        <v>552</v>
      </c>
    </row>
    <row r="380" s="2" customFormat="1">
      <c r="A380" s="41"/>
      <c r="B380" s="42"/>
      <c r="C380" s="43"/>
      <c r="D380" s="216" t="s">
        <v>139</v>
      </c>
      <c r="E380" s="43"/>
      <c r="F380" s="217" t="s">
        <v>551</v>
      </c>
      <c r="G380" s="43"/>
      <c r="H380" s="43"/>
      <c r="I380" s="218"/>
      <c r="J380" s="43"/>
      <c r="K380" s="43"/>
      <c r="L380" s="47"/>
      <c r="M380" s="219"/>
      <c r="N380" s="220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139</v>
      </c>
      <c r="AU380" s="20" t="s">
        <v>81</v>
      </c>
    </row>
    <row r="381" s="2" customFormat="1" ht="21.75" customHeight="1">
      <c r="A381" s="41"/>
      <c r="B381" s="42"/>
      <c r="C381" s="203" t="s">
        <v>375</v>
      </c>
      <c r="D381" s="203" t="s">
        <v>133</v>
      </c>
      <c r="E381" s="204" t="s">
        <v>553</v>
      </c>
      <c r="F381" s="205" t="s">
        <v>554</v>
      </c>
      <c r="G381" s="206" t="s">
        <v>392</v>
      </c>
      <c r="H381" s="207">
        <v>4</v>
      </c>
      <c r="I381" s="208"/>
      <c r="J381" s="209">
        <f>ROUND(I381*H381,2)</f>
        <v>0</v>
      </c>
      <c r="K381" s="205" t="s">
        <v>180</v>
      </c>
      <c r="L381" s="47"/>
      <c r="M381" s="210" t="s">
        <v>19</v>
      </c>
      <c r="N381" s="211" t="s">
        <v>42</v>
      </c>
      <c r="O381" s="87"/>
      <c r="P381" s="212">
        <f>O381*H381</f>
        <v>0</v>
      </c>
      <c r="Q381" s="212">
        <v>0</v>
      </c>
      <c r="R381" s="212">
        <f>Q381*H381</f>
        <v>0</v>
      </c>
      <c r="S381" s="212">
        <v>0</v>
      </c>
      <c r="T381" s="213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4" t="s">
        <v>193</v>
      </c>
      <c r="AT381" s="214" t="s">
        <v>133</v>
      </c>
      <c r="AU381" s="214" t="s">
        <v>81</v>
      </c>
      <c r="AY381" s="20" t="s">
        <v>130</v>
      </c>
      <c r="BE381" s="215">
        <f>IF(N381="základní",J381,0)</f>
        <v>0</v>
      </c>
      <c r="BF381" s="215">
        <f>IF(N381="snížená",J381,0)</f>
        <v>0</v>
      </c>
      <c r="BG381" s="215">
        <f>IF(N381="zákl. přenesená",J381,0)</f>
        <v>0</v>
      </c>
      <c r="BH381" s="215">
        <f>IF(N381="sníž. přenesená",J381,0)</f>
        <v>0</v>
      </c>
      <c r="BI381" s="215">
        <f>IF(N381="nulová",J381,0)</f>
        <v>0</v>
      </c>
      <c r="BJ381" s="20" t="s">
        <v>79</v>
      </c>
      <c r="BK381" s="215">
        <f>ROUND(I381*H381,2)</f>
        <v>0</v>
      </c>
      <c r="BL381" s="20" t="s">
        <v>193</v>
      </c>
      <c r="BM381" s="214" t="s">
        <v>555</v>
      </c>
    </row>
    <row r="382" s="2" customFormat="1">
      <c r="A382" s="41"/>
      <c r="B382" s="42"/>
      <c r="C382" s="43"/>
      <c r="D382" s="216" t="s">
        <v>139</v>
      </c>
      <c r="E382" s="43"/>
      <c r="F382" s="217" t="s">
        <v>554</v>
      </c>
      <c r="G382" s="43"/>
      <c r="H382" s="43"/>
      <c r="I382" s="218"/>
      <c r="J382" s="43"/>
      <c r="K382" s="43"/>
      <c r="L382" s="47"/>
      <c r="M382" s="219"/>
      <c r="N382" s="220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139</v>
      </c>
      <c r="AU382" s="20" t="s">
        <v>81</v>
      </c>
    </row>
    <row r="383" s="2" customFormat="1" ht="16.5" customHeight="1">
      <c r="A383" s="41"/>
      <c r="B383" s="42"/>
      <c r="C383" s="203" t="s">
        <v>556</v>
      </c>
      <c r="D383" s="203" t="s">
        <v>133</v>
      </c>
      <c r="E383" s="204" t="s">
        <v>557</v>
      </c>
      <c r="F383" s="205" t="s">
        <v>558</v>
      </c>
      <c r="G383" s="206" t="s">
        <v>392</v>
      </c>
      <c r="H383" s="207">
        <v>4</v>
      </c>
      <c r="I383" s="208"/>
      <c r="J383" s="209">
        <f>ROUND(I383*H383,2)</f>
        <v>0</v>
      </c>
      <c r="K383" s="205" t="s">
        <v>180</v>
      </c>
      <c r="L383" s="47"/>
      <c r="M383" s="210" t="s">
        <v>19</v>
      </c>
      <c r="N383" s="211" t="s">
        <v>42</v>
      </c>
      <c r="O383" s="87"/>
      <c r="P383" s="212">
        <f>O383*H383</f>
        <v>0</v>
      </c>
      <c r="Q383" s="212">
        <v>0</v>
      </c>
      <c r="R383" s="212">
        <f>Q383*H383</f>
        <v>0</v>
      </c>
      <c r="S383" s="212">
        <v>0</v>
      </c>
      <c r="T383" s="213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14" t="s">
        <v>193</v>
      </c>
      <c r="AT383" s="214" t="s">
        <v>133</v>
      </c>
      <c r="AU383" s="214" t="s">
        <v>81</v>
      </c>
      <c r="AY383" s="20" t="s">
        <v>130</v>
      </c>
      <c r="BE383" s="215">
        <f>IF(N383="základní",J383,0)</f>
        <v>0</v>
      </c>
      <c r="BF383" s="215">
        <f>IF(N383="snížená",J383,0)</f>
        <v>0</v>
      </c>
      <c r="BG383" s="215">
        <f>IF(N383="zákl. přenesená",J383,0)</f>
        <v>0</v>
      </c>
      <c r="BH383" s="215">
        <f>IF(N383="sníž. přenesená",J383,0)</f>
        <v>0</v>
      </c>
      <c r="BI383" s="215">
        <f>IF(N383="nulová",J383,0)</f>
        <v>0</v>
      </c>
      <c r="BJ383" s="20" t="s">
        <v>79</v>
      </c>
      <c r="BK383" s="215">
        <f>ROUND(I383*H383,2)</f>
        <v>0</v>
      </c>
      <c r="BL383" s="20" t="s">
        <v>193</v>
      </c>
      <c r="BM383" s="214" t="s">
        <v>559</v>
      </c>
    </row>
    <row r="384" s="2" customFormat="1">
      <c r="A384" s="41"/>
      <c r="B384" s="42"/>
      <c r="C384" s="43"/>
      <c r="D384" s="216" t="s">
        <v>139</v>
      </c>
      <c r="E384" s="43"/>
      <c r="F384" s="217" t="s">
        <v>558</v>
      </c>
      <c r="G384" s="43"/>
      <c r="H384" s="43"/>
      <c r="I384" s="218"/>
      <c r="J384" s="43"/>
      <c r="K384" s="43"/>
      <c r="L384" s="47"/>
      <c r="M384" s="219"/>
      <c r="N384" s="220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139</v>
      </c>
      <c r="AU384" s="20" t="s">
        <v>81</v>
      </c>
    </row>
    <row r="385" s="2" customFormat="1" ht="24.15" customHeight="1">
      <c r="A385" s="41"/>
      <c r="B385" s="42"/>
      <c r="C385" s="203" t="s">
        <v>380</v>
      </c>
      <c r="D385" s="203" t="s">
        <v>133</v>
      </c>
      <c r="E385" s="204" t="s">
        <v>560</v>
      </c>
      <c r="F385" s="205" t="s">
        <v>561</v>
      </c>
      <c r="G385" s="206" t="s">
        <v>392</v>
      </c>
      <c r="H385" s="207">
        <v>6</v>
      </c>
      <c r="I385" s="208"/>
      <c r="J385" s="209">
        <f>ROUND(I385*H385,2)</f>
        <v>0</v>
      </c>
      <c r="K385" s="205" t="s">
        <v>180</v>
      </c>
      <c r="L385" s="47"/>
      <c r="M385" s="210" t="s">
        <v>19</v>
      </c>
      <c r="N385" s="211" t="s">
        <v>42</v>
      </c>
      <c r="O385" s="87"/>
      <c r="P385" s="212">
        <f>O385*H385</f>
        <v>0</v>
      </c>
      <c r="Q385" s="212">
        <v>0</v>
      </c>
      <c r="R385" s="212">
        <f>Q385*H385</f>
        <v>0</v>
      </c>
      <c r="S385" s="212">
        <v>0</v>
      </c>
      <c r="T385" s="213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4" t="s">
        <v>193</v>
      </c>
      <c r="AT385" s="214" t="s">
        <v>133</v>
      </c>
      <c r="AU385" s="214" t="s">
        <v>81</v>
      </c>
      <c r="AY385" s="20" t="s">
        <v>130</v>
      </c>
      <c r="BE385" s="215">
        <f>IF(N385="základní",J385,0)</f>
        <v>0</v>
      </c>
      <c r="BF385" s="215">
        <f>IF(N385="snížená",J385,0)</f>
        <v>0</v>
      </c>
      <c r="BG385" s="215">
        <f>IF(N385="zákl. přenesená",J385,0)</f>
        <v>0</v>
      </c>
      <c r="BH385" s="215">
        <f>IF(N385="sníž. přenesená",J385,0)</f>
        <v>0</v>
      </c>
      <c r="BI385" s="215">
        <f>IF(N385="nulová",J385,0)</f>
        <v>0</v>
      </c>
      <c r="BJ385" s="20" t="s">
        <v>79</v>
      </c>
      <c r="BK385" s="215">
        <f>ROUND(I385*H385,2)</f>
        <v>0</v>
      </c>
      <c r="BL385" s="20" t="s">
        <v>193</v>
      </c>
      <c r="BM385" s="214" t="s">
        <v>562</v>
      </c>
    </row>
    <row r="386" s="2" customFormat="1">
      <c r="A386" s="41"/>
      <c r="B386" s="42"/>
      <c r="C386" s="43"/>
      <c r="D386" s="216" t="s">
        <v>139</v>
      </c>
      <c r="E386" s="43"/>
      <c r="F386" s="217" t="s">
        <v>561</v>
      </c>
      <c r="G386" s="43"/>
      <c r="H386" s="43"/>
      <c r="I386" s="218"/>
      <c r="J386" s="43"/>
      <c r="K386" s="43"/>
      <c r="L386" s="47"/>
      <c r="M386" s="219"/>
      <c r="N386" s="220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139</v>
      </c>
      <c r="AU386" s="20" t="s">
        <v>81</v>
      </c>
    </row>
    <row r="387" s="2" customFormat="1" ht="16.5" customHeight="1">
      <c r="A387" s="41"/>
      <c r="B387" s="42"/>
      <c r="C387" s="203" t="s">
        <v>563</v>
      </c>
      <c r="D387" s="203" t="s">
        <v>133</v>
      </c>
      <c r="E387" s="204" t="s">
        <v>564</v>
      </c>
      <c r="F387" s="205" t="s">
        <v>565</v>
      </c>
      <c r="G387" s="206" t="s">
        <v>392</v>
      </c>
      <c r="H387" s="207">
        <v>2</v>
      </c>
      <c r="I387" s="208"/>
      <c r="J387" s="209">
        <f>ROUND(I387*H387,2)</f>
        <v>0</v>
      </c>
      <c r="K387" s="205" t="s">
        <v>180</v>
      </c>
      <c r="L387" s="47"/>
      <c r="M387" s="210" t="s">
        <v>19</v>
      </c>
      <c r="N387" s="211" t="s">
        <v>42</v>
      </c>
      <c r="O387" s="87"/>
      <c r="P387" s="212">
        <f>O387*H387</f>
        <v>0</v>
      </c>
      <c r="Q387" s="212">
        <v>0</v>
      </c>
      <c r="R387" s="212">
        <f>Q387*H387</f>
        <v>0</v>
      </c>
      <c r="S387" s="212">
        <v>0</v>
      </c>
      <c r="T387" s="213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4" t="s">
        <v>193</v>
      </c>
      <c r="AT387" s="214" t="s">
        <v>133</v>
      </c>
      <c r="AU387" s="214" t="s">
        <v>81</v>
      </c>
      <c r="AY387" s="20" t="s">
        <v>130</v>
      </c>
      <c r="BE387" s="215">
        <f>IF(N387="základní",J387,0)</f>
        <v>0</v>
      </c>
      <c r="BF387" s="215">
        <f>IF(N387="snížená",J387,0)</f>
        <v>0</v>
      </c>
      <c r="BG387" s="215">
        <f>IF(N387="zákl. přenesená",J387,0)</f>
        <v>0</v>
      </c>
      <c r="BH387" s="215">
        <f>IF(N387="sníž. přenesená",J387,0)</f>
        <v>0</v>
      </c>
      <c r="BI387" s="215">
        <f>IF(N387="nulová",J387,0)</f>
        <v>0</v>
      </c>
      <c r="BJ387" s="20" t="s">
        <v>79</v>
      </c>
      <c r="BK387" s="215">
        <f>ROUND(I387*H387,2)</f>
        <v>0</v>
      </c>
      <c r="BL387" s="20" t="s">
        <v>193</v>
      </c>
      <c r="BM387" s="214" t="s">
        <v>566</v>
      </c>
    </row>
    <row r="388" s="2" customFormat="1">
      <c r="A388" s="41"/>
      <c r="B388" s="42"/>
      <c r="C388" s="43"/>
      <c r="D388" s="216" t="s">
        <v>139</v>
      </c>
      <c r="E388" s="43"/>
      <c r="F388" s="217" t="s">
        <v>565</v>
      </c>
      <c r="G388" s="43"/>
      <c r="H388" s="43"/>
      <c r="I388" s="218"/>
      <c r="J388" s="43"/>
      <c r="K388" s="43"/>
      <c r="L388" s="47"/>
      <c r="M388" s="219"/>
      <c r="N388" s="220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139</v>
      </c>
      <c r="AU388" s="20" t="s">
        <v>81</v>
      </c>
    </row>
    <row r="389" s="2" customFormat="1" ht="16.5" customHeight="1">
      <c r="A389" s="41"/>
      <c r="B389" s="42"/>
      <c r="C389" s="203" t="s">
        <v>386</v>
      </c>
      <c r="D389" s="203" t="s">
        <v>133</v>
      </c>
      <c r="E389" s="204" t="s">
        <v>567</v>
      </c>
      <c r="F389" s="205" t="s">
        <v>568</v>
      </c>
      <c r="G389" s="206" t="s">
        <v>392</v>
      </c>
      <c r="H389" s="207">
        <v>6</v>
      </c>
      <c r="I389" s="208"/>
      <c r="J389" s="209">
        <f>ROUND(I389*H389,2)</f>
        <v>0</v>
      </c>
      <c r="K389" s="205" t="s">
        <v>180</v>
      </c>
      <c r="L389" s="47"/>
      <c r="M389" s="210" t="s">
        <v>19</v>
      </c>
      <c r="N389" s="211" t="s">
        <v>42</v>
      </c>
      <c r="O389" s="87"/>
      <c r="P389" s="212">
        <f>O389*H389</f>
        <v>0</v>
      </c>
      <c r="Q389" s="212">
        <v>0</v>
      </c>
      <c r="R389" s="212">
        <f>Q389*H389</f>
        <v>0</v>
      </c>
      <c r="S389" s="212">
        <v>0</v>
      </c>
      <c r="T389" s="213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4" t="s">
        <v>193</v>
      </c>
      <c r="AT389" s="214" t="s">
        <v>133</v>
      </c>
      <c r="AU389" s="214" t="s">
        <v>81</v>
      </c>
      <c r="AY389" s="20" t="s">
        <v>130</v>
      </c>
      <c r="BE389" s="215">
        <f>IF(N389="základní",J389,0)</f>
        <v>0</v>
      </c>
      <c r="BF389" s="215">
        <f>IF(N389="snížená",J389,0)</f>
        <v>0</v>
      </c>
      <c r="BG389" s="215">
        <f>IF(N389="zákl. přenesená",J389,0)</f>
        <v>0</v>
      </c>
      <c r="BH389" s="215">
        <f>IF(N389="sníž. přenesená",J389,0)</f>
        <v>0</v>
      </c>
      <c r="BI389" s="215">
        <f>IF(N389="nulová",J389,0)</f>
        <v>0</v>
      </c>
      <c r="BJ389" s="20" t="s">
        <v>79</v>
      </c>
      <c r="BK389" s="215">
        <f>ROUND(I389*H389,2)</f>
        <v>0</v>
      </c>
      <c r="BL389" s="20" t="s">
        <v>193</v>
      </c>
      <c r="BM389" s="214" t="s">
        <v>569</v>
      </c>
    </row>
    <row r="390" s="2" customFormat="1">
      <c r="A390" s="41"/>
      <c r="B390" s="42"/>
      <c r="C390" s="43"/>
      <c r="D390" s="216" t="s">
        <v>139</v>
      </c>
      <c r="E390" s="43"/>
      <c r="F390" s="217" t="s">
        <v>568</v>
      </c>
      <c r="G390" s="43"/>
      <c r="H390" s="43"/>
      <c r="I390" s="218"/>
      <c r="J390" s="43"/>
      <c r="K390" s="43"/>
      <c r="L390" s="47"/>
      <c r="M390" s="219"/>
      <c r="N390" s="220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139</v>
      </c>
      <c r="AU390" s="20" t="s">
        <v>81</v>
      </c>
    </row>
    <row r="391" s="2" customFormat="1" ht="16.5" customHeight="1">
      <c r="A391" s="41"/>
      <c r="B391" s="42"/>
      <c r="C391" s="203" t="s">
        <v>570</v>
      </c>
      <c r="D391" s="203" t="s">
        <v>133</v>
      </c>
      <c r="E391" s="204" t="s">
        <v>571</v>
      </c>
      <c r="F391" s="205" t="s">
        <v>572</v>
      </c>
      <c r="G391" s="206" t="s">
        <v>392</v>
      </c>
      <c r="H391" s="207">
        <v>2</v>
      </c>
      <c r="I391" s="208"/>
      <c r="J391" s="209">
        <f>ROUND(I391*H391,2)</f>
        <v>0</v>
      </c>
      <c r="K391" s="205" t="s">
        <v>180</v>
      </c>
      <c r="L391" s="47"/>
      <c r="M391" s="210" t="s">
        <v>19</v>
      </c>
      <c r="N391" s="211" t="s">
        <v>42</v>
      </c>
      <c r="O391" s="87"/>
      <c r="P391" s="212">
        <f>O391*H391</f>
        <v>0</v>
      </c>
      <c r="Q391" s="212">
        <v>0</v>
      </c>
      <c r="R391" s="212">
        <f>Q391*H391</f>
        <v>0</v>
      </c>
      <c r="S391" s="212">
        <v>0</v>
      </c>
      <c r="T391" s="213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4" t="s">
        <v>193</v>
      </c>
      <c r="AT391" s="214" t="s">
        <v>133</v>
      </c>
      <c r="AU391" s="214" t="s">
        <v>81</v>
      </c>
      <c r="AY391" s="20" t="s">
        <v>130</v>
      </c>
      <c r="BE391" s="215">
        <f>IF(N391="základní",J391,0)</f>
        <v>0</v>
      </c>
      <c r="BF391" s="215">
        <f>IF(N391="snížená",J391,0)</f>
        <v>0</v>
      </c>
      <c r="BG391" s="215">
        <f>IF(N391="zákl. přenesená",J391,0)</f>
        <v>0</v>
      </c>
      <c r="BH391" s="215">
        <f>IF(N391="sníž. přenesená",J391,0)</f>
        <v>0</v>
      </c>
      <c r="BI391" s="215">
        <f>IF(N391="nulová",J391,0)</f>
        <v>0</v>
      </c>
      <c r="BJ391" s="20" t="s">
        <v>79</v>
      </c>
      <c r="BK391" s="215">
        <f>ROUND(I391*H391,2)</f>
        <v>0</v>
      </c>
      <c r="BL391" s="20" t="s">
        <v>193</v>
      </c>
      <c r="BM391" s="214" t="s">
        <v>573</v>
      </c>
    </row>
    <row r="392" s="2" customFormat="1">
      <c r="A392" s="41"/>
      <c r="B392" s="42"/>
      <c r="C392" s="43"/>
      <c r="D392" s="216" t="s">
        <v>139</v>
      </c>
      <c r="E392" s="43"/>
      <c r="F392" s="217" t="s">
        <v>572</v>
      </c>
      <c r="G392" s="43"/>
      <c r="H392" s="43"/>
      <c r="I392" s="218"/>
      <c r="J392" s="43"/>
      <c r="K392" s="43"/>
      <c r="L392" s="47"/>
      <c r="M392" s="219"/>
      <c r="N392" s="220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139</v>
      </c>
      <c r="AU392" s="20" t="s">
        <v>81</v>
      </c>
    </row>
    <row r="393" s="2" customFormat="1" ht="24.15" customHeight="1">
      <c r="A393" s="41"/>
      <c r="B393" s="42"/>
      <c r="C393" s="203" t="s">
        <v>574</v>
      </c>
      <c r="D393" s="203" t="s">
        <v>133</v>
      </c>
      <c r="E393" s="204" t="s">
        <v>575</v>
      </c>
      <c r="F393" s="205" t="s">
        <v>576</v>
      </c>
      <c r="G393" s="206" t="s">
        <v>392</v>
      </c>
      <c r="H393" s="207">
        <v>1</v>
      </c>
      <c r="I393" s="208"/>
      <c r="J393" s="209">
        <f>ROUND(I393*H393,2)</f>
        <v>0</v>
      </c>
      <c r="K393" s="205" t="s">
        <v>137</v>
      </c>
      <c r="L393" s="47"/>
      <c r="M393" s="210" t="s">
        <v>19</v>
      </c>
      <c r="N393" s="211" t="s">
        <v>42</v>
      </c>
      <c r="O393" s="87"/>
      <c r="P393" s="212">
        <f>O393*H393</f>
        <v>0</v>
      </c>
      <c r="Q393" s="212">
        <v>0</v>
      </c>
      <c r="R393" s="212">
        <f>Q393*H393</f>
        <v>0</v>
      </c>
      <c r="S393" s="212">
        <v>0</v>
      </c>
      <c r="T393" s="213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4" t="s">
        <v>193</v>
      </c>
      <c r="AT393" s="214" t="s">
        <v>133</v>
      </c>
      <c r="AU393" s="214" t="s">
        <v>81</v>
      </c>
      <c r="AY393" s="20" t="s">
        <v>130</v>
      </c>
      <c r="BE393" s="215">
        <f>IF(N393="základní",J393,0)</f>
        <v>0</v>
      </c>
      <c r="BF393" s="215">
        <f>IF(N393="snížená",J393,0)</f>
        <v>0</v>
      </c>
      <c r="BG393" s="215">
        <f>IF(N393="zákl. přenesená",J393,0)</f>
        <v>0</v>
      </c>
      <c r="BH393" s="215">
        <f>IF(N393="sníž. přenesená",J393,0)</f>
        <v>0</v>
      </c>
      <c r="BI393" s="215">
        <f>IF(N393="nulová",J393,0)</f>
        <v>0</v>
      </c>
      <c r="BJ393" s="20" t="s">
        <v>79</v>
      </c>
      <c r="BK393" s="215">
        <f>ROUND(I393*H393,2)</f>
        <v>0</v>
      </c>
      <c r="BL393" s="20" t="s">
        <v>193</v>
      </c>
      <c r="BM393" s="214" t="s">
        <v>577</v>
      </c>
    </row>
    <row r="394" s="2" customFormat="1">
      <c r="A394" s="41"/>
      <c r="B394" s="42"/>
      <c r="C394" s="43"/>
      <c r="D394" s="216" t="s">
        <v>139</v>
      </c>
      <c r="E394" s="43"/>
      <c r="F394" s="217" t="s">
        <v>578</v>
      </c>
      <c r="G394" s="43"/>
      <c r="H394" s="43"/>
      <c r="I394" s="218"/>
      <c r="J394" s="43"/>
      <c r="K394" s="43"/>
      <c r="L394" s="47"/>
      <c r="M394" s="219"/>
      <c r="N394" s="220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139</v>
      </c>
      <c r="AU394" s="20" t="s">
        <v>81</v>
      </c>
    </row>
    <row r="395" s="2" customFormat="1">
      <c r="A395" s="41"/>
      <c r="B395" s="42"/>
      <c r="C395" s="43"/>
      <c r="D395" s="221" t="s">
        <v>141</v>
      </c>
      <c r="E395" s="43"/>
      <c r="F395" s="222" t="s">
        <v>579</v>
      </c>
      <c r="G395" s="43"/>
      <c r="H395" s="43"/>
      <c r="I395" s="218"/>
      <c r="J395" s="43"/>
      <c r="K395" s="43"/>
      <c r="L395" s="47"/>
      <c r="M395" s="219"/>
      <c r="N395" s="220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141</v>
      </c>
      <c r="AU395" s="20" t="s">
        <v>81</v>
      </c>
    </row>
    <row r="396" s="2" customFormat="1" ht="24.15" customHeight="1">
      <c r="A396" s="41"/>
      <c r="B396" s="42"/>
      <c r="C396" s="203" t="s">
        <v>580</v>
      </c>
      <c r="D396" s="203" t="s">
        <v>133</v>
      </c>
      <c r="E396" s="204" t="s">
        <v>581</v>
      </c>
      <c r="F396" s="205" t="s">
        <v>582</v>
      </c>
      <c r="G396" s="206" t="s">
        <v>429</v>
      </c>
      <c r="H396" s="267"/>
      <c r="I396" s="208"/>
      <c r="J396" s="209">
        <f>ROUND(I396*H396,2)</f>
        <v>0</v>
      </c>
      <c r="K396" s="205" t="s">
        <v>137</v>
      </c>
      <c r="L396" s="47"/>
      <c r="M396" s="210" t="s">
        <v>19</v>
      </c>
      <c r="N396" s="211" t="s">
        <v>42</v>
      </c>
      <c r="O396" s="87"/>
      <c r="P396" s="212">
        <f>O396*H396</f>
        <v>0</v>
      </c>
      <c r="Q396" s="212">
        <v>0</v>
      </c>
      <c r="R396" s="212">
        <f>Q396*H396</f>
        <v>0</v>
      </c>
      <c r="S396" s="212">
        <v>0</v>
      </c>
      <c r="T396" s="213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4" t="s">
        <v>193</v>
      </c>
      <c r="AT396" s="214" t="s">
        <v>133</v>
      </c>
      <c r="AU396" s="214" t="s">
        <v>81</v>
      </c>
      <c r="AY396" s="20" t="s">
        <v>130</v>
      </c>
      <c r="BE396" s="215">
        <f>IF(N396="základní",J396,0)</f>
        <v>0</v>
      </c>
      <c r="BF396" s="215">
        <f>IF(N396="snížená",J396,0)</f>
        <v>0</v>
      </c>
      <c r="BG396" s="215">
        <f>IF(N396="zákl. přenesená",J396,0)</f>
        <v>0</v>
      </c>
      <c r="BH396" s="215">
        <f>IF(N396="sníž. přenesená",J396,0)</f>
        <v>0</v>
      </c>
      <c r="BI396" s="215">
        <f>IF(N396="nulová",J396,0)</f>
        <v>0</v>
      </c>
      <c r="BJ396" s="20" t="s">
        <v>79</v>
      </c>
      <c r="BK396" s="215">
        <f>ROUND(I396*H396,2)</f>
        <v>0</v>
      </c>
      <c r="BL396" s="20" t="s">
        <v>193</v>
      </c>
      <c r="BM396" s="214" t="s">
        <v>583</v>
      </c>
    </row>
    <row r="397" s="2" customFormat="1">
      <c r="A397" s="41"/>
      <c r="B397" s="42"/>
      <c r="C397" s="43"/>
      <c r="D397" s="216" t="s">
        <v>139</v>
      </c>
      <c r="E397" s="43"/>
      <c r="F397" s="217" t="s">
        <v>584</v>
      </c>
      <c r="G397" s="43"/>
      <c r="H397" s="43"/>
      <c r="I397" s="218"/>
      <c r="J397" s="43"/>
      <c r="K397" s="43"/>
      <c r="L397" s="47"/>
      <c r="M397" s="219"/>
      <c r="N397" s="220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139</v>
      </c>
      <c r="AU397" s="20" t="s">
        <v>81</v>
      </c>
    </row>
    <row r="398" s="2" customFormat="1">
      <c r="A398" s="41"/>
      <c r="B398" s="42"/>
      <c r="C398" s="43"/>
      <c r="D398" s="221" t="s">
        <v>141</v>
      </c>
      <c r="E398" s="43"/>
      <c r="F398" s="222" t="s">
        <v>585</v>
      </c>
      <c r="G398" s="43"/>
      <c r="H398" s="43"/>
      <c r="I398" s="218"/>
      <c r="J398" s="43"/>
      <c r="K398" s="43"/>
      <c r="L398" s="47"/>
      <c r="M398" s="219"/>
      <c r="N398" s="220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141</v>
      </c>
      <c r="AU398" s="20" t="s">
        <v>81</v>
      </c>
    </row>
    <row r="399" s="12" customFormat="1" ht="22.8" customHeight="1">
      <c r="A399" s="12"/>
      <c r="B399" s="187"/>
      <c r="C399" s="188"/>
      <c r="D399" s="189" t="s">
        <v>70</v>
      </c>
      <c r="E399" s="201" t="s">
        <v>586</v>
      </c>
      <c r="F399" s="201" t="s">
        <v>587</v>
      </c>
      <c r="G399" s="188"/>
      <c r="H399" s="188"/>
      <c r="I399" s="191"/>
      <c r="J399" s="202">
        <f>BK399</f>
        <v>0</v>
      </c>
      <c r="K399" s="188"/>
      <c r="L399" s="193"/>
      <c r="M399" s="194"/>
      <c r="N399" s="195"/>
      <c r="O399" s="195"/>
      <c r="P399" s="196">
        <f>SUM(P400:P429)</f>
        <v>0</v>
      </c>
      <c r="Q399" s="195"/>
      <c r="R399" s="196">
        <f>SUM(R400:R429)</f>
        <v>1.9565686000000002</v>
      </c>
      <c r="S399" s="195"/>
      <c r="T399" s="197">
        <f>SUM(T400:T429)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198" t="s">
        <v>81</v>
      </c>
      <c r="AT399" s="199" t="s">
        <v>70</v>
      </c>
      <c r="AU399" s="199" t="s">
        <v>79</v>
      </c>
      <c r="AY399" s="198" t="s">
        <v>130</v>
      </c>
      <c r="BK399" s="200">
        <f>SUM(BK400:BK429)</f>
        <v>0</v>
      </c>
    </row>
    <row r="400" s="2" customFormat="1" ht="24.15" customHeight="1">
      <c r="A400" s="41"/>
      <c r="B400" s="42"/>
      <c r="C400" s="203" t="s">
        <v>393</v>
      </c>
      <c r="D400" s="203" t="s">
        <v>133</v>
      </c>
      <c r="E400" s="204" t="s">
        <v>588</v>
      </c>
      <c r="F400" s="205" t="s">
        <v>589</v>
      </c>
      <c r="G400" s="206" t="s">
        <v>152</v>
      </c>
      <c r="H400" s="207">
        <v>104.20999999999999</v>
      </c>
      <c r="I400" s="208"/>
      <c r="J400" s="209">
        <f>ROUND(I400*H400,2)</f>
        <v>0</v>
      </c>
      <c r="K400" s="205" t="s">
        <v>137</v>
      </c>
      <c r="L400" s="47"/>
      <c r="M400" s="210" t="s">
        <v>19</v>
      </c>
      <c r="N400" s="211" t="s">
        <v>42</v>
      </c>
      <c r="O400" s="87"/>
      <c r="P400" s="212">
        <f>O400*H400</f>
        <v>0</v>
      </c>
      <c r="Q400" s="212">
        <v>0.012200000000000001</v>
      </c>
      <c r="R400" s="212">
        <f>Q400*H400</f>
        <v>1.2713620000000001</v>
      </c>
      <c r="S400" s="212">
        <v>0</v>
      </c>
      <c r="T400" s="213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4" t="s">
        <v>193</v>
      </c>
      <c r="AT400" s="214" t="s">
        <v>133</v>
      </c>
      <c r="AU400" s="214" t="s">
        <v>81</v>
      </c>
      <c r="AY400" s="20" t="s">
        <v>130</v>
      </c>
      <c r="BE400" s="215">
        <f>IF(N400="základní",J400,0)</f>
        <v>0</v>
      </c>
      <c r="BF400" s="215">
        <f>IF(N400="snížená",J400,0)</f>
        <v>0</v>
      </c>
      <c r="BG400" s="215">
        <f>IF(N400="zákl. přenesená",J400,0)</f>
        <v>0</v>
      </c>
      <c r="BH400" s="215">
        <f>IF(N400="sníž. přenesená",J400,0)</f>
        <v>0</v>
      </c>
      <c r="BI400" s="215">
        <f>IF(N400="nulová",J400,0)</f>
        <v>0</v>
      </c>
      <c r="BJ400" s="20" t="s">
        <v>79</v>
      </c>
      <c r="BK400" s="215">
        <f>ROUND(I400*H400,2)</f>
        <v>0</v>
      </c>
      <c r="BL400" s="20" t="s">
        <v>193</v>
      </c>
      <c r="BM400" s="214" t="s">
        <v>590</v>
      </c>
    </row>
    <row r="401" s="2" customFormat="1">
      <c r="A401" s="41"/>
      <c r="B401" s="42"/>
      <c r="C401" s="43"/>
      <c r="D401" s="216" t="s">
        <v>139</v>
      </c>
      <c r="E401" s="43"/>
      <c r="F401" s="217" t="s">
        <v>591</v>
      </c>
      <c r="G401" s="43"/>
      <c r="H401" s="43"/>
      <c r="I401" s="218"/>
      <c r="J401" s="43"/>
      <c r="K401" s="43"/>
      <c r="L401" s="47"/>
      <c r="M401" s="219"/>
      <c r="N401" s="220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139</v>
      </c>
      <c r="AU401" s="20" t="s">
        <v>81</v>
      </c>
    </row>
    <row r="402" s="2" customFormat="1">
      <c r="A402" s="41"/>
      <c r="B402" s="42"/>
      <c r="C402" s="43"/>
      <c r="D402" s="221" t="s">
        <v>141</v>
      </c>
      <c r="E402" s="43"/>
      <c r="F402" s="222" t="s">
        <v>592</v>
      </c>
      <c r="G402" s="43"/>
      <c r="H402" s="43"/>
      <c r="I402" s="218"/>
      <c r="J402" s="43"/>
      <c r="K402" s="43"/>
      <c r="L402" s="47"/>
      <c r="M402" s="219"/>
      <c r="N402" s="220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141</v>
      </c>
      <c r="AU402" s="20" t="s">
        <v>81</v>
      </c>
    </row>
    <row r="403" s="2" customFormat="1" ht="24.15" customHeight="1">
      <c r="A403" s="41"/>
      <c r="B403" s="42"/>
      <c r="C403" s="203" t="s">
        <v>593</v>
      </c>
      <c r="D403" s="203" t="s">
        <v>133</v>
      </c>
      <c r="E403" s="204" t="s">
        <v>594</v>
      </c>
      <c r="F403" s="205" t="s">
        <v>595</v>
      </c>
      <c r="G403" s="206" t="s">
        <v>152</v>
      </c>
      <c r="H403" s="207">
        <v>27.039999999999999</v>
      </c>
      <c r="I403" s="208"/>
      <c r="J403" s="209">
        <f>ROUND(I403*H403,2)</f>
        <v>0</v>
      </c>
      <c r="K403" s="205" t="s">
        <v>137</v>
      </c>
      <c r="L403" s="47"/>
      <c r="M403" s="210" t="s">
        <v>19</v>
      </c>
      <c r="N403" s="211" t="s">
        <v>42</v>
      </c>
      <c r="O403" s="87"/>
      <c r="P403" s="212">
        <f>O403*H403</f>
        <v>0</v>
      </c>
      <c r="Q403" s="212">
        <v>0.012590000000000001</v>
      </c>
      <c r="R403" s="212">
        <f>Q403*H403</f>
        <v>0.3404336</v>
      </c>
      <c r="S403" s="212">
        <v>0</v>
      </c>
      <c r="T403" s="213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4" t="s">
        <v>193</v>
      </c>
      <c r="AT403" s="214" t="s">
        <v>133</v>
      </c>
      <c r="AU403" s="214" t="s">
        <v>81</v>
      </c>
      <c r="AY403" s="20" t="s">
        <v>130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20" t="s">
        <v>79</v>
      </c>
      <c r="BK403" s="215">
        <f>ROUND(I403*H403,2)</f>
        <v>0</v>
      </c>
      <c r="BL403" s="20" t="s">
        <v>193</v>
      </c>
      <c r="BM403" s="214" t="s">
        <v>596</v>
      </c>
    </row>
    <row r="404" s="2" customFormat="1">
      <c r="A404" s="41"/>
      <c r="B404" s="42"/>
      <c r="C404" s="43"/>
      <c r="D404" s="216" t="s">
        <v>139</v>
      </c>
      <c r="E404" s="43"/>
      <c r="F404" s="217" t="s">
        <v>597</v>
      </c>
      <c r="G404" s="43"/>
      <c r="H404" s="43"/>
      <c r="I404" s="218"/>
      <c r="J404" s="43"/>
      <c r="K404" s="43"/>
      <c r="L404" s="47"/>
      <c r="M404" s="219"/>
      <c r="N404" s="220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139</v>
      </c>
      <c r="AU404" s="20" t="s">
        <v>81</v>
      </c>
    </row>
    <row r="405" s="2" customFormat="1">
      <c r="A405" s="41"/>
      <c r="B405" s="42"/>
      <c r="C405" s="43"/>
      <c r="D405" s="221" t="s">
        <v>141</v>
      </c>
      <c r="E405" s="43"/>
      <c r="F405" s="222" t="s">
        <v>598</v>
      </c>
      <c r="G405" s="43"/>
      <c r="H405" s="43"/>
      <c r="I405" s="218"/>
      <c r="J405" s="43"/>
      <c r="K405" s="43"/>
      <c r="L405" s="47"/>
      <c r="M405" s="219"/>
      <c r="N405" s="220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141</v>
      </c>
      <c r="AU405" s="20" t="s">
        <v>81</v>
      </c>
    </row>
    <row r="406" s="2" customFormat="1" ht="16.5" customHeight="1">
      <c r="A406" s="41"/>
      <c r="B406" s="42"/>
      <c r="C406" s="203" t="s">
        <v>397</v>
      </c>
      <c r="D406" s="203" t="s">
        <v>133</v>
      </c>
      <c r="E406" s="204" t="s">
        <v>599</v>
      </c>
      <c r="F406" s="205" t="s">
        <v>600</v>
      </c>
      <c r="G406" s="206" t="s">
        <v>208</v>
      </c>
      <c r="H406" s="207">
        <v>46.909999999999997</v>
      </c>
      <c r="I406" s="208"/>
      <c r="J406" s="209">
        <f>ROUND(I406*H406,2)</f>
        <v>0</v>
      </c>
      <c r="K406" s="205" t="s">
        <v>137</v>
      </c>
      <c r="L406" s="47"/>
      <c r="M406" s="210" t="s">
        <v>19</v>
      </c>
      <c r="N406" s="211" t="s">
        <v>42</v>
      </c>
      <c r="O406" s="87"/>
      <c r="P406" s="212">
        <f>O406*H406</f>
        <v>0</v>
      </c>
      <c r="Q406" s="212">
        <v>0.0043800000000000002</v>
      </c>
      <c r="R406" s="212">
        <f>Q406*H406</f>
        <v>0.2054658</v>
      </c>
      <c r="S406" s="212">
        <v>0</v>
      </c>
      <c r="T406" s="213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14" t="s">
        <v>193</v>
      </c>
      <c r="AT406" s="214" t="s">
        <v>133</v>
      </c>
      <c r="AU406" s="214" t="s">
        <v>81</v>
      </c>
      <c r="AY406" s="20" t="s">
        <v>130</v>
      </c>
      <c r="BE406" s="215">
        <f>IF(N406="základní",J406,0)</f>
        <v>0</v>
      </c>
      <c r="BF406" s="215">
        <f>IF(N406="snížená",J406,0)</f>
        <v>0</v>
      </c>
      <c r="BG406" s="215">
        <f>IF(N406="zákl. přenesená",J406,0)</f>
        <v>0</v>
      </c>
      <c r="BH406" s="215">
        <f>IF(N406="sníž. přenesená",J406,0)</f>
        <v>0</v>
      </c>
      <c r="BI406" s="215">
        <f>IF(N406="nulová",J406,0)</f>
        <v>0</v>
      </c>
      <c r="BJ406" s="20" t="s">
        <v>79</v>
      </c>
      <c r="BK406" s="215">
        <f>ROUND(I406*H406,2)</f>
        <v>0</v>
      </c>
      <c r="BL406" s="20" t="s">
        <v>193</v>
      </c>
      <c r="BM406" s="214" t="s">
        <v>601</v>
      </c>
    </row>
    <row r="407" s="2" customFormat="1">
      <c r="A407" s="41"/>
      <c r="B407" s="42"/>
      <c r="C407" s="43"/>
      <c r="D407" s="216" t="s">
        <v>139</v>
      </c>
      <c r="E407" s="43"/>
      <c r="F407" s="217" t="s">
        <v>602</v>
      </c>
      <c r="G407" s="43"/>
      <c r="H407" s="43"/>
      <c r="I407" s="218"/>
      <c r="J407" s="43"/>
      <c r="K407" s="43"/>
      <c r="L407" s="47"/>
      <c r="M407" s="219"/>
      <c r="N407" s="220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139</v>
      </c>
      <c r="AU407" s="20" t="s">
        <v>81</v>
      </c>
    </row>
    <row r="408" s="2" customFormat="1">
      <c r="A408" s="41"/>
      <c r="B408" s="42"/>
      <c r="C408" s="43"/>
      <c r="D408" s="221" t="s">
        <v>141</v>
      </c>
      <c r="E408" s="43"/>
      <c r="F408" s="222" t="s">
        <v>603</v>
      </c>
      <c r="G408" s="43"/>
      <c r="H408" s="43"/>
      <c r="I408" s="218"/>
      <c r="J408" s="43"/>
      <c r="K408" s="43"/>
      <c r="L408" s="47"/>
      <c r="M408" s="219"/>
      <c r="N408" s="220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141</v>
      </c>
      <c r="AU408" s="20" t="s">
        <v>81</v>
      </c>
    </row>
    <row r="409" s="13" customFormat="1">
      <c r="A409" s="13"/>
      <c r="B409" s="223"/>
      <c r="C409" s="224"/>
      <c r="D409" s="216" t="s">
        <v>143</v>
      </c>
      <c r="E409" s="225" t="s">
        <v>19</v>
      </c>
      <c r="F409" s="226" t="s">
        <v>604</v>
      </c>
      <c r="G409" s="224"/>
      <c r="H409" s="227">
        <v>24.469999999999999</v>
      </c>
      <c r="I409" s="228"/>
      <c r="J409" s="224"/>
      <c r="K409" s="224"/>
      <c r="L409" s="229"/>
      <c r="M409" s="230"/>
      <c r="N409" s="231"/>
      <c r="O409" s="231"/>
      <c r="P409" s="231"/>
      <c r="Q409" s="231"/>
      <c r="R409" s="231"/>
      <c r="S409" s="231"/>
      <c r="T409" s="23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3" t="s">
        <v>143</v>
      </c>
      <c r="AU409" s="233" t="s">
        <v>81</v>
      </c>
      <c r="AV409" s="13" t="s">
        <v>81</v>
      </c>
      <c r="AW409" s="13" t="s">
        <v>33</v>
      </c>
      <c r="AX409" s="13" t="s">
        <v>71</v>
      </c>
      <c r="AY409" s="233" t="s">
        <v>130</v>
      </c>
    </row>
    <row r="410" s="13" customFormat="1">
      <c r="A410" s="13"/>
      <c r="B410" s="223"/>
      <c r="C410" s="224"/>
      <c r="D410" s="216" t="s">
        <v>143</v>
      </c>
      <c r="E410" s="225" t="s">
        <v>19</v>
      </c>
      <c r="F410" s="226" t="s">
        <v>212</v>
      </c>
      <c r="G410" s="224"/>
      <c r="H410" s="227">
        <v>22.440000000000001</v>
      </c>
      <c r="I410" s="228"/>
      <c r="J410" s="224"/>
      <c r="K410" s="224"/>
      <c r="L410" s="229"/>
      <c r="M410" s="230"/>
      <c r="N410" s="231"/>
      <c r="O410" s="231"/>
      <c r="P410" s="231"/>
      <c r="Q410" s="231"/>
      <c r="R410" s="231"/>
      <c r="S410" s="231"/>
      <c r="T410" s="23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3" t="s">
        <v>143</v>
      </c>
      <c r="AU410" s="233" t="s">
        <v>81</v>
      </c>
      <c r="AV410" s="13" t="s">
        <v>81</v>
      </c>
      <c r="AW410" s="13" t="s">
        <v>33</v>
      </c>
      <c r="AX410" s="13" t="s">
        <v>71</v>
      </c>
      <c r="AY410" s="233" t="s">
        <v>130</v>
      </c>
    </row>
    <row r="411" s="14" customFormat="1">
      <c r="A411" s="14"/>
      <c r="B411" s="234"/>
      <c r="C411" s="235"/>
      <c r="D411" s="216" t="s">
        <v>143</v>
      </c>
      <c r="E411" s="236" t="s">
        <v>19</v>
      </c>
      <c r="F411" s="237" t="s">
        <v>145</v>
      </c>
      <c r="G411" s="235"/>
      <c r="H411" s="238">
        <v>46.909999999999997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4" t="s">
        <v>143</v>
      </c>
      <c r="AU411" s="244" t="s">
        <v>81</v>
      </c>
      <c r="AV411" s="14" t="s">
        <v>138</v>
      </c>
      <c r="AW411" s="14" t="s">
        <v>33</v>
      </c>
      <c r="AX411" s="14" t="s">
        <v>79</v>
      </c>
      <c r="AY411" s="244" t="s">
        <v>130</v>
      </c>
    </row>
    <row r="412" s="2" customFormat="1" ht="24.15" customHeight="1">
      <c r="A412" s="41"/>
      <c r="B412" s="42"/>
      <c r="C412" s="203" t="s">
        <v>605</v>
      </c>
      <c r="D412" s="203" t="s">
        <v>133</v>
      </c>
      <c r="E412" s="204" t="s">
        <v>606</v>
      </c>
      <c r="F412" s="205" t="s">
        <v>607</v>
      </c>
      <c r="G412" s="206" t="s">
        <v>392</v>
      </c>
      <c r="H412" s="207">
        <v>4</v>
      </c>
      <c r="I412" s="208"/>
      <c r="J412" s="209">
        <f>ROUND(I412*H412,2)</f>
        <v>0</v>
      </c>
      <c r="K412" s="205" t="s">
        <v>137</v>
      </c>
      <c r="L412" s="47"/>
      <c r="M412" s="210" t="s">
        <v>19</v>
      </c>
      <c r="N412" s="211" t="s">
        <v>42</v>
      </c>
      <c r="O412" s="87"/>
      <c r="P412" s="212">
        <f>O412*H412</f>
        <v>0</v>
      </c>
      <c r="Q412" s="212">
        <v>3.0000000000000001E-05</v>
      </c>
      <c r="R412" s="212">
        <f>Q412*H412</f>
        <v>0.00012</v>
      </c>
      <c r="S412" s="212">
        <v>0</v>
      </c>
      <c r="T412" s="213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14" t="s">
        <v>193</v>
      </c>
      <c r="AT412" s="214" t="s">
        <v>133</v>
      </c>
      <c r="AU412" s="214" t="s">
        <v>81</v>
      </c>
      <c r="AY412" s="20" t="s">
        <v>130</v>
      </c>
      <c r="BE412" s="215">
        <f>IF(N412="základní",J412,0)</f>
        <v>0</v>
      </c>
      <c r="BF412" s="215">
        <f>IF(N412="snížená",J412,0)</f>
        <v>0</v>
      </c>
      <c r="BG412" s="215">
        <f>IF(N412="zákl. přenesená",J412,0)</f>
        <v>0</v>
      </c>
      <c r="BH412" s="215">
        <f>IF(N412="sníž. přenesená",J412,0)</f>
        <v>0</v>
      </c>
      <c r="BI412" s="215">
        <f>IF(N412="nulová",J412,0)</f>
        <v>0</v>
      </c>
      <c r="BJ412" s="20" t="s">
        <v>79</v>
      </c>
      <c r="BK412" s="215">
        <f>ROUND(I412*H412,2)</f>
        <v>0</v>
      </c>
      <c r="BL412" s="20" t="s">
        <v>193</v>
      </c>
      <c r="BM412" s="214" t="s">
        <v>608</v>
      </c>
    </row>
    <row r="413" s="2" customFormat="1">
      <c r="A413" s="41"/>
      <c r="B413" s="42"/>
      <c r="C413" s="43"/>
      <c r="D413" s="216" t="s">
        <v>139</v>
      </c>
      <c r="E413" s="43"/>
      <c r="F413" s="217" t="s">
        <v>609</v>
      </c>
      <c r="G413" s="43"/>
      <c r="H413" s="43"/>
      <c r="I413" s="218"/>
      <c r="J413" s="43"/>
      <c r="K413" s="43"/>
      <c r="L413" s="47"/>
      <c r="M413" s="219"/>
      <c r="N413" s="220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139</v>
      </c>
      <c r="AU413" s="20" t="s">
        <v>81</v>
      </c>
    </row>
    <row r="414" s="2" customFormat="1">
      <c r="A414" s="41"/>
      <c r="B414" s="42"/>
      <c r="C414" s="43"/>
      <c r="D414" s="221" t="s">
        <v>141</v>
      </c>
      <c r="E414" s="43"/>
      <c r="F414" s="222" t="s">
        <v>610</v>
      </c>
      <c r="G414" s="43"/>
      <c r="H414" s="43"/>
      <c r="I414" s="218"/>
      <c r="J414" s="43"/>
      <c r="K414" s="43"/>
      <c r="L414" s="47"/>
      <c r="M414" s="219"/>
      <c r="N414" s="220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141</v>
      </c>
      <c r="AU414" s="20" t="s">
        <v>81</v>
      </c>
    </row>
    <row r="415" s="2" customFormat="1" ht="24.15" customHeight="1">
      <c r="A415" s="41"/>
      <c r="B415" s="42"/>
      <c r="C415" s="245" t="s">
        <v>400</v>
      </c>
      <c r="D415" s="245" t="s">
        <v>146</v>
      </c>
      <c r="E415" s="246" t="s">
        <v>611</v>
      </c>
      <c r="F415" s="247" t="s">
        <v>612</v>
      </c>
      <c r="G415" s="248" t="s">
        <v>392</v>
      </c>
      <c r="H415" s="249">
        <v>4</v>
      </c>
      <c r="I415" s="250"/>
      <c r="J415" s="251">
        <f>ROUND(I415*H415,2)</f>
        <v>0</v>
      </c>
      <c r="K415" s="247" t="s">
        <v>137</v>
      </c>
      <c r="L415" s="252"/>
      <c r="M415" s="253" t="s">
        <v>19</v>
      </c>
      <c r="N415" s="254" t="s">
        <v>42</v>
      </c>
      <c r="O415" s="87"/>
      <c r="P415" s="212">
        <f>O415*H415</f>
        <v>0</v>
      </c>
      <c r="Q415" s="212">
        <v>0.0014</v>
      </c>
      <c r="R415" s="212">
        <f>Q415*H415</f>
        <v>0.0055999999999999999</v>
      </c>
      <c r="S415" s="212">
        <v>0</v>
      </c>
      <c r="T415" s="213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14" t="s">
        <v>249</v>
      </c>
      <c r="AT415" s="214" t="s">
        <v>146</v>
      </c>
      <c r="AU415" s="214" t="s">
        <v>81</v>
      </c>
      <c r="AY415" s="20" t="s">
        <v>130</v>
      </c>
      <c r="BE415" s="215">
        <f>IF(N415="základní",J415,0)</f>
        <v>0</v>
      </c>
      <c r="BF415" s="215">
        <f>IF(N415="snížená",J415,0)</f>
        <v>0</v>
      </c>
      <c r="BG415" s="215">
        <f>IF(N415="zákl. přenesená",J415,0)</f>
        <v>0</v>
      </c>
      <c r="BH415" s="215">
        <f>IF(N415="sníž. přenesená",J415,0)</f>
        <v>0</v>
      </c>
      <c r="BI415" s="215">
        <f>IF(N415="nulová",J415,0)</f>
        <v>0</v>
      </c>
      <c r="BJ415" s="20" t="s">
        <v>79</v>
      </c>
      <c r="BK415" s="215">
        <f>ROUND(I415*H415,2)</f>
        <v>0</v>
      </c>
      <c r="BL415" s="20" t="s">
        <v>193</v>
      </c>
      <c r="BM415" s="214" t="s">
        <v>613</v>
      </c>
    </row>
    <row r="416" s="2" customFormat="1">
      <c r="A416" s="41"/>
      <c r="B416" s="42"/>
      <c r="C416" s="43"/>
      <c r="D416" s="216" t="s">
        <v>139</v>
      </c>
      <c r="E416" s="43"/>
      <c r="F416" s="217" t="s">
        <v>612</v>
      </c>
      <c r="G416" s="43"/>
      <c r="H416" s="43"/>
      <c r="I416" s="218"/>
      <c r="J416" s="43"/>
      <c r="K416" s="43"/>
      <c r="L416" s="47"/>
      <c r="M416" s="219"/>
      <c r="N416" s="220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139</v>
      </c>
      <c r="AU416" s="20" t="s">
        <v>81</v>
      </c>
    </row>
    <row r="417" s="2" customFormat="1" ht="16.5" customHeight="1">
      <c r="A417" s="41"/>
      <c r="B417" s="42"/>
      <c r="C417" s="203" t="s">
        <v>614</v>
      </c>
      <c r="D417" s="203" t="s">
        <v>133</v>
      </c>
      <c r="E417" s="204" t="s">
        <v>615</v>
      </c>
      <c r="F417" s="205" t="s">
        <v>616</v>
      </c>
      <c r="G417" s="206" t="s">
        <v>392</v>
      </c>
      <c r="H417" s="207">
        <v>4</v>
      </c>
      <c r="I417" s="208"/>
      <c r="J417" s="209">
        <f>ROUND(I417*H417,2)</f>
        <v>0</v>
      </c>
      <c r="K417" s="205" t="s">
        <v>137</v>
      </c>
      <c r="L417" s="47"/>
      <c r="M417" s="210" t="s">
        <v>19</v>
      </c>
      <c r="N417" s="211" t="s">
        <v>42</v>
      </c>
      <c r="O417" s="87"/>
      <c r="P417" s="212">
        <f>O417*H417</f>
        <v>0</v>
      </c>
      <c r="Q417" s="212">
        <v>1.0000000000000001E-05</v>
      </c>
      <c r="R417" s="212">
        <f>Q417*H417</f>
        <v>4.0000000000000003E-05</v>
      </c>
      <c r="S417" s="212">
        <v>0</v>
      </c>
      <c r="T417" s="213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14" t="s">
        <v>193</v>
      </c>
      <c r="AT417" s="214" t="s">
        <v>133</v>
      </c>
      <c r="AU417" s="214" t="s">
        <v>81</v>
      </c>
      <c r="AY417" s="20" t="s">
        <v>130</v>
      </c>
      <c r="BE417" s="215">
        <f>IF(N417="základní",J417,0)</f>
        <v>0</v>
      </c>
      <c r="BF417" s="215">
        <f>IF(N417="snížená",J417,0)</f>
        <v>0</v>
      </c>
      <c r="BG417" s="215">
        <f>IF(N417="zákl. přenesená",J417,0)</f>
        <v>0</v>
      </c>
      <c r="BH417" s="215">
        <f>IF(N417="sníž. přenesená",J417,0)</f>
        <v>0</v>
      </c>
      <c r="BI417" s="215">
        <f>IF(N417="nulová",J417,0)</f>
        <v>0</v>
      </c>
      <c r="BJ417" s="20" t="s">
        <v>79</v>
      </c>
      <c r="BK417" s="215">
        <f>ROUND(I417*H417,2)</f>
        <v>0</v>
      </c>
      <c r="BL417" s="20" t="s">
        <v>193</v>
      </c>
      <c r="BM417" s="214" t="s">
        <v>617</v>
      </c>
    </row>
    <row r="418" s="2" customFormat="1">
      <c r="A418" s="41"/>
      <c r="B418" s="42"/>
      <c r="C418" s="43"/>
      <c r="D418" s="216" t="s">
        <v>139</v>
      </c>
      <c r="E418" s="43"/>
      <c r="F418" s="217" t="s">
        <v>618</v>
      </c>
      <c r="G418" s="43"/>
      <c r="H418" s="43"/>
      <c r="I418" s="218"/>
      <c r="J418" s="43"/>
      <c r="K418" s="43"/>
      <c r="L418" s="47"/>
      <c r="M418" s="219"/>
      <c r="N418" s="220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139</v>
      </c>
      <c r="AU418" s="20" t="s">
        <v>81</v>
      </c>
    </row>
    <row r="419" s="2" customFormat="1">
      <c r="A419" s="41"/>
      <c r="B419" s="42"/>
      <c r="C419" s="43"/>
      <c r="D419" s="221" t="s">
        <v>141</v>
      </c>
      <c r="E419" s="43"/>
      <c r="F419" s="222" t="s">
        <v>619</v>
      </c>
      <c r="G419" s="43"/>
      <c r="H419" s="43"/>
      <c r="I419" s="218"/>
      <c r="J419" s="43"/>
      <c r="K419" s="43"/>
      <c r="L419" s="47"/>
      <c r="M419" s="219"/>
      <c r="N419" s="220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141</v>
      </c>
      <c r="AU419" s="20" t="s">
        <v>81</v>
      </c>
    </row>
    <row r="420" s="2" customFormat="1" ht="24.15" customHeight="1">
      <c r="A420" s="41"/>
      <c r="B420" s="42"/>
      <c r="C420" s="245" t="s">
        <v>404</v>
      </c>
      <c r="D420" s="245" t="s">
        <v>146</v>
      </c>
      <c r="E420" s="246" t="s">
        <v>620</v>
      </c>
      <c r="F420" s="247" t="s">
        <v>621</v>
      </c>
      <c r="G420" s="248" t="s">
        <v>392</v>
      </c>
      <c r="H420" s="249">
        <v>4</v>
      </c>
      <c r="I420" s="250"/>
      <c r="J420" s="251">
        <f>ROUND(I420*H420,2)</f>
        <v>0</v>
      </c>
      <c r="K420" s="247" t="s">
        <v>137</v>
      </c>
      <c r="L420" s="252"/>
      <c r="M420" s="253" t="s">
        <v>19</v>
      </c>
      <c r="N420" s="254" t="s">
        <v>42</v>
      </c>
      <c r="O420" s="87"/>
      <c r="P420" s="212">
        <f>O420*H420</f>
        <v>0</v>
      </c>
      <c r="Q420" s="212">
        <v>0.0067000000000000002</v>
      </c>
      <c r="R420" s="212">
        <f>Q420*H420</f>
        <v>0.026800000000000001</v>
      </c>
      <c r="S420" s="212">
        <v>0</v>
      </c>
      <c r="T420" s="213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14" t="s">
        <v>249</v>
      </c>
      <c r="AT420" s="214" t="s">
        <v>146</v>
      </c>
      <c r="AU420" s="214" t="s">
        <v>81</v>
      </c>
      <c r="AY420" s="20" t="s">
        <v>130</v>
      </c>
      <c r="BE420" s="215">
        <f>IF(N420="základní",J420,0)</f>
        <v>0</v>
      </c>
      <c r="BF420" s="215">
        <f>IF(N420="snížená",J420,0)</f>
        <v>0</v>
      </c>
      <c r="BG420" s="215">
        <f>IF(N420="zákl. přenesená",J420,0)</f>
        <v>0</v>
      </c>
      <c r="BH420" s="215">
        <f>IF(N420="sníž. přenesená",J420,0)</f>
        <v>0</v>
      </c>
      <c r="BI420" s="215">
        <f>IF(N420="nulová",J420,0)</f>
        <v>0</v>
      </c>
      <c r="BJ420" s="20" t="s">
        <v>79</v>
      </c>
      <c r="BK420" s="215">
        <f>ROUND(I420*H420,2)</f>
        <v>0</v>
      </c>
      <c r="BL420" s="20" t="s">
        <v>193</v>
      </c>
      <c r="BM420" s="214" t="s">
        <v>622</v>
      </c>
    </row>
    <row r="421" s="2" customFormat="1">
      <c r="A421" s="41"/>
      <c r="B421" s="42"/>
      <c r="C421" s="43"/>
      <c r="D421" s="216" t="s">
        <v>139</v>
      </c>
      <c r="E421" s="43"/>
      <c r="F421" s="217" t="s">
        <v>621</v>
      </c>
      <c r="G421" s="43"/>
      <c r="H421" s="43"/>
      <c r="I421" s="218"/>
      <c r="J421" s="43"/>
      <c r="K421" s="43"/>
      <c r="L421" s="47"/>
      <c r="M421" s="219"/>
      <c r="N421" s="220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139</v>
      </c>
      <c r="AU421" s="20" t="s">
        <v>81</v>
      </c>
    </row>
    <row r="422" s="2" customFormat="1" ht="33" customHeight="1">
      <c r="A422" s="41"/>
      <c r="B422" s="42"/>
      <c r="C422" s="203" t="s">
        <v>623</v>
      </c>
      <c r="D422" s="203" t="s">
        <v>133</v>
      </c>
      <c r="E422" s="204" t="s">
        <v>624</v>
      </c>
      <c r="F422" s="205" t="s">
        <v>625</v>
      </c>
      <c r="G422" s="206" t="s">
        <v>152</v>
      </c>
      <c r="H422" s="207">
        <v>5.04</v>
      </c>
      <c r="I422" s="208"/>
      <c r="J422" s="209">
        <f>ROUND(I422*H422,2)</f>
        <v>0</v>
      </c>
      <c r="K422" s="205" t="s">
        <v>137</v>
      </c>
      <c r="L422" s="47"/>
      <c r="M422" s="210" t="s">
        <v>19</v>
      </c>
      <c r="N422" s="211" t="s">
        <v>42</v>
      </c>
      <c r="O422" s="87"/>
      <c r="P422" s="212">
        <f>O422*H422</f>
        <v>0</v>
      </c>
      <c r="Q422" s="212">
        <v>0.021180000000000001</v>
      </c>
      <c r="R422" s="212">
        <f>Q422*H422</f>
        <v>0.1067472</v>
      </c>
      <c r="S422" s="212">
        <v>0</v>
      </c>
      <c r="T422" s="213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14" t="s">
        <v>193</v>
      </c>
      <c r="AT422" s="214" t="s">
        <v>133</v>
      </c>
      <c r="AU422" s="214" t="s">
        <v>81</v>
      </c>
      <c r="AY422" s="20" t="s">
        <v>130</v>
      </c>
      <c r="BE422" s="215">
        <f>IF(N422="základní",J422,0)</f>
        <v>0</v>
      </c>
      <c r="BF422" s="215">
        <f>IF(N422="snížená",J422,0)</f>
        <v>0</v>
      </c>
      <c r="BG422" s="215">
        <f>IF(N422="zákl. přenesená",J422,0)</f>
        <v>0</v>
      </c>
      <c r="BH422" s="215">
        <f>IF(N422="sníž. přenesená",J422,0)</f>
        <v>0</v>
      </c>
      <c r="BI422" s="215">
        <f>IF(N422="nulová",J422,0)</f>
        <v>0</v>
      </c>
      <c r="BJ422" s="20" t="s">
        <v>79</v>
      </c>
      <c r="BK422" s="215">
        <f>ROUND(I422*H422,2)</f>
        <v>0</v>
      </c>
      <c r="BL422" s="20" t="s">
        <v>193</v>
      </c>
      <c r="BM422" s="214" t="s">
        <v>626</v>
      </c>
    </row>
    <row r="423" s="2" customFormat="1">
      <c r="A423" s="41"/>
      <c r="B423" s="42"/>
      <c r="C423" s="43"/>
      <c r="D423" s="216" t="s">
        <v>139</v>
      </c>
      <c r="E423" s="43"/>
      <c r="F423" s="217" t="s">
        <v>627</v>
      </c>
      <c r="G423" s="43"/>
      <c r="H423" s="43"/>
      <c r="I423" s="218"/>
      <c r="J423" s="43"/>
      <c r="K423" s="43"/>
      <c r="L423" s="47"/>
      <c r="M423" s="219"/>
      <c r="N423" s="220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139</v>
      </c>
      <c r="AU423" s="20" t="s">
        <v>81</v>
      </c>
    </row>
    <row r="424" s="2" customFormat="1">
      <c r="A424" s="41"/>
      <c r="B424" s="42"/>
      <c r="C424" s="43"/>
      <c r="D424" s="221" t="s">
        <v>141</v>
      </c>
      <c r="E424" s="43"/>
      <c r="F424" s="222" t="s">
        <v>628</v>
      </c>
      <c r="G424" s="43"/>
      <c r="H424" s="43"/>
      <c r="I424" s="218"/>
      <c r="J424" s="43"/>
      <c r="K424" s="43"/>
      <c r="L424" s="47"/>
      <c r="M424" s="219"/>
      <c r="N424" s="220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141</v>
      </c>
      <c r="AU424" s="20" t="s">
        <v>81</v>
      </c>
    </row>
    <row r="425" s="13" customFormat="1">
      <c r="A425" s="13"/>
      <c r="B425" s="223"/>
      <c r="C425" s="224"/>
      <c r="D425" s="216" t="s">
        <v>143</v>
      </c>
      <c r="E425" s="225" t="s">
        <v>19</v>
      </c>
      <c r="F425" s="226" t="s">
        <v>629</v>
      </c>
      <c r="G425" s="224"/>
      <c r="H425" s="227">
        <v>5.04</v>
      </c>
      <c r="I425" s="228"/>
      <c r="J425" s="224"/>
      <c r="K425" s="224"/>
      <c r="L425" s="229"/>
      <c r="M425" s="230"/>
      <c r="N425" s="231"/>
      <c r="O425" s="231"/>
      <c r="P425" s="231"/>
      <c r="Q425" s="231"/>
      <c r="R425" s="231"/>
      <c r="S425" s="231"/>
      <c r="T425" s="23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3" t="s">
        <v>143</v>
      </c>
      <c r="AU425" s="233" t="s">
        <v>81</v>
      </c>
      <c r="AV425" s="13" t="s">
        <v>81</v>
      </c>
      <c r="AW425" s="13" t="s">
        <v>33</v>
      </c>
      <c r="AX425" s="13" t="s">
        <v>71</v>
      </c>
      <c r="AY425" s="233" t="s">
        <v>130</v>
      </c>
    </row>
    <row r="426" s="14" customFormat="1">
      <c r="A426" s="14"/>
      <c r="B426" s="234"/>
      <c r="C426" s="235"/>
      <c r="D426" s="216" t="s">
        <v>143</v>
      </c>
      <c r="E426" s="236" t="s">
        <v>19</v>
      </c>
      <c r="F426" s="237" t="s">
        <v>145</v>
      </c>
      <c r="G426" s="235"/>
      <c r="H426" s="238">
        <v>5.04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4" t="s">
        <v>143</v>
      </c>
      <c r="AU426" s="244" t="s">
        <v>81</v>
      </c>
      <c r="AV426" s="14" t="s">
        <v>138</v>
      </c>
      <c r="AW426" s="14" t="s">
        <v>33</v>
      </c>
      <c r="AX426" s="14" t="s">
        <v>79</v>
      </c>
      <c r="AY426" s="244" t="s">
        <v>130</v>
      </c>
    </row>
    <row r="427" s="2" customFormat="1" ht="24.15" customHeight="1">
      <c r="A427" s="41"/>
      <c r="B427" s="42"/>
      <c r="C427" s="203" t="s">
        <v>408</v>
      </c>
      <c r="D427" s="203" t="s">
        <v>133</v>
      </c>
      <c r="E427" s="204" t="s">
        <v>630</v>
      </c>
      <c r="F427" s="205" t="s">
        <v>631</v>
      </c>
      <c r="G427" s="206" t="s">
        <v>429</v>
      </c>
      <c r="H427" s="267"/>
      <c r="I427" s="208"/>
      <c r="J427" s="209">
        <f>ROUND(I427*H427,2)</f>
        <v>0</v>
      </c>
      <c r="K427" s="205" t="s">
        <v>137</v>
      </c>
      <c r="L427" s="47"/>
      <c r="M427" s="210" t="s">
        <v>19</v>
      </c>
      <c r="N427" s="211" t="s">
        <v>42</v>
      </c>
      <c r="O427" s="87"/>
      <c r="P427" s="212">
        <f>O427*H427</f>
        <v>0</v>
      </c>
      <c r="Q427" s="212">
        <v>0</v>
      </c>
      <c r="R427" s="212">
        <f>Q427*H427</f>
        <v>0</v>
      </c>
      <c r="S427" s="212">
        <v>0</v>
      </c>
      <c r="T427" s="213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14" t="s">
        <v>193</v>
      </c>
      <c r="AT427" s="214" t="s">
        <v>133</v>
      </c>
      <c r="AU427" s="214" t="s">
        <v>81</v>
      </c>
      <c r="AY427" s="20" t="s">
        <v>130</v>
      </c>
      <c r="BE427" s="215">
        <f>IF(N427="základní",J427,0)</f>
        <v>0</v>
      </c>
      <c r="BF427" s="215">
        <f>IF(N427="snížená",J427,0)</f>
        <v>0</v>
      </c>
      <c r="BG427" s="215">
        <f>IF(N427="zákl. přenesená",J427,0)</f>
        <v>0</v>
      </c>
      <c r="BH427" s="215">
        <f>IF(N427="sníž. přenesená",J427,0)</f>
        <v>0</v>
      </c>
      <c r="BI427" s="215">
        <f>IF(N427="nulová",J427,0)</f>
        <v>0</v>
      </c>
      <c r="BJ427" s="20" t="s">
        <v>79</v>
      </c>
      <c r="BK427" s="215">
        <f>ROUND(I427*H427,2)</f>
        <v>0</v>
      </c>
      <c r="BL427" s="20" t="s">
        <v>193</v>
      </c>
      <c r="BM427" s="214" t="s">
        <v>632</v>
      </c>
    </row>
    <row r="428" s="2" customFormat="1">
      <c r="A428" s="41"/>
      <c r="B428" s="42"/>
      <c r="C428" s="43"/>
      <c r="D428" s="216" t="s">
        <v>139</v>
      </c>
      <c r="E428" s="43"/>
      <c r="F428" s="217" t="s">
        <v>633</v>
      </c>
      <c r="G428" s="43"/>
      <c r="H428" s="43"/>
      <c r="I428" s="218"/>
      <c r="J428" s="43"/>
      <c r="K428" s="43"/>
      <c r="L428" s="47"/>
      <c r="M428" s="219"/>
      <c r="N428" s="220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139</v>
      </c>
      <c r="AU428" s="20" t="s">
        <v>81</v>
      </c>
    </row>
    <row r="429" s="2" customFormat="1">
      <c r="A429" s="41"/>
      <c r="B429" s="42"/>
      <c r="C429" s="43"/>
      <c r="D429" s="221" t="s">
        <v>141</v>
      </c>
      <c r="E429" s="43"/>
      <c r="F429" s="222" t="s">
        <v>634</v>
      </c>
      <c r="G429" s="43"/>
      <c r="H429" s="43"/>
      <c r="I429" s="218"/>
      <c r="J429" s="43"/>
      <c r="K429" s="43"/>
      <c r="L429" s="47"/>
      <c r="M429" s="219"/>
      <c r="N429" s="220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141</v>
      </c>
      <c r="AU429" s="20" t="s">
        <v>81</v>
      </c>
    </row>
    <row r="430" s="12" customFormat="1" ht="22.8" customHeight="1">
      <c r="A430" s="12"/>
      <c r="B430" s="187"/>
      <c r="C430" s="188"/>
      <c r="D430" s="189" t="s">
        <v>70</v>
      </c>
      <c r="E430" s="201" t="s">
        <v>635</v>
      </c>
      <c r="F430" s="201" t="s">
        <v>636</v>
      </c>
      <c r="G430" s="188"/>
      <c r="H430" s="188"/>
      <c r="I430" s="191"/>
      <c r="J430" s="202">
        <f>BK430</f>
        <v>0</v>
      </c>
      <c r="K430" s="188"/>
      <c r="L430" s="193"/>
      <c r="M430" s="194"/>
      <c r="N430" s="195"/>
      <c r="O430" s="195"/>
      <c r="P430" s="196">
        <f>SUM(P431:P448)</f>
        <v>0</v>
      </c>
      <c r="Q430" s="195"/>
      <c r="R430" s="196">
        <f>SUM(R431:R448)</f>
        <v>0.015536500000000002</v>
      </c>
      <c r="S430" s="195"/>
      <c r="T430" s="197">
        <f>SUM(T431:T448)</f>
        <v>0.018052700000000001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198" t="s">
        <v>81</v>
      </c>
      <c r="AT430" s="199" t="s">
        <v>70</v>
      </c>
      <c r="AU430" s="199" t="s">
        <v>79</v>
      </c>
      <c r="AY430" s="198" t="s">
        <v>130</v>
      </c>
      <c r="BK430" s="200">
        <f>SUM(BK431:BK448)</f>
        <v>0</v>
      </c>
    </row>
    <row r="431" s="2" customFormat="1" ht="16.5" customHeight="1">
      <c r="A431" s="41"/>
      <c r="B431" s="42"/>
      <c r="C431" s="203" t="s">
        <v>637</v>
      </c>
      <c r="D431" s="203" t="s">
        <v>133</v>
      </c>
      <c r="E431" s="204" t="s">
        <v>638</v>
      </c>
      <c r="F431" s="205" t="s">
        <v>639</v>
      </c>
      <c r="G431" s="206" t="s">
        <v>208</v>
      </c>
      <c r="H431" s="207">
        <v>10.810000000000001</v>
      </c>
      <c r="I431" s="208"/>
      <c r="J431" s="209">
        <f>ROUND(I431*H431,2)</f>
        <v>0</v>
      </c>
      <c r="K431" s="205" t="s">
        <v>137</v>
      </c>
      <c r="L431" s="47"/>
      <c r="M431" s="210" t="s">
        <v>19</v>
      </c>
      <c r="N431" s="211" t="s">
        <v>42</v>
      </c>
      <c r="O431" s="87"/>
      <c r="P431" s="212">
        <f>O431*H431</f>
        <v>0</v>
      </c>
      <c r="Q431" s="212">
        <v>0</v>
      </c>
      <c r="R431" s="212">
        <f>Q431*H431</f>
        <v>0</v>
      </c>
      <c r="S431" s="212">
        <v>0.00167</v>
      </c>
      <c r="T431" s="213">
        <f>S431*H431</f>
        <v>0.018052700000000001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4" t="s">
        <v>193</v>
      </c>
      <c r="AT431" s="214" t="s">
        <v>133</v>
      </c>
      <c r="AU431" s="214" t="s">
        <v>81</v>
      </c>
      <c r="AY431" s="20" t="s">
        <v>130</v>
      </c>
      <c r="BE431" s="215">
        <f>IF(N431="základní",J431,0)</f>
        <v>0</v>
      </c>
      <c r="BF431" s="215">
        <f>IF(N431="snížená",J431,0)</f>
        <v>0</v>
      </c>
      <c r="BG431" s="215">
        <f>IF(N431="zákl. přenesená",J431,0)</f>
        <v>0</v>
      </c>
      <c r="BH431" s="215">
        <f>IF(N431="sníž. přenesená",J431,0)</f>
        <v>0</v>
      </c>
      <c r="BI431" s="215">
        <f>IF(N431="nulová",J431,0)</f>
        <v>0</v>
      </c>
      <c r="BJ431" s="20" t="s">
        <v>79</v>
      </c>
      <c r="BK431" s="215">
        <f>ROUND(I431*H431,2)</f>
        <v>0</v>
      </c>
      <c r="BL431" s="20" t="s">
        <v>193</v>
      </c>
      <c r="BM431" s="214" t="s">
        <v>640</v>
      </c>
    </row>
    <row r="432" s="2" customFormat="1">
      <c r="A432" s="41"/>
      <c r="B432" s="42"/>
      <c r="C432" s="43"/>
      <c r="D432" s="216" t="s">
        <v>139</v>
      </c>
      <c r="E432" s="43"/>
      <c r="F432" s="217" t="s">
        <v>641</v>
      </c>
      <c r="G432" s="43"/>
      <c r="H432" s="43"/>
      <c r="I432" s="218"/>
      <c r="J432" s="43"/>
      <c r="K432" s="43"/>
      <c r="L432" s="47"/>
      <c r="M432" s="219"/>
      <c r="N432" s="220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139</v>
      </c>
      <c r="AU432" s="20" t="s">
        <v>81</v>
      </c>
    </row>
    <row r="433" s="2" customFormat="1">
      <c r="A433" s="41"/>
      <c r="B433" s="42"/>
      <c r="C433" s="43"/>
      <c r="D433" s="221" t="s">
        <v>141</v>
      </c>
      <c r="E433" s="43"/>
      <c r="F433" s="222" t="s">
        <v>642</v>
      </c>
      <c r="G433" s="43"/>
      <c r="H433" s="43"/>
      <c r="I433" s="218"/>
      <c r="J433" s="43"/>
      <c r="K433" s="43"/>
      <c r="L433" s="47"/>
      <c r="M433" s="219"/>
      <c r="N433" s="220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141</v>
      </c>
      <c r="AU433" s="20" t="s">
        <v>81</v>
      </c>
    </row>
    <row r="434" s="13" customFormat="1">
      <c r="A434" s="13"/>
      <c r="B434" s="223"/>
      <c r="C434" s="224"/>
      <c r="D434" s="216" t="s">
        <v>143</v>
      </c>
      <c r="E434" s="225" t="s">
        <v>19</v>
      </c>
      <c r="F434" s="226" t="s">
        <v>643</v>
      </c>
      <c r="G434" s="224"/>
      <c r="H434" s="227">
        <v>6.6600000000000001</v>
      </c>
      <c r="I434" s="228"/>
      <c r="J434" s="224"/>
      <c r="K434" s="224"/>
      <c r="L434" s="229"/>
      <c r="M434" s="230"/>
      <c r="N434" s="231"/>
      <c r="O434" s="231"/>
      <c r="P434" s="231"/>
      <c r="Q434" s="231"/>
      <c r="R434" s="231"/>
      <c r="S434" s="231"/>
      <c r="T434" s="23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3" t="s">
        <v>143</v>
      </c>
      <c r="AU434" s="233" t="s">
        <v>81</v>
      </c>
      <c r="AV434" s="13" t="s">
        <v>81</v>
      </c>
      <c r="AW434" s="13" t="s">
        <v>33</v>
      </c>
      <c r="AX434" s="13" t="s">
        <v>71</v>
      </c>
      <c r="AY434" s="233" t="s">
        <v>130</v>
      </c>
    </row>
    <row r="435" s="13" customFormat="1">
      <c r="A435" s="13"/>
      <c r="B435" s="223"/>
      <c r="C435" s="224"/>
      <c r="D435" s="216" t="s">
        <v>143</v>
      </c>
      <c r="E435" s="225" t="s">
        <v>19</v>
      </c>
      <c r="F435" s="226" t="s">
        <v>644</v>
      </c>
      <c r="G435" s="224"/>
      <c r="H435" s="227">
        <v>1.44</v>
      </c>
      <c r="I435" s="228"/>
      <c r="J435" s="224"/>
      <c r="K435" s="224"/>
      <c r="L435" s="229"/>
      <c r="M435" s="230"/>
      <c r="N435" s="231"/>
      <c r="O435" s="231"/>
      <c r="P435" s="231"/>
      <c r="Q435" s="231"/>
      <c r="R435" s="231"/>
      <c r="S435" s="231"/>
      <c r="T435" s="23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3" t="s">
        <v>143</v>
      </c>
      <c r="AU435" s="233" t="s">
        <v>81</v>
      </c>
      <c r="AV435" s="13" t="s">
        <v>81</v>
      </c>
      <c r="AW435" s="13" t="s">
        <v>33</v>
      </c>
      <c r="AX435" s="13" t="s">
        <v>71</v>
      </c>
      <c r="AY435" s="233" t="s">
        <v>130</v>
      </c>
    </row>
    <row r="436" s="13" customFormat="1">
      <c r="A436" s="13"/>
      <c r="B436" s="223"/>
      <c r="C436" s="224"/>
      <c r="D436" s="216" t="s">
        <v>143</v>
      </c>
      <c r="E436" s="225" t="s">
        <v>19</v>
      </c>
      <c r="F436" s="226" t="s">
        <v>645</v>
      </c>
      <c r="G436" s="224"/>
      <c r="H436" s="227">
        <v>1.53</v>
      </c>
      <c r="I436" s="228"/>
      <c r="J436" s="224"/>
      <c r="K436" s="224"/>
      <c r="L436" s="229"/>
      <c r="M436" s="230"/>
      <c r="N436" s="231"/>
      <c r="O436" s="231"/>
      <c r="P436" s="231"/>
      <c r="Q436" s="231"/>
      <c r="R436" s="231"/>
      <c r="S436" s="231"/>
      <c r="T436" s="23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3" t="s">
        <v>143</v>
      </c>
      <c r="AU436" s="233" t="s">
        <v>81</v>
      </c>
      <c r="AV436" s="13" t="s">
        <v>81</v>
      </c>
      <c r="AW436" s="13" t="s">
        <v>33</v>
      </c>
      <c r="AX436" s="13" t="s">
        <v>71</v>
      </c>
      <c r="AY436" s="233" t="s">
        <v>130</v>
      </c>
    </row>
    <row r="437" s="13" customFormat="1">
      <c r="A437" s="13"/>
      <c r="B437" s="223"/>
      <c r="C437" s="224"/>
      <c r="D437" s="216" t="s">
        <v>143</v>
      </c>
      <c r="E437" s="225" t="s">
        <v>19</v>
      </c>
      <c r="F437" s="226" t="s">
        <v>646</v>
      </c>
      <c r="G437" s="224"/>
      <c r="H437" s="227">
        <v>1.1799999999999999</v>
      </c>
      <c r="I437" s="228"/>
      <c r="J437" s="224"/>
      <c r="K437" s="224"/>
      <c r="L437" s="229"/>
      <c r="M437" s="230"/>
      <c r="N437" s="231"/>
      <c r="O437" s="231"/>
      <c r="P437" s="231"/>
      <c r="Q437" s="231"/>
      <c r="R437" s="231"/>
      <c r="S437" s="231"/>
      <c r="T437" s="23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3" t="s">
        <v>143</v>
      </c>
      <c r="AU437" s="233" t="s">
        <v>81</v>
      </c>
      <c r="AV437" s="13" t="s">
        <v>81</v>
      </c>
      <c r="AW437" s="13" t="s">
        <v>33</v>
      </c>
      <c r="AX437" s="13" t="s">
        <v>71</v>
      </c>
      <c r="AY437" s="233" t="s">
        <v>130</v>
      </c>
    </row>
    <row r="438" s="14" customFormat="1">
      <c r="A438" s="14"/>
      <c r="B438" s="234"/>
      <c r="C438" s="235"/>
      <c r="D438" s="216" t="s">
        <v>143</v>
      </c>
      <c r="E438" s="236" t="s">
        <v>19</v>
      </c>
      <c r="F438" s="237" t="s">
        <v>145</v>
      </c>
      <c r="G438" s="235"/>
      <c r="H438" s="238">
        <v>10.810000000000001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4" t="s">
        <v>143</v>
      </c>
      <c r="AU438" s="244" t="s">
        <v>81</v>
      </c>
      <c r="AV438" s="14" t="s">
        <v>138</v>
      </c>
      <c r="AW438" s="14" t="s">
        <v>33</v>
      </c>
      <c r="AX438" s="14" t="s">
        <v>79</v>
      </c>
      <c r="AY438" s="244" t="s">
        <v>130</v>
      </c>
    </row>
    <row r="439" s="2" customFormat="1" ht="24.15" customHeight="1">
      <c r="A439" s="41"/>
      <c r="B439" s="42"/>
      <c r="C439" s="203" t="s">
        <v>412</v>
      </c>
      <c r="D439" s="203" t="s">
        <v>133</v>
      </c>
      <c r="E439" s="204" t="s">
        <v>647</v>
      </c>
      <c r="F439" s="205" t="s">
        <v>648</v>
      </c>
      <c r="G439" s="206" t="s">
        <v>208</v>
      </c>
      <c r="H439" s="207">
        <v>9.6500000000000004</v>
      </c>
      <c r="I439" s="208"/>
      <c r="J439" s="209">
        <f>ROUND(I439*H439,2)</f>
        <v>0</v>
      </c>
      <c r="K439" s="205" t="s">
        <v>137</v>
      </c>
      <c r="L439" s="47"/>
      <c r="M439" s="210" t="s">
        <v>19</v>
      </c>
      <c r="N439" s="211" t="s">
        <v>42</v>
      </c>
      <c r="O439" s="87"/>
      <c r="P439" s="212">
        <f>O439*H439</f>
        <v>0</v>
      </c>
      <c r="Q439" s="212">
        <v>0.0016100000000000001</v>
      </c>
      <c r="R439" s="212">
        <f>Q439*H439</f>
        <v>0.015536500000000002</v>
      </c>
      <c r="S439" s="212">
        <v>0</v>
      </c>
      <c r="T439" s="213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4" t="s">
        <v>193</v>
      </c>
      <c r="AT439" s="214" t="s">
        <v>133</v>
      </c>
      <c r="AU439" s="214" t="s">
        <v>81</v>
      </c>
      <c r="AY439" s="20" t="s">
        <v>130</v>
      </c>
      <c r="BE439" s="215">
        <f>IF(N439="základní",J439,0)</f>
        <v>0</v>
      </c>
      <c r="BF439" s="215">
        <f>IF(N439="snížená",J439,0)</f>
        <v>0</v>
      </c>
      <c r="BG439" s="215">
        <f>IF(N439="zákl. přenesená",J439,0)</f>
        <v>0</v>
      </c>
      <c r="BH439" s="215">
        <f>IF(N439="sníž. přenesená",J439,0)</f>
        <v>0</v>
      </c>
      <c r="BI439" s="215">
        <f>IF(N439="nulová",J439,0)</f>
        <v>0</v>
      </c>
      <c r="BJ439" s="20" t="s">
        <v>79</v>
      </c>
      <c r="BK439" s="215">
        <f>ROUND(I439*H439,2)</f>
        <v>0</v>
      </c>
      <c r="BL439" s="20" t="s">
        <v>193</v>
      </c>
      <c r="BM439" s="214" t="s">
        <v>649</v>
      </c>
    </row>
    <row r="440" s="2" customFormat="1">
      <c r="A440" s="41"/>
      <c r="B440" s="42"/>
      <c r="C440" s="43"/>
      <c r="D440" s="216" t="s">
        <v>139</v>
      </c>
      <c r="E440" s="43"/>
      <c r="F440" s="217" t="s">
        <v>650</v>
      </c>
      <c r="G440" s="43"/>
      <c r="H440" s="43"/>
      <c r="I440" s="218"/>
      <c r="J440" s="43"/>
      <c r="K440" s="43"/>
      <c r="L440" s="47"/>
      <c r="M440" s="219"/>
      <c r="N440" s="220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139</v>
      </c>
      <c r="AU440" s="20" t="s">
        <v>81</v>
      </c>
    </row>
    <row r="441" s="2" customFormat="1">
      <c r="A441" s="41"/>
      <c r="B441" s="42"/>
      <c r="C441" s="43"/>
      <c r="D441" s="221" t="s">
        <v>141</v>
      </c>
      <c r="E441" s="43"/>
      <c r="F441" s="222" t="s">
        <v>651</v>
      </c>
      <c r="G441" s="43"/>
      <c r="H441" s="43"/>
      <c r="I441" s="218"/>
      <c r="J441" s="43"/>
      <c r="K441" s="43"/>
      <c r="L441" s="47"/>
      <c r="M441" s="219"/>
      <c r="N441" s="220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141</v>
      </c>
      <c r="AU441" s="20" t="s">
        <v>81</v>
      </c>
    </row>
    <row r="442" s="13" customFormat="1">
      <c r="A442" s="13"/>
      <c r="B442" s="223"/>
      <c r="C442" s="224"/>
      <c r="D442" s="216" t="s">
        <v>143</v>
      </c>
      <c r="E442" s="225" t="s">
        <v>19</v>
      </c>
      <c r="F442" s="226" t="s">
        <v>643</v>
      </c>
      <c r="G442" s="224"/>
      <c r="H442" s="227">
        <v>6.6600000000000001</v>
      </c>
      <c r="I442" s="228"/>
      <c r="J442" s="224"/>
      <c r="K442" s="224"/>
      <c r="L442" s="229"/>
      <c r="M442" s="230"/>
      <c r="N442" s="231"/>
      <c r="O442" s="231"/>
      <c r="P442" s="231"/>
      <c r="Q442" s="231"/>
      <c r="R442" s="231"/>
      <c r="S442" s="231"/>
      <c r="T442" s="23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3" t="s">
        <v>143</v>
      </c>
      <c r="AU442" s="233" t="s">
        <v>81</v>
      </c>
      <c r="AV442" s="13" t="s">
        <v>81</v>
      </c>
      <c r="AW442" s="13" t="s">
        <v>33</v>
      </c>
      <c r="AX442" s="13" t="s">
        <v>71</v>
      </c>
      <c r="AY442" s="233" t="s">
        <v>130</v>
      </c>
    </row>
    <row r="443" s="13" customFormat="1">
      <c r="A443" s="13"/>
      <c r="B443" s="223"/>
      <c r="C443" s="224"/>
      <c r="D443" s="216" t="s">
        <v>143</v>
      </c>
      <c r="E443" s="225" t="s">
        <v>19</v>
      </c>
      <c r="F443" s="226" t="s">
        <v>652</v>
      </c>
      <c r="G443" s="224"/>
      <c r="H443" s="227">
        <v>1.46</v>
      </c>
      <c r="I443" s="228"/>
      <c r="J443" s="224"/>
      <c r="K443" s="224"/>
      <c r="L443" s="229"/>
      <c r="M443" s="230"/>
      <c r="N443" s="231"/>
      <c r="O443" s="231"/>
      <c r="P443" s="231"/>
      <c r="Q443" s="231"/>
      <c r="R443" s="231"/>
      <c r="S443" s="231"/>
      <c r="T443" s="23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3" t="s">
        <v>143</v>
      </c>
      <c r="AU443" s="233" t="s">
        <v>81</v>
      </c>
      <c r="AV443" s="13" t="s">
        <v>81</v>
      </c>
      <c r="AW443" s="13" t="s">
        <v>33</v>
      </c>
      <c r="AX443" s="13" t="s">
        <v>71</v>
      </c>
      <c r="AY443" s="233" t="s">
        <v>130</v>
      </c>
    </row>
    <row r="444" s="13" customFormat="1">
      <c r="A444" s="13"/>
      <c r="B444" s="223"/>
      <c r="C444" s="224"/>
      <c r="D444" s="216" t="s">
        <v>143</v>
      </c>
      <c r="E444" s="225" t="s">
        <v>19</v>
      </c>
      <c r="F444" s="226" t="s">
        <v>645</v>
      </c>
      <c r="G444" s="224"/>
      <c r="H444" s="227">
        <v>1.53</v>
      </c>
      <c r="I444" s="228"/>
      <c r="J444" s="224"/>
      <c r="K444" s="224"/>
      <c r="L444" s="229"/>
      <c r="M444" s="230"/>
      <c r="N444" s="231"/>
      <c r="O444" s="231"/>
      <c r="P444" s="231"/>
      <c r="Q444" s="231"/>
      <c r="R444" s="231"/>
      <c r="S444" s="231"/>
      <c r="T444" s="23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3" t="s">
        <v>143</v>
      </c>
      <c r="AU444" s="233" t="s">
        <v>81</v>
      </c>
      <c r="AV444" s="13" t="s">
        <v>81</v>
      </c>
      <c r="AW444" s="13" t="s">
        <v>33</v>
      </c>
      <c r="AX444" s="13" t="s">
        <v>71</v>
      </c>
      <c r="AY444" s="233" t="s">
        <v>130</v>
      </c>
    </row>
    <row r="445" s="14" customFormat="1">
      <c r="A445" s="14"/>
      <c r="B445" s="234"/>
      <c r="C445" s="235"/>
      <c r="D445" s="216" t="s">
        <v>143</v>
      </c>
      <c r="E445" s="236" t="s">
        <v>19</v>
      </c>
      <c r="F445" s="237" t="s">
        <v>145</v>
      </c>
      <c r="G445" s="235"/>
      <c r="H445" s="238">
        <v>9.6500000000000004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4" t="s">
        <v>143</v>
      </c>
      <c r="AU445" s="244" t="s">
        <v>81</v>
      </c>
      <c r="AV445" s="14" t="s">
        <v>138</v>
      </c>
      <c r="AW445" s="14" t="s">
        <v>33</v>
      </c>
      <c r="AX445" s="14" t="s">
        <v>79</v>
      </c>
      <c r="AY445" s="244" t="s">
        <v>130</v>
      </c>
    </row>
    <row r="446" s="2" customFormat="1" ht="24.15" customHeight="1">
      <c r="A446" s="41"/>
      <c r="B446" s="42"/>
      <c r="C446" s="203" t="s">
        <v>653</v>
      </c>
      <c r="D446" s="203" t="s">
        <v>133</v>
      </c>
      <c r="E446" s="204" t="s">
        <v>654</v>
      </c>
      <c r="F446" s="205" t="s">
        <v>655</v>
      </c>
      <c r="G446" s="206" t="s">
        <v>429</v>
      </c>
      <c r="H446" s="267"/>
      <c r="I446" s="208"/>
      <c r="J446" s="209">
        <f>ROUND(I446*H446,2)</f>
        <v>0</v>
      </c>
      <c r="K446" s="205" t="s">
        <v>137</v>
      </c>
      <c r="L446" s="47"/>
      <c r="M446" s="210" t="s">
        <v>19</v>
      </c>
      <c r="N446" s="211" t="s">
        <v>42</v>
      </c>
      <c r="O446" s="87"/>
      <c r="P446" s="212">
        <f>O446*H446</f>
        <v>0</v>
      </c>
      <c r="Q446" s="212">
        <v>0</v>
      </c>
      <c r="R446" s="212">
        <f>Q446*H446</f>
        <v>0</v>
      </c>
      <c r="S446" s="212">
        <v>0</v>
      </c>
      <c r="T446" s="213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14" t="s">
        <v>193</v>
      </c>
      <c r="AT446" s="214" t="s">
        <v>133</v>
      </c>
      <c r="AU446" s="214" t="s">
        <v>81</v>
      </c>
      <c r="AY446" s="20" t="s">
        <v>130</v>
      </c>
      <c r="BE446" s="215">
        <f>IF(N446="základní",J446,0)</f>
        <v>0</v>
      </c>
      <c r="BF446" s="215">
        <f>IF(N446="snížená",J446,0)</f>
        <v>0</v>
      </c>
      <c r="BG446" s="215">
        <f>IF(N446="zákl. přenesená",J446,0)</f>
        <v>0</v>
      </c>
      <c r="BH446" s="215">
        <f>IF(N446="sníž. přenesená",J446,0)</f>
        <v>0</v>
      </c>
      <c r="BI446" s="215">
        <f>IF(N446="nulová",J446,0)</f>
        <v>0</v>
      </c>
      <c r="BJ446" s="20" t="s">
        <v>79</v>
      </c>
      <c r="BK446" s="215">
        <f>ROUND(I446*H446,2)</f>
        <v>0</v>
      </c>
      <c r="BL446" s="20" t="s">
        <v>193</v>
      </c>
      <c r="BM446" s="214" t="s">
        <v>656</v>
      </c>
    </row>
    <row r="447" s="2" customFormat="1">
      <c r="A447" s="41"/>
      <c r="B447" s="42"/>
      <c r="C447" s="43"/>
      <c r="D447" s="216" t="s">
        <v>139</v>
      </c>
      <c r="E447" s="43"/>
      <c r="F447" s="217" t="s">
        <v>657</v>
      </c>
      <c r="G447" s="43"/>
      <c r="H447" s="43"/>
      <c r="I447" s="218"/>
      <c r="J447" s="43"/>
      <c r="K447" s="43"/>
      <c r="L447" s="47"/>
      <c r="M447" s="219"/>
      <c r="N447" s="220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139</v>
      </c>
      <c r="AU447" s="20" t="s">
        <v>81</v>
      </c>
    </row>
    <row r="448" s="2" customFormat="1">
      <c r="A448" s="41"/>
      <c r="B448" s="42"/>
      <c r="C448" s="43"/>
      <c r="D448" s="221" t="s">
        <v>141</v>
      </c>
      <c r="E448" s="43"/>
      <c r="F448" s="222" t="s">
        <v>658</v>
      </c>
      <c r="G448" s="43"/>
      <c r="H448" s="43"/>
      <c r="I448" s="218"/>
      <c r="J448" s="43"/>
      <c r="K448" s="43"/>
      <c r="L448" s="47"/>
      <c r="M448" s="219"/>
      <c r="N448" s="220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141</v>
      </c>
      <c r="AU448" s="20" t="s">
        <v>81</v>
      </c>
    </row>
    <row r="449" s="12" customFormat="1" ht="22.8" customHeight="1">
      <c r="A449" s="12"/>
      <c r="B449" s="187"/>
      <c r="C449" s="188"/>
      <c r="D449" s="189" t="s">
        <v>70</v>
      </c>
      <c r="E449" s="201" t="s">
        <v>659</v>
      </c>
      <c r="F449" s="201" t="s">
        <v>660</v>
      </c>
      <c r="G449" s="188"/>
      <c r="H449" s="188"/>
      <c r="I449" s="191"/>
      <c r="J449" s="202">
        <f>BK449</f>
        <v>0</v>
      </c>
      <c r="K449" s="188"/>
      <c r="L449" s="193"/>
      <c r="M449" s="194"/>
      <c r="N449" s="195"/>
      <c r="O449" s="195"/>
      <c r="P449" s="196">
        <f>SUM(P450:P676)</f>
        <v>0</v>
      </c>
      <c r="Q449" s="195"/>
      <c r="R449" s="196">
        <f>SUM(R450:R676)</f>
        <v>1.2488912900000004</v>
      </c>
      <c r="S449" s="195"/>
      <c r="T449" s="197">
        <f>SUM(T450:T676)</f>
        <v>0.02162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198" t="s">
        <v>81</v>
      </c>
      <c r="AT449" s="199" t="s">
        <v>70</v>
      </c>
      <c r="AU449" s="199" t="s">
        <v>79</v>
      </c>
      <c r="AY449" s="198" t="s">
        <v>130</v>
      </c>
      <c r="BK449" s="200">
        <f>SUM(BK450:BK676)</f>
        <v>0</v>
      </c>
    </row>
    <row r="450" s="2" customFormat="1" ht="24.15" customHeight="1">
      <c r="A450" s="41"/>
      <c r="B450" s="42"/>
      <c r="C450" s="203" t="s">
        <v>416</v>
      </c>
      <c r="D450" s="203" t="s">
        <v>133</v>
      </c>
      <c r="E450" s="204" t="s">
        <v>661</v>
      </c>
      <c r="F450" s="205" t="s">
        <v>662</v>
      </c>
      <c r="G450" s="206" t="s">
        <v>392</v>
      </c>
      <c r="H450" s="207">
        <v>2</v>
      </c>
      <c r="I450" s="208"/>
      <c r="J450" s="209">
        <f>ROUND(I450*H450,2)</f>
        <v>0</v>
      </c>
      <c r="K450" s="205" t="s">
        <v>137</v>
      </c>
      <c r="L450" s="47"/>
      <c r="M450" s="210" t="s">
        <v>19</v>
      </c>
      <c r="N450" s="211" t="s">
        <v>42</v>
      </c>
      <c r="O450" s="87"/>
      <c r="P450" s="212">
        <f>O450*H450</f>
        <v>0</v>
      </c>
      <c r="Q450" s="212">
        <v>0.00027</v>
      </c>
      <c r="R450" s="212">
        <f>Q450*H450</f>
        <v>0.00054000000000000001</v>
      </c>
      <c r="S450" s="212">
        <v>0</v>
      </c>
      <c r="T450" s="213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14" t="s">
        <v>193</v>
      </c>
      <c r="AT450" s="214" t="s">
        <v>133</v>
      </c>
      <c r="AU450" s="214" t="s">
        <v>81</v>
      </c>
      <c r="AY450" s="20" t="s">
        <v>130</v>
      </c>
      <c r="BE450" s="215">
        <f>IF(N450="základní",J450,0)</f>
        <v>0</v>
      </c>
      <c r="BF450" s="215">
        <f>IF(N450="snížená",J450,0)</f>
        <v>0</v>
      </c>
      <c r="BG450" s="215">
        <f>IF(N450="zákl. přenesená",J450,0)</f>
        <v>0</v>
      </c>
      <c r="BH450" s="215">
        <f>IF(N450="sníž. přenesená",J450,0)</f>
        <v>0</v>
      </c>
      <c r="BI450" s="215">
        <f>IF(N450="nulová",J450,0)</f>
        <v>0</v>
      </c>
      <c r="BJ450" s="20" t="s">
        <v>79</v>
      </c>
      <c r="BK450" s="215">
        <f>ROUND(I450*H450,2)</f>
        <v>0</v>
      </c>
      <c r="BL450" s="20" t="s">
        <v>193</v>
      </c>
      <c r="BM450" s="214" t="s">
        <v>663</v>
      </c>
    </row>
    <row r="451" s="2" customFormat="1">
      <c r="A451" s="41"/>
      <c r="B451" s="42"/>
      <c r="C451" s="43"/>
      <c r="D451" s="216" t="s">
        <v>139</v>
      </c>
      <c r="E451" s="43"/>
      <c r="F451" s="217" t="s">
        <v>664</v>
      </c>
      <c r="G451" s="43"/>
      <c r="H451" s="43"/>
      <c r="I451" s="218"/>
      <c r="J451" s="43"/>
      <c r="K451" s="43"/>
      <c r="L451" s="47"/>
      <c r="M451" s="219"/>
      <c r="N451" s="220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139</v>
      </c>
      <c r="AU451" s="20" t="s">
        <v>81</v>
      </c>
    </row>
    <row r="452" s="2" customFormat="1">
      <c r="A452" s="41"/>
      <c r="B452" s="42"/>
      <c r="C452" s="43"/>
      <c r="D452" s="221" t="s">
        <v>141</v>
      </c>
      <c r="E452" s="43"/>
      <c r="F452" s="222" t="s">
        <v>665</v>
      </c>
      <c r="G452" s="43"/>
      <c r="H452" s="43"/>
      <c r="I452" s="218"/>
      <c r="J452" s="43"/>
      <c r="K452" s="43"/>
      <c r="L452" s="47"/>
      <c r="M452" s="219"/>
      <c r="N452" s="220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141</v>
      </c>
      <c r="AU452" s="20" t="s">
        <v>81</v>
      </c>
    </row>
    <row r="453" s="13" customFormat="1">
      <c r="A453" s="13"/>
      <c r="B453" s="223"/>
      <c r="C453" s="224"/>
      <c r="D453" s="216" t="s">
        <v>143</v>
      </c>
      <c r="E453" s="225" t="s">
        <v>19</v>
      </c>
      <c r="F453" s="226" t="s">
        <v>666</v>
      </c>
      <c r="G453" s="224"/>
      <c r="H453" s="227">
        <v>2</v>
      </c>
      <c r="I453" s="228"/>
      <c r="J453" s="224"/>
      <c r="K453" s="224"/>
      <c r="L453" s="229"/>
      <c r="M453" s="230"/>
      <c r="N453" s="231"/>
      <c r="O453" s="231"/>
      <c r="P453" s="231"/>
      <c r="Q453" s="231"/>
      <c r="R453" s="231"/>
      <c r="S453" s="231"/>
      <c r="T453" s="23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3" t="s">
        <v>143</v>
      </c>
      <c r="AU453" s="233" t="s">
        <v>81</v>
      </c>
      <c r="AV453" s="13" t="s">
        <v>81</v>
      </c>
      <c r="AW453" s="13" t="s">
        <v>33</v>
      </c>
      <c r="AX453" s="13" t="s">
        <v>71</v>
      </c>
      <c r="AY453" s="233" t="s">
        <v>130</v>
      </c>
    </row>
    <row r="454" s="14" customFormat="1">
      <c r="A454" s="14"/>
      <c r="B454" s="234"/>
      <c r="C454" s="235"/>
      <c r="D454" s="216" t="s">
        <v>143</v>
      </c>
      <c r="E454" s="236" t="s">
        <v>19</v>
      </c>
      <c r="F454" s="237" t="s">
        <v>145</v>
      </c>
      <c r="G454" s="235"/>
      <c r="H454" s="238">
        <v>2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4" t="s">
        <v>143</v>
      </c>
      <c r="AU454" s="244" t="s">
        <v>81</v>
      </c>
      <c r="AV454" s="14" t="s">
        <v>138</v>
      </c>
      <c r="AW454" s="14" t="s">
        <v>33</v>
      </c>
      <c r="AX454" s="14" t="s">
        <v>79</v>
      </c>
      <c r="AY454" s="244" t="s">
        <v>130</v>
      </c>
    </row>
    <row r="455" s="2" customFormat="1" ht="21.75" customHeight="1">
      <c r="A455" s="41"/>
      <c r="B455" s="42"/>
      <c r="C455" s="245" t="s">
        <v>667</v>
      </c>
      <c r="D455" s="245" t="s">
        <v>146</v>
      </c>
      <c r="E455" s="246" t="s">
        <v>668</v>
      </c>
      <c r="F455" s="247" t="s">
        <v>669</v>
      </c>
      <c r="G455" s="248" t="s">
        <v>152</v>
      </c>
      <c r="H455" s="249">
        <v>1.0660000000000001</v>
      </c>
      <c r="I455" s="250"/>
      <c r="J455" s="251">
        <f>ROUND(I455*H455,2)</f>
        <v>0</v>
      </c>
      <c r="K455" s="247" t="s">
        <v>137</v>
      </c>
      <c r="L455" s="252"/>
      <c r="M455" s="253" t="s">
        <v>19</v>
      </c>
      <c r="N455" s="254" t="s">
        <v>42</v>
      </c>
      <c r="O455" s="87"/>
      <c r="P455" s="212">
        <f>O455*H455</f>
        <v>0</v>
      </c>
      <c r="Q455" s="212">
        <v>0.040280000000000003</v>
      </c>
      <c r="R455" s="212">
        <f>Q455*H455</f>
        <v>0.042938480000000008</v>
      </c>
      <c r="S455" s="212">
        <v>0</v>
      </c>
      <c r="T455" s="213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14" t="s">
        <v>249</v>
      </c>
      <c r="AT455" s="214" t="s">
        <v>146</v>
      </c>
      <c r="AU455" s="214" t="s">
        <v>81</v>
      </c>
      <c r="AY455" s="20" t="s">
        <v>130</v>
      </c>
      <c r="BE455" s="215">
        <f>IF(N455="základní",J455,0)</f>
        <v>0</v>
      </c>
      <c r="BF455" s="215">
        <f>IF(N455="snížená",J455,0)</f>
        <v>0</v>
      </c>
      <c r="BG455" s="215">
        <f>IF(N455="zákl. přenesená",J455,0)</f>
        <v>0</v>
      </c>
      <c r="BH455" s="215">
        <f>IF(N455="sníž. přenesená",J455,0)</f>
        <v>0</v>
      </c>
      <c r="BI455" s="215">
        <f>IF(N455="nulová",J455,0)</f>
        <v>0</v>
      </c>
      <c r="BJ455" s="20" t="s">
        <v>79</v>
      </c>
      <c r="BK455" s="215">
        <f>ROUND(I455*H455,2)</f>
        <v>0</v>
      </c>
      <c r="BL455" s="20" t="s">
        <v>193</v>
      </c>
      <c r="BM455" s="214" t="s">
        <v>670</v>
      </c>
    </row>
    <row r="456" s="2" customFormat="1">
      <c r="A456" s="41"/>
      <c r="B456" s="42"/>
      <c r="C456" s="43"/>
      <c r="D456" s="216" t="s">
        <v>139</v>
      </c>
      <c r="E456" s="43"/>
      <c r="F456" s="217" t="s">
        <v>669</v>
      </c>
      <c r="G456" s="43"/>
      <c r="H456" s="43"/>
      <c r="I456" s="218"/>
      <c r="J456" s="43"/>
      <c r="K456" s="43"/>
      <c r="L456" s="47"/>
      <c r="M456" s="219"/>
      <c r="N456" s="220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139</v>
      </c>
      <c r="AU456" s="20" t="s">
        <v>81</v>
      </c>
    </row>
    <row r="457" s="13" customFormat="1">
      <c r="A457" s="13"/>
      <c r="B457" s="223"/>
      <c r="C457" s="224"/>
      <c r="D457" s="216" t="s">
        <v>143</v>
      </c>
      <c r="E457" s="225" t="s">
        <v>19</v>
      </c>
      <c r="F457" s="226" t="s">
        <v>671</v>
      </c>
      <c r="G457" s="224"/>
      <c r="H457" s="227">
        <v>1.0660000000000001</v>
      </c>
      <c r="I457" s="228"/>
      <c r="J457" s="224"/>
      <c r="K457" s="224"/>
      <c r="L457" s="229"/>
      <c r="M457" s="230"/>
      <c r="N457" s="231"/>
      <c r="O457" s="231"/>
      <c r="P457" s="231"/>
      <c r="Q457" s="231"/>
      <c r="R457" s="231"/>
      <c r="S457" s="231"/>
      <c r="T457" s="23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3" t="s">
        <v>143</v>
      </c>
      <c r="AU457" s="233" t="s">
        <v>81</v>
      </c>
      <c r="AV457" s="13" t="s">
        <v>81</v>
      </c>
      <c r="AW457" s="13" t="s">
        <v>33</v>
      </c>
      <c r="AX457" s="13" t="s">
        <v>71</v>
      </c>
      <c r="AY457" s="233" t="s">
        <v>130</v>
      </c>
    </row>
    <row r="458" s="14" customFormat="1">
      <c r="A458" s="14"/>
      <c r="B458" s="234"/>
      <c r="C458" s="235"/>
      <c r="D458" s="216" t="s">
        <v>143</v>
      </c>
      <c r="E458" s="236" t="s">
        <v>19</v>
      </c>
      <c r="F458" s="237" t="s">
        <v>145</v>
      </c>
      <c r="G458" s="235"/>
      <c r="H458" s="238">
        <v>1.0660000000000001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4" t="s">
        <v>143</v>
      </c>
      <c r="AU458" s="244" t="s">
        <v>81</v>
      </c>
      <c r="AV458" s="14" t="s">
        <v>138</v>
      </c>
      <c r="AW458" s="14" t="s">
        <v>33</v>
      </c>
      <c r="AX458" s="14" t="s">
        <v>79</v>
      </c>
      <c r="AY458" s="244" t="s">
        <v>130</v>
      </c>
    </row>
    <row r="459" s="2" customFormat="1" ht="24.15" customHeight="1">
      <c r="A459" s="41"/>
      <c r="B459" s="42"/>
      <c r="C459" s="203" t="s">
        <v>421</v>
      </c>
      <c r="D459" s="203" t="s">
        <v>133</v>
      </c>
      <c r="E459" s="204" t="s">
        <v>672</v>
      </c>
      <c r="F459" s="205" t="s">
        <v>673</v>
      </c>
      <c r="G459" s="206" t="s">
        <v>152</v>
      </c>
      <c r="H459" s="207">
        <v>1.117</v>
      </c>
      <c r="I459" s="208"/>
      <c r="J459" s="209">
        <f>ROUND(I459*H459,2)</f>
        <v>0</v>
      </c>
      <c r="K459" s="205" t="s">
        <v>137</v>
      </c>
      <c r="L459" s="47"/>
      <c r="M459" s="210" t="s">
        <v>19</v>
      </c>
      <c r="N459" s="211" t="s">
        <v>42</v>
      </c>
      <c r="O459" s="87"/>
      <c r="P459" s="212">
        <f>O459*H459</f>
        <v>0</v>
      </c>
      <c r="Q459" s="212">
        <v>0.00027</v>
      </c>
      <c r="R459" s="212">
        <f>Q459*H459</f>
        <v>0.00030159000000000002</v>
      </c>
      <c r="S459" s="212">
        <v>0</v>
      </c>
      <c r="T459" s="213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14" t="s">
        <v>193</v>
      </c>
      <c r="AT459" s="214" t="s">
        <v>133</v>
      </c>
      <c r="AU459" s="214" t="s">
        <v>81</v>
      </c>
      <c r="AY459" s="20" t="s">
        <v>130</v>
      </c>
      <c r="BE459" s="215">
        <f>IF(N459="základní",J459,0)</f>
        <v>0</v>
      </c>
      <c r="BF459" s="215">
        <f>IF(N459="snížená",J459,0)</f>
        <v>0</v>
      </c>
      <c r="BG459" s="215">
        <f>IF(N459="zákl. přenesená",J459,0)</f>
        <v>0</v>
      </c>
      <c r="BH459" s="215">
        <f>IF(N459="sníž. přenesená",J459,0)</f>
        <v>0</v>
      </c>
      <c r="BI459" s="215">
        <f>IF(N459="nulová",J459,0)</f>
        <v>0</v>
      </c>
      <c r="BJ459" s="20" t="s">
        <v>79</v>
      </c>
      <c r="BK459" s="215">
        <f>ROUND(I459*H459,2)</f>
        <v>0</v>
      </c>
      <c r="BL459" s="20" t="s">
        <v>193</v>
      </c>
      <c r="BM459" s="214" t="s">
        <v>674</v>
      </c>
    </row>
    <row r="460" s="2" customFormat="1">
      <c r="A460" s="41"/>
      <c r="B460" s="42"/>
      <c r="C460" s="43"/>
      <c r="D460" s="216" t="s">
        <v>139</v>
      </c>
      <c r="E460" s="43"/>
      <c r="F460" s="217" t="s">
        <v>675</v>
      </c>
      <c r="G460" s="43"/>
      <c r="H460" s="43"/>
      <c r="I460" s="218"/>
      <c r="J460" s="43"/>
      <c r="K460" s="43"/>
      <c r="L460" s="47"/>
      <c r="M460" s="219"/>
      <c r="N460" s="220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139</v>
      </c>
      <c r="AU460" s="20" t="s">
        <v>81</v>
      </c>
    </row>
    <row r="461" s="2" customFormat="1">
      <c r="A461" s="41"/>
      <c r="B461" s="42"/>
      <c r="C461" s="43"/>
      <c r="D461" s="221" t="s">
        <v>141</v>
      </c>
      <c r="E461" s="43"/>
      <c r="F461" s="222" t="s">
        <v>676</v>
      </c>
      <c r="G461" s="43"/>
      <c r="H461" s="43"/>
      <c r="I461" s="218"/>
      <c r="J461" s="43"/>
      <c r="K461" s="43"/>
      <c r="L461" s="47"/>
      <c r="M461" s="219"/>
      <c r="N461" s="220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141</v>
      </c>
      <c r="AU461" s="20" t="s">
        <v>81</v>
      </c>
    </row>
    <row r="462" s="13" customFormat="1">
      <c r="A462" s="13"/>
      <c r="B462" s="223"/>
      <c r="C462" s="224"/>
      <c r="D462" s="216" t="s">
        <v>143</v>
      </c>
      <c r="E462" s="225" t="s">
        <v>19</v>
      </c>
      <c r="F462" s="226" t="s">
        <v>677</v>
      </c>
      <c r="G462" s="224"/>
      <c r="H462" s="227">
        <v>1.117</v>
      </c>
      <c r="I462" s="228"/>
      <c r="J462" s="224"/>
      <c r="K462" s="224"/>
      <c r="L462" s="229"/>
      <c r="M462" s="230"/>
      <c r="N462" s="231"/>
      <c r="O462" s="231"/>
      <c r="P462" s="231"/>
      <c r="Q462" s="231"/>
      <c r="R462" s="231"/>
      <c r="S462" s="231"/>
      <c r="T462" s="23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3" t="s">
        <v>143</v>
      </c>
      <c r="AU462" s="233" t="s">
        <v>81</v>
      </c>
      <c r="AV462" s="13" t="s">
        <v>81</v>
      </c>
      <c r="AW462" s="13" t="s">
        <v>33</v>
      </c>
      <c r="AX462" s="13" t="s">
        <v>71</v>
      </c>
      <c r="AY462" s="233" t="s">
        <v>130</v>
      </c>
    </row>
    <row r="463" s="14" customFormat="1">
      <c r="A463" s="14"/>
      <c r="B463" s="234"/>
      <c r="C463" s="235"/>
      <c r="D463" s="216" t="s">
        <v>143</v>
      </c>
      <c r="E463" s="236" t="s">
        <v>19</v>
      </c>
      <c r="F463" s="237" t="s">
        <v>145</v>
      </c>
      <c r="G463" s="235"/>
      <c r="H463" s="238">
        <v>1.117</v>
      </c>
      <c r="I463" s="239"/>
      <c r="J463" s="235"/>
      <c r="K463" s="235"/>
      <c r="L463" s="240"/>
      <c r="M463" s="241"/>
      <c r="N463" s="242"/>
      <c r="O463" s="242"/>
      <c r="P463" s="242"/>
      <c r="Q463" s="242"/>
      <c r="R463" s="242"/>
      <c r="S463" s="242"/>
      <c r="T463" s="24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4" t="s">
        <v>143</v>
      </c>
      <c r="AU463" s="244" t="s">
        <v>81</v>
      </c>
      <c r="AV463" s="14" t="s">
        <v>138</v>
      </c>
      <c r="AW463" s="14" t="s">
        <v>33</v>
      </c>
      <c r="AX463" s="14" t="s">
        <v>79</v>
      </c>
      <c r="AY463" s="244" t="s">
        <v>130</v>
      </c>
    </row>
    <row r="464" s="2" customFormat="1" ht="24.15" customHeight="1">
      <c r="A464" s="41"/>
      <c r="B464" s="42"/>
      <c r="C464" s="245" t="s">
        <v>678</v>
      </c>
      <c r="D464" s="245" t="s">
        <v>146</v>
      </c>
      <c r="E464" s="246" t="s">
        <v>679</v>
      </c>
      <c r="F464" s="247" t="s">
        <v>680</v>
      </c>
      <c r="G464" s="248" t="s">
        <v>152</v>
      </c>
      <c r="H464" s="249">
        <v>1.117</v>
      </c>
      <c r="I464" s="250"/>
      <c r="J464" s="251">
        <f>ROUND(I464*H464,2)</f>
        <v>0</v>
      </c>
      <c r="K464" s="247" t="s">
        <v>137</v>
      </c>
      <c r="L464" s="252"/>
      <c r="M464" s="253" t="s">
        <v>19</v>
      </c>
      <c r="N464" s="254" t="s">
        <v>42</v>
      </c>
      <c r="O464" s="87"/>
      <c r="P464" s="212">
        <f>O464*H464</f>
        <v>0</v>
      </c>
      <c r="Q464" s="212">
        <v>0.036810000000000002</v>
      </c>
      <c r="R464" s="212">
        <f>Q464*H464</f>
        <v>0.041116770000000004</v>
      </c>
      <c r="S464" s="212">
        <v>0</v>
      </c>
      <c r="T464" s="213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14" t="s">
        <v>249</v>
      </c>
      <c r="AT464" s="214" t="s">
        <v>146</v>
      </c>
      <c r="AU464" s="214" t="s">
        <v>81</v>
      </c>
      <c r="AY464" s="20" t="s">
        <v>130</v>
      </c>
      <c r="BE464" s="215">
        <f>IF(N464="základní",J464,0)</f>
        <v>0</v>
      </c>
      <c r="BF464" s="215">
        <f>IF(N464="snížená",J464,0)</f>
        <v>0</v>
      </c>
      <c r="BG464" s="215">
        <f>IF(N464="zákl. přenesená",J464,0)</f>
        <v>0</v>
      </c>
      <c r="BH464" s="215">
        <f>IF(N464="sníž. přenesená",J464,0)</f>
        <v>0</v>
      </c>
      <c r="BI464" s="215">
        <f>IF(N464="nulová",J464,0)</f>
        <v>0</v>
      </c>
      <c r="BJ464" s="20" t="s">
        <v>79</v>
      </c>
      <c r="BK464" s="215">
        <f>ROUND(I464*H464,2)</f>
        <v>0</v>
      </c>
      <c r="BL464" s="20" t="s">
        <v>193</v>
      </c>
      <c r="BM464" s="214" t="s">
        <v>681</v>
      </c>
    </row>
    <row r="465" s="2" customFormat="1">
      <c r="A465" s="41"/>
      <c r="B465" s="42"/>
      <c r="C465" s="43"/>
      <c r="D465" s="216" t="s">
        <v>139</v>
      </c>
      <c r="E465" s="43"/>
      <c r="F465" s="217" t="s">
        <v>680</v>
      </c>
      <c r="G465" s="43"/>
      <c r="H465" s="43"/>
      <c r="I465" s="218"/>
      <c r="J465" s="43"/>
      <c r="K465" s="43"/>
      <c r="L465" s="47"/>
      <c r="M465" s="219"/>
      <c r="N465" s="220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139</v>
      </c>
      <c r="AU465" s="20" t="s">
        <v>81</v>
      </c>
    </row>
    <row r="466" s="13" customFormat="1">
      <c r="A466" s="13"/>
      <c r="B466" s="223"/>
      <c r="C466" s="224"/>
      <c r="D466" s="216" t="s">
        <v>143</v>
      </c>
      <c r="E466" s="225" t="s">
        <v>19</v>
      </c>
      <c r="F466" s="226" t="s">
        <v>677</v>
      </c>
      <c r="G466" s="224"/>
      <c r="H466" s="227">
        <v>1.117</v>
      </c>
      <c r="I466" s="228"/>
      <c r="J466" s="224"/>
      <c r="K466" s="224"/>
      <c r="L466" s="229"/>
      <c r="M466" s="230"/>
      <c r="N466" s="231"/>
      <c r="O466" s="231"/>
      <c r="P466" s="231"/>
      <c r="Q466" s="231"/>
      <c r="R466" s="231"/>
      <c r="S466" s="231"/>
      <c r="T466" s="23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3" t="s">
        <v>143</v>
      </c>
      <c r="AU466" s="233" t="s">
        <v>81</v>
      </c>
      <c r="AV466" s="13" t="s">
        <v>81</v>
      </c>
      <c r="AW466" s="13" t="s">
        <v>33</v>
      </c>
      <c r="AX466" s="13" t="s">
        <v>71</v>
      </c>
      <c r="AY466" s="233" t="s">
        <v>130</v>
      </c>
    </row>
    <row r="467" s="14" customFormat="1">
      <c r="A467" s="14"/>
      <c r="B467" s="234"/>
      <c r="C467" s="235"/>
      <c r="D467" s="216" t="s">
        <v>143</v>
      </c>
      <c r="E467" s="236" t="s">
        <v>19</v>
      </c>
      <c r="F467" s="237" t="s">
        <v>145</v>
      </c>
      <c r="G467" s="235"/>
      <c r="H467" s="238">
        <v>1.117</v>
      </c>
      <c r="I467" s="239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4" t="s">
        <v>143</v>
      </c>
      <c r="AU467" s="244" t="s">
        <v>81</v>
      </c>
      <c r="AV467" s="14" t="s">
        <v>138</v>
      </c>
      <c r="AW467" s="14" t="s">
        <v>33</v>
      </c>
      <c r="AX467" s="14" t="s">
        <v>79</v>
      </c>
      <c r="AY467" s="244" t="s">
        <v>130</v>
      </c>
    </row>
    <row r="468" s="2" customFormat="1" ht="24.15" customHeight="1">
      <c r="A468" s="41"/>
      <c r="B468" s="42"/>
      <c r="C468" s="203" t="s">
        <v>425</v>
      </c>
      <c r="D468" s="203" t="s">
        <v>133</v>
      </c>
      <c r="E468" s="204" t="s">
        <v>682</v>
      </c>
      <c r="F468" s="205" t="s">
        <v>683</v>
      </c>
      <c r="G468" s="206" t="s">
        <v>152</v>
      </c>
      <c r="H468" s="207">
        <v>14.984999999999999</v>
      </c>
      <c r="I468" s="208"/>
      <c r="J468" s="209">
        <f>ROUND(I468*H468,2)</f>
        <v>0</v>
      </c>
      <c r="K468" s="205" t="s">
        <v>137</v>
      </c>
      <c r="L468" s="47"/>
      <c r="M468" s="210" t="s">
        <v>19</v>
      </c>
      <c r="N468" s="211" t="s">
        <v>42</v>
      </c>
      <c r="O468" s="87"/>
      <c r="P468" s="212">
        <f>O468*H468</f>
        <v>0</v>
      </c>
      <c r="Q468" s="212">
        <v>0.00025999999999999998</v>
      </c>
      <c r="R468" s="212">
        <f>Q468*H468</f>
        <v>0.0038960999999999996</v>
      </c>
      <c r="S468" s="212">
        <v>0</v>
      </c>
      <c r="T468" s="213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14" t="s">
        <v>193</v>
      </c>
      <c r="AT468" s="214" t="s">
        <v>133</v>
      </c>
      <c r="AU468" s="214" t="s">
        <v>81</v>
      </c>
      <c r="AY468" s="20" t="s">
        <v>130</v>
      </c>
      <c r="BE468" s="215">
        <f>IF(N468="základní",J468,0)</f>
        <v>0</v>
      </c>
      <c r="BF468" s="215">
        <f>IF(N468="snížená",J468,0)</f>
        <v>0</v>
      </c>
      <c r="BG468" s="215">
        <f>IF(N468="zákl. přenesená",J468,0)</f>
        <v>0</v>
      </c>
      <c r="BH468" s="215">
        <f>IF(N468="sníž. přenesená",J468,0)</f>
        <v>0</v>
      </c>
      <c r="BI468" s="215">
        <f>IF(N468="nulová",J468,0)</f>
        <v>0</v>
      </c>
      <c r="BJ468" s="20" t="s">
        <v>79</v>
      </c>
      <c r="BK468" s="215">
        <f>ROUND(I468*H468,2)</f>
        <v>0</v>
      </c>
      <c r="BL468" s="20" t="s">
        <v>193</v>
      </c>
      <c r="BM468" s="214" t="s">
        <v>684</v>
      </c>
    </row>
    <row r="469" s="2" customFormat="1">
      <c r="A469" s="41"/>
      <c r="B469" s="42"/>
      <c r="C469" s="43"/>
      <c r="D469" s="216" t="s">
        <v>139</v>
      </c>
      <c r="E469" s="43"/>
      <c r="F469" s="217" t="s">
        <v>685</v>
      </c>
      <c r="G469" s="43"/>
      <c r="H469" s="43"/>
      <c r="I469" s="218"/>
      <c r="J469" s="43"/>
      <c r="K469" s="43"/>
      <c r="L469" s="47"/>
      <c r="M469" s="219"/>
      <c r="N469" s="220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139</v>
      </c>
      <c r="AU469" s="20" t="s">
        <v>81</v>
      </c>
    </row>
    <row r="470" s="2" customFormat="1">
      <c r="A470" s="41"/>
      <c r="B470" s="42"/>
      <c r="C470" s="43"/>
      <c r="D470" s="221" t="s">
        <v>141</v>
      </c>
      <c r="E470" s="43"/>
      <c r="F470" s="222" t="s">
        <v>686</v>
      </c>
      <c r="G470" s="43"/>
      <c r="H470" s="43"/>
      <c r="I470" s="218"/>
      <c r="J470" s="43"/>
      <c r="K470" s="43"/>
      <c r="L470" s="47"/>
      <c r="M470" s="219"/>
      <c r="N470" s="220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141</v>
      </c>
      <c r="AU470" s="20" t="s">
        <v>81</v>
      </c>
    </row>
    <row r="471" s="13" customFormat="1">
      <c r="A471" s="13"/>
      <c r="B471" s="223"/>
      <c r="C471" s="224"/>
      <c r="D471" s="216" t="s">
        <v>143</v>
      </c>
      <c r="E471" s="225" t="s">
        <v>19</v>
      </c>
      <c r="F471" s="226" t="s">
        <v>687</v>
      </c>
      <c r="G471" s="224"/>
      <c r="H471" s="227">
        <v>14.984999999999999</v>
      </c>
      <c r="I471" s="228"/>
      <c r="J471" s="224"/>
      <c r="K471" s="224"/>
      <c r="L471" s="229"/>
      <c r="M471" s="230"/>
      <c r="N471" s="231"/>
      <c r="O471" s="231"/>
      <c r="P471" s="231"/>
      <c r="Q471" s="231"/>
      <c r="R471" s="231"/>
      <c r="S471" s="231"/>
      <c r="T471" s="23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3" t="s">
        <v>143</v>
      </c>
      <c r="AU471" s="233" t="s">
        <v>81</v>
      </c>
      <c r="AV471" s="13" t="s">
        <v>81</v>
      </c>
      <c r="AW471" s="13" t="s">
        <v>33</v>
      </c>
      <c r="AX471" s="13" t="s">
        <v>71</v>
      </c>
      <c r="AY471" s="233" t="s">
        <v>130</v>
      </c>
    </row>
    <row r="472" s="14" customFormat="1">
      <c r="A472" s="14"/>
      <c r="B472" s="234"/>
      <c r="C472" s="235"/>
      <c r="D472" s="216" t="s">
        <v>143</v>
      </c>
      <c r="E472" s="236" t="s">
        <v>19</v>
      </c>
      <c r="F472" s="237" t="s">
        <v>145</v>
      </c>
      <c r="G472" s="235"/>
      <c r="H472" s="238">
        <v>14.984999999999999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4" t="s">
        <v>143</v>
      </c>
      <c r="AU472" s="244" t="s">
        <v>81</v>
      </c>
      <c r="AV472" s="14" t="s">
        <v>138</v>
      </c>
      <c r="AW472" s="14" t="s">
        <v>33</v>
      </c>
      <c r="AX472" s="14" t="s">
        <v>79</v>
      </c>
      <c r="AY472" s="244" t="s">
        <v>130</v>
      </c>
    </row>
    <row r="473" s="2" customFormat="1" ht="24.15" customHeight="1">
      <c r="A473" s="41"/>
      <c r="B473" s="42"/>
      <c r="C473" s="245" t="s">
        <v>688</v>
      </c>
      <c r="D473" s="245" t="s">
        <v>146</v>
      </c>
      <c r="E473" s="246" t="s">
        <v>689</v>
      </c>
      <c r="F473" s="247" t="s">
        <v>690</v>
      </c>
      <c r="G473" s="248" t="s">
        <v>152</v>
      </c>
      <c r="H473" s="249">
        <v>14.984999999999999</v>
      </c>
      <c r="I473" s="250"/>
      <c r="J473" s="251">
        <f>ROUND(I473*H473,2)</f>
        <v>0</v>
      </c>
      <c r="K473" s="247" t="s">
        <v>137</v>
      </c>
      <c r="L473" s="252"/>
      <c r="M473" s="253" t="s">
        <v>19</v>
      </c>
      <c r="N473" s="254" t="s">
        <v>42</v>
      </c>
      <c r="O473" s="87"/>
      <c r="P473" s="212">
        <f>O473*H473</f>
        <v>0</v>
      </c>
      <c r="Q473" s="212">
        <v>0.036110000000000003</v>
      </c>
      <c r="R473" s="212">
        <f>Q473*H473</f>
        <v>0.54110835000000002</v>
      </c>
      <c r="S473" s="212">
        <v>0</v>
      </c>
      <c r="T473" s="213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14" t="s">
        <v>249</v>
      </c>
      <c r="AT473" s="214" t="s">
        <v>146</v>
      </c>
      <c r="AU473" s="214" t="s">
        <v>81</v>
      </c>
      <c r="AY473" s="20" t="s">
        <v>130</v>
      </c>
      <c r="BE473" s="215">
        <f>IF(N473="základní",J473,0)</f>
        <v>0</v>
      </c>
      <c r="BF473" s="215">
        <f>IF(N473="snížená",J473,0)</f>
        <v>0</v>
      </c>
      <c r="BG473" s="215">
        <f>IF(N473="zákl. přenesená",J473,0)</f>
        <v>0</v>
      </c>
      <c r="BH473" s="215">
        <f>IF(N473="sníž. přenesená",J473,0)</f>
        <v>0</v>
      </c>
      <c r="BI473" s="215">
        <f>IF(N473="nulová",J473,0)</f>
        <v>0</v>
      </c>
      <c r="BJ473" s="20" t="s">
        <v>79</v>
      </c>
      <c r="BK473" s="215">
        <f>ROUND(I473*H473,2)</f>
        <v>0</v>
      </c>
      <c r="BL473" s="20" t="s">
        <v>193</v>
      </c>
      <c r="BM473" s="214" t="s">
        <v>691</v>
      </c>
    </row>
    <row r="474" s="2" customFormat="1">
      <c r="A474" s="41"/>
      <c r="B474" s="42"/>
      <c r="C474" s="43"/>
      <c r="D474" s="216" t="s">
        <v>139</v>
      </c>
      <c r="E474" s="43"/>
      <c r="F474" s="217" t="s">
        <v>690</v>
      </c>
      <c r="G474" s="43"/>
      <c r="H474" s="43"/>
      <c r="I474" s="218"/>
      <c r="J474" s="43"/>
      <c r="K474" s="43"/>
      <c r="L474" s="47"/>
      <c r="M474" s="219"/>
      <c r="N474" s="220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139</v>
      </c>
      <c r="AU474" s="20" t="s">
        <v>81</v>
      </c>
    </row>
    <row r="475" s="13" customFormat="1">
      <c r="A475" s="13"/>
      <c r="B475" s="223"/>
      <c r="C475" s="224"/>
      <c r="D475" s="216" t="s">
        <v>143</v>
      </c>
      <c r="E475" s="225" t="s">
        <v>19</v>
      </c>
      <c r="F475" s="226" t="s">
        <v>687</v>
      </c>
      <c r="G475" s="224"/>
      <c r="H475" s="227">
        <v>14.984999999999999</v>
      </c>
      <c r="I475" s="228"/>
      <c r="J475" s="224"/>
      <c r="K475" s="224"/>
      <c r="L475" s="229"/>
      <c r="M475" s="230"/>
      <c r="N475" s="231"/>
      <c r="O475" s="231"/>
      <c r="P475" s="231"/>
      <c r="Q475" s="231"/>
      <c r="R475" s="231"/>
      <c r="S475" s="231"/>
      <c r="T475" s="23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3" t="s">
        <v>143</v>
      </c>
      <c r="AU475" s="233" t="s">
        <v>81</v>
      </c>
      <c r="AV475" s="13" t="s">
        <v>81</v>
      </c>
      <c r="AW475" s="13" t="s">
        <v>33</v>
      </c>
      <c r="AX475" s="13" t="s">
        <v>71</v>
      </c>
      <c r="AY475" s="233" t="s">
        <v>130</v>
      </c>
    </row>
    <row r="476" s="14" customFormat="1">
      <c r="A476" s="14"/>
      <c r="B476" s="234"/>
      <c r="C476" s="235"/>
      <c r="D476" s="216" t="s">
        <v>143</v>
      </c>
      <c r="E476" s="236" t="s">
        <v>19</v>
      </c>
      <c r="F476" s="237" t="s">
        <v>145</v>
      </c>
      <c r="G476" s="235"/>
      <c r="H476" s="238">
        <v>14.984999999999999</v>
      </c>
      <c r="I476" s="239"/>
      <c r="J476" s="235"/>
      <c r="K476" s="235"/>
      <c r="L476" s="240"/>
      <c r="M476" s="241"/>
      <c r="N476" s="242"/>
      <c r="O476" s="242"/>
      <c r="P476" s="242"/>
      <c r="Q476" s="242"/>
      <c r="R476" s="242"/>
      <c r="S476" s="242"/>
      <c r="T476" s="24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4" t="s">
        <v>143</v>
      </c>
      <c r="AU476" s="244" t="s">
        <v>81</v>
      </c>
      <c r="AV476" s="14" t="s">
        <v>138</v>
      </c>
      <c r="AW476" s="14" t="s">
        <v>33</v>
      </c>
      <c r="AX476" s="14" t="s">
        <v>79</v>
      </c>
      <c r="AY476" s="244" t="s">
        <v>130</v>
      </c>
    </row>
    <row r="477" s="2" customFormat="1" ht="24.15" customHeight="1">
      <c r="A477" s="41"/>
      <c r="B477" s="42"/>
      <c r="C477" s="203" t="s">
        <v>437</v>
      </c>
      <c r="D477" s="203" t="s">
        <v>133</v>
      </c>
      <c r="E477" s="204" t="s">
        <v>692</v>
      </c>
      <c r="F477" s="205" t="s">
        <v>693</v>
      </c>
      <c r="G477" s="206" t="s">
        <v>392</v>
      </c>
      <c r="H477" s="207">
        <v>7</v>
      </c>
      <c r="I477" s="208"/>
      <c r="J477" s="209">
        <f>ROUND(I477*H477,2)</f>
        <v>0</v>
      </c>
      <c r="K477" s="205" t="s">
        <v>137</v>
      </c>
      <c r="L477" s="47"/>
      <c r="M477" s="210" t="s">
        <v>19</v>
      </c>
      <c r="N477" s="211" t="s">
        <v>42</v>
      </c>
      <c r="O477" s="87"/>
      <c r="P477" s="212">
        <f>O477*H477</f>
        <v>0</v>
      </c>
      <c r="Q477" s="212">
        <v>0</v>
      </c>
      <c r="R477" s="212">
        <f>Q477*H477</f>
        <v>0</v>
      </c>
      <c r="S477" s="212">
        <v>0</v>
      </c>
      <c r="T477" s="213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14" t="s">
        <v>193</v>
      </c>
      <c r="AT477" s="214" t="s">
        <v>133</v>
      </c>
      <c r="AU477" s="214" t="s">
        <v>81</v>
      </c>
      <c r="AY477" s="20" t="s">
        <v>130</v>
      </c>
      <c r="BE477" s="215">
        <f>IF(N477="základní",J477,0)</f>
        <v>0</v>
      </c>
      <c r="BF477" s="215">
        <f>IF(N477="snížená",J477,0)</f>
        <v>0</v>
      </c>
      <c r="BG477" s="215">
        <f>IF(N477="zákl. přenesená",J477,0)</f>
        <v>0</v>
      </c>
      <c r="BH477" s="215">
        <f>IF(N477="sníž. přenesená",J477,0)</f>
        <v>0</v>
      </c>
      <c r="BI477" s="215">
        <f>IF(N477="nulová",J477,0)</f>
        <v>0</v>
      </c>
      <c r="BJ477" s="20" t="s">
        <v>79</v>
      </c>
      <c r="BK477" s="215">
        <f>ROUND(I477*H477,2)</f>
        <v>0</v>
      </c>
      <c r="BL477" s="20" t="s">
        <v>193</v>
      </c>
      <c r="BM477" s="214" t="s">
        <v>694</v>
      </c>
    </row>
    <row r="478" s="2" customFormat="1">
      <c r="A478" s="41"/>
      <c r="B478" s="42"/>
      <c r="C478" s="43"/>
      <c r="D478" s="216" t="s">
        <v>139</v>
      </c>
      <c r="E478" s="43"/>
      <c r="F478" s="217" t="s">
        <v>695</v>
      </c>
      <c r="G478" s="43"/>
      <c r="H478" s="43"/>
      <c r="I478" s="218"/>
      <c r="J478" s="43"/>
      <c r="K478" s="43"/>
      <c r="L478" s="47"/>
      <c r="M478" s="219"/>
      <c r="N478" s="220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139</v>
      </c>
      <c r="AU478" s="20" t="s">
        <v>81</v>
      </c>
    </row>
    <row r="479" s="2" customFormat="1">
      <c r="A479" s="41"/>
      <c r="B479" s="42"/>
      <c r="C479" s="43"/>
      <c r="D479" s="221" t="s">
        <v>141</v>
      </c>
      <c r="E479" s="43"/>
      <c r="F479" s="222" t="s">
        <v>696</v>
      </c>
      <c r="G479" s="43"/>
      <c r="H479" s="43"/>
      <c r="I479" s="218"/>
      <c r="J479" s="43"/>
      <c r="K479" s="43"/>
      <c r="L479" s="47"/>
      <c r="M479" s="219"/>
      <c r="N479" s="220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141</v>
      </c>
      <c r="AU479" s="20" t="s">
        <v>81</v>
      </c>
    </row>
    <row r="480" s="13" customFormat="1">
      <c r="A480" s="13"/>
      <c r="B480" s="223"/>
      <c r="C480" s="224"/>
      <c r="D480" s="216" t="s">
        <v>143</v>
      </c>
      <c r="E480" s="225" t="s">
        <v>19</v>
      </c>
      <c r="F480" s="226" t="s">
        <v>697</v>
      </c>
      <c r="G480" s="224"/>
      <c r="H480" s="227">
        <v>4</v>
      </c>
      <c r="I480" s="228"/>
      <c r="J480" s="224"/>
      <c r="K480" s="224"/>
      <c r="L480" s="229"/>
      <c r="M480" s="230"/>
      <c r="N480" s="231"/>
      <c r="O480" s="231"/>
      <c r="P480" s="231"/>
      <c r="Q480" s="231"/>
      <c r="R480" s="231"/>
      <c r="S480" s="231"/>
      <c r="T480" s="23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3" t="s">
        <v>143</v>
      </c>
      <c r="AU480" s="233" t="s">
        <v>81</v>
      </c>
      <c r="AV480" s="13" t="s">
        <v>81</v>
      </c>
      <c r="AW480" s="13" t="s">
        <v>33</v>
      </c>
      <c r="AX480" s="13" t="s">
        <v>71</v>
      </c>
      <c r="AY480" s="233" t="s">
        <v>130</v>
      </c>
    </row>
    <row r="481" s="13" customFormat="1">
      <c r="A481" s="13"/>
      <c r="B481" s="223"/>
      <c r="C481" s="224"/>
      <c r="D481" s="216" t="s">
        <v>143</v>
      </c>
      <c r="E481" s="225" t="s">
        <v>19</v>
      </c>
      <c r="F481" s="226" t="s">
        <v>698</v>
      </c>
      <c r="G481" s="224"/>
      <c r="H481" s="227">
        <v>3</v>
      </c>
      <c r="I481" s="228"/>
      <c r="J481" s="224"/>
      <c r="K481" s="224"/>
      <c r="L481" s="229"/>
      <c r="M481" s="230"/>
      <c r="N481" s="231"/>
      <c r="O481" s="231"/>
      <c r="P481" s="231"/>
      <c r="Q481" s="231"/>
      <c r="R481" s="231"/>
      <c r="S481" s="231"/>
      <c r="T481" s="23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3" t="s">
        <v>143</v>
      </c>
      <c r="AU481" s="233" t="s">
        <v>81</v>
      </c>
      <c r="AV481" s="13" t="s">
        <v>81</v>
      </c>
      <c r="AW481" s="13" t="s">
        <v>33</v>
      </c>
      <c r="AX481" s="13" t="s">
        <v>71</v>
      </c>
      <c r="AY481" s="233" t="s">
        <v>130</v>
      </c>
    </row>
    <row r="482" s="14" customFormat="1">
      <c r="A482" s="14"/>
      <c r="B482" s="234"/>
      <c r="C482" s="235"/>
      <c r="D482" s="216" t="s">
        <v>143</v>
      </c>
      <c r="E482" s="236" t="s">
        <v>19</v>
      </c>
      <c r="F482" s="237" t="s">
        <v>145</v>
      </c>
      <c r="G482" s="235"/>
      <c r="H482" s="238">
        <v>7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4" t="s">
        <v>143</v>
      </c>
      <c r="AU482" s="244" t="s">
        <v>81</v>
      </c>
      <c r="AV482" s="14" t="s">
        <v>138</v>
      </c>
      <c r="AW482" s="14" t="s">
        <v>33</v>
      </c>
      <c r="AX482" s="14" t="s">
        <v>79</v>
      </c>
      <c r="AY482" s="244" t="s">
        <v>130</v>
      </c>
    </row>
    <row r="483" s="2" customFormat="1" ht="24.15" customHeight="1">
      <c r="A483" s="41"/>
      <c r="B483" s="42"/>
      <c r="C483" s="245" t="s">
        <v>699</v>
      </c>
      <c r="D483" s="245" t="s">
        <v>146</v>
      </c>
      <c r="E483" s="246" t="s">
        <v>700</v>
      </c>
      <c r="F483" s="247" t="s">
        <v>701</v>
      </c>
      <c r="G483" s="248" t="s">
        <v>392</v>
      </c>
      <c r="H483" s="249">
        <v>3</v>
      </c>
      <c r="I483" s="250"/>
      <c r="J483" s="251">
        <f>ROUND(I483*H483,2)</f>
        <v>0</v>
      </c>
      <c r="K483" s="247" t="s">
        <v>137</v>
      </c>
      <c r="L483" s="252"/>
      <c r="M483" s="253" t="s">
        <v>19</v>
      </c>
      <c r="N483" s="254" t="s">
        <v>42</v>
      </c>
      <c r="O483" s="87"/>
      <c r="P483" s="212">
        <f>O483*H483</f>
        <v>0</v>
      </c>
      <c r="Q483" s="212">
        <v>0.017500000000000002</v>
      </c>
      <c r="R483" s="212">
        <f>Q483*H483</f>
        <v>0.052500000000000005</v>
      </c>
      <c r="S483" s="212">
        <v>0</v>
      </c>
      <c r="T483" s="213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14" t="s">
        <v>249</v>
      </c>
      <c r="AT483" s="214" t="s">
        <v>146</v>
      </c>
      <c r="AU483" s="214" t="s">
        <v>81</v>
      </c>
      <c r="AY483" s="20" t="s">
        <v>130</v>
      </c>
      <c r="BE483" s="215">
        <f>IF(N483="základní",J483,0)</f>
        <v>0</v>
      </c>
      <c r="BF483" s="215">
        <f>IF(N483="snížená",J483,0)</f>
        <v>0</v>
      </c>
      <c r="BG483" s="215">
        <f>IF(N483="zákl. přenesená",J483,0)</f>
        <v>0</v>
      </c>
      <c r="BH483" s="215">
        <f>IF(N483="sníž. přenesená",J483,0)</f>
        <v>0</v>
      </c>
      <c r="BI483" s="215">
        <f>IF(N483="nulová",J483,0)</f>
        <v>0</v>
      </c>
      <c r="BJ483" s="20" t="s">
        <v>79</v>
      </c>
      <c r="BK483" s="215">
        <f>ROUND(I483*H483,2)</f>
        <v>0</v>
      </c>
      <c r="BL483" s="20" t="s">
        <v>193</v>
      </c>
      <c r="BM483" s="214" t="s">
        <v>702</v>
      </c>
    </row>
    <row r="484" s="2" customFormat="1">
      <c r="A484" s="41"/>
      <c r="B484" s="42"/>
      <c r="C484" s="43"/>
      <c r="D484" s="216" t="s">
        <v>139</v>
      </c>
      <c r="E484" s="43"/>
      <c r="F484" s="217" t="s">
        <v>701</v>
      </c>
      <c r="G484" s="43"/>
      <c r="H484" s="43"/>
      <c r="I484" s="218"/>
      <c r="J484" s="43"/>
      <c r="K484" s="43"/>
      <c r="L484" s="47"/>
      <c r="M484" s="219"/>
      <c r="N484" s="220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139</v>
      </c>
      <c r="AU484" s="20" t="s">
        <v>81</v>
      </c>
    </row>
    <row r="485" s="13" customFormat="1">
      <c r="A485" s="13"/>
      <c r="B485" s="223"/>
      <c r="C485" s="224"/>
      <c r="D485" s="216" t="s">
        <v>143</v>
      </c>
      <c r="E485" s="225" t="s">
        <v>19</v>
      </c>
      <c r="F485" s="226" t="s">
        <v>698</v>
      </c>
      <c r="G485" s="224"/>
      <c r="H485" s="227">
        <v>3</v>
      </c>
      <c r="I485" s="228"/>
      <c r="J485" s="224"/>
      <c r="K485" s="224"/>
      <c r="L485" s="229"/>
      <c r="M485" s="230"/>
      <c r="N485" s="231"/>
      <c r="O485" s="231"/>
      <c r="P485" s="231"/>
      <c r="Q485" s="231"/>
      <c r="R485" s="231"/>
      <c r="S485" s="231"/>
      <c r="T485" s="23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3" t="s">
        <v>143</v>
      </c>
      <c r="AU485" s="233" t="s">
        <v>81</v>
      </c>
      <c r="AV485" s="13" t="s">
        <v>81</v>
      </c>
      <c r="AW485" s="13" t="s">
        <v>33</v>
      </c>
      <c r="AX485" s="13" t="s">
        <v>71</v>
      </c>
      <c r="AY485" s="233" t="s">
        <v>130</v>
      </c>
    </row>
    <row r="486" s="14" customFormat="1">
      <c r="A486" s="14"/>
      <c r="B486" s="234"/>
      <c r="C486" s="235"/>
      <c r="D486" s="216" t="s">
        <v>143</v>
      </c>
      <c r="E486" s="236" t="s">
        <v>19</v>
      </c>
      <c r="F486" s="237" t="s">
        <v>145</v>
      </c>
      <c r="G486" s="235"/>
      <c r="H486" s="238">
        <v>3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4" t="s">
        <v>143</v>
      </c>
      <c r="AU486" s="244" t="s">
        <v>81</v>
      </c>
      <c r="AV486" s="14" t="s">
        <v>138</v>
      </c>
      <c r="AW486" s="14" t="s">
        <v>33</v>
      </c>
      <c r="AX486" s="14" t="s">
        <v>79</v>
      </c>
      <c r="AY486" s="244" t="s">
        <v>130</v>
      </c>
    </row>
    <row r="487" s="2" customFormat="1" ht="24.15" customHeight="1">
      <c r="A487" s="41"/>
      <c r="B487" s="42"/>
      <c r="C487" s="245" t="s">
        <v>444</v>
      </c>
      <c r="D487" s="245" t="s">
        <v>146</v>
      </c>
      <c r="E487" s="246" t="s">
        <v>703</v>
      </c>
      <c r="F487" s="247" t="s">
        <v>704</v>
      </c>
      <c r="G487" s="248" t="s">
        <v>392</v>
      </c>
      <c r="H487" s="249">
        <v>4</v>
      </c>
      <c r="I487" s="250"/>
      <c r="J487" s="251">
        <f>ROUND(I487*H487,2)</f>
        <v>0</v>
      </c>
      <c r="K487" s="247" t="s">
        <v>137</v>
      </c>
      <c r="L487" s="252"/>
      <c r="M487" s="253" t="s">
        <v>19</v>
      </c>
      <c r="N487" s="254" t="s">
        <v>42</v>
      </c>
      <c r="O487" s="87"/>
      <c r="P487" s="212">
        <f>O487*H487</f>
        <v>0</v>
      </c>
      <c r="Q487" s="212">
        <v>0.0195</v>
      </c>
      <c r="R487" s="212">
        <f>Q487*H487</f>
        <v>0.078</v>
      </c>
      <c r="S487" s="212">
        <v>0</v>
      </c>
      <c r="T487" s="213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14" t="s">
        <v>249</v>
      </c>
      <c r="AT487" s="214" t="s">
        <v>146</v>
      </c>
      <c r="AU487" s="214" t="s">
        <v>81</v>
      </c>
      <c r="AY487" s="20" t="s">
        <v>130</v>
      </c>
      <c r="BE487" s="215">
        <f>IF(N487="základní",J487,0)</f>
        <v>0</v>
      </c>
      <c r="BF487" s="215">
        <f>IF(N487="snížená",J487,0)</f>
        <v>0</v>
      </c>
      <c r="BG487" s="215">
        <f>IF(N487="zákl. přenesená",J487,0)</f>
        <v>0</v>
      </c>
      <c r="BH487" s="215">
        <f>IF(N487="sníž. přenesená",J487,0)</f>
        <v>0</v>
      </c>
      <c r="BI487" s="215">
        <f>IF(N487="nulová",J487,0)</f>
        <v>0</v>
      </c>
      <c r="BJ487" s="20" t="s">
        <v>79</v>
      </c>
      <c r="BK487" s="215">
        <f>ROUND(I487*H487,2)</f>
        <v>0</v>
      </c>
      <c r="BL487" s="20" t="s">
        <v>193</v>
      </c>
      <c r="BM487" s="214" t="s">
        <v>705</v>
      </c>
    </row>
    <row r="488" s="2" customFormat="1">
      <c r="A488" s="41"/>
      <c r="B488" s="42"/>
      <c r="C488" s="43"/>
      <c r="D488" s="216" t="s">
        <v>139</v>
      </c>
      <c r="E488" s="43"/>
      <c r="F488" s="217" t="s">
        <v>704</v>
      </c>
      <c r="G488" s="43"/>
      <c r="H488" s="43"/>
      <c r="I488" s="218"/>
      <c r="J488" s="43"/>
      <c r="K488" s="43"/>
      <c r="L488" s="47"/>
      <c r="M488" s="219"/>
      <c r="N488" s="220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139</v>
      </c>
      <c r="AU488" s="20" t="s">
        <v>81</v>
      </c>
    </row>
    <row r="489" s="13" customFormat="1">
      <c r="A489" s="13"/>
      <c r="B489" s="223"/>
      <c r="C489" s="224"/>
      <c r="D489" s="216" t="s">
        <v>143</v>
      </c>
      <c r="E489" s="225" t="s">
        <v>19</v>
      </c>
      <c r="F489" s="226" t="s">
        <v>697</v>
      </c>
      <c r="G489" s="224"/>
      <c r="H489" s="227">
        <v>4</v>
      </c>
      <c r="I489" s="228"/>
      <c r="J489" s="224"/>
      <c r="K489" s="224"/>
      <c r="L489" s="229"/>
      <c r="M489" s="230"/>
      <c r="N489" s="231"/>
      <c r="O489" s="231"/>
      <c r="P489" s="231"/>
      <c r="Q489" s="231"/>
      <c r="R489" s="231"/>
      <c r="S489" s="231"/>
      <c r="T489" s="23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3" t="s">
        <v>143</v>
      </c>
      <c r="AU489" s="233" t="s">
        <v>81</v>
      </c>
      <c r="AV489" s="13" t="s">
        <v>81</v>
      </c>
      <c r="AW489" s="13" t="s">
        <v>33</v>
      </c>
      <c r="AX489" s="13" t="s">
        <v>71</v>
      </c>
      <c r="AY489" s="233" t="s">
        <v>130</v>
      </c>
    </row>
    <row r="490" s="14" customFormat="1">
      <c r="A490" s="14"/>
      <c r="B490" s="234"/>
      <c r="C490" s="235"/>
      <c r="D490" s="216" t="s">
        <v>143</v>
      </c>
      <c r="E490" s="236" t="s">
        <v>19</v>
      </c>
      <c r="F490" s="237" t="s">
        <v>145</v>
      </c>
      <c r="G490" s="235"/>
      <c r="H490" s="238">
        <v>4</v>
      </c>
      <c r="I490" s="239"/>
      <c r="J490" s="235"/>
      <c r="K490" s="235"/>
      <c r="L490" s="240"/>
      <c r="M490" s="241"/>
      <c r="N490" s="242"/>
      <c r="O490" s="242"/>
      <c r="P490" s="242"/>
      <c r="Q490" s="242"/>
      <c r="R490" s="242"/>
      <c r="S490" s="242"/>
      <c r="T490" s="24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4" t="s">
        <v>143</v>
      </c>
      <c r="AU490" s="244" t="s">
        <v>81</v>
      </c>
      <c r="AV490" s="14" t="s">
        <v>138</v>
      </c>
      <c r="AW490" s="14" t="s">
        <v>33</v>
      </c>
      <c r="AX490" s="14" t="s">
        <v>79</v>
      </c>
      <c r="AY490" s="244" t="s">
        <v>130</v>
      </c>
    </row>
    <row r="491" s="2" customFormat="1" ht="24.15" customHeight="1">
      <c r="A491" s="41"/>
      <c r="B491" s="42"/>
      <c r="C491" s="203" t="s">
        <v>706</v>
      </c>
      <c r="D491" s="203" t="s">
        <v>133</v>
      </c>
      <c r="E491" s="204" t="s">
        <v>707</v>
      </c>
      <c r="F491" s="205" t="s">
        <v>708</v>
      </c>
      <c r="G491" s="206" t="s">
        <v>392</v>
      </c>
      <c r="H491" s="207">
        <v>2</v>
      </c>
      <c r="I491" s="208"/>
      <c r="J491" s="209">
        <f>ROUND(I491*H491,2)</f>
        <v>0</v>
      </c>
      <c r="K491" s="205" t="s">
        <v>137</v>
      </c>
      <c r="L491" s="47"/>
      <c r="M491" s="210" t="s">
        <v>19</v>
      </c>
      <c r="N491" s="211" t="s">
        <v>42</v>
      </c>
      <c r="O491" s="87"/>
      <c r="P491" s="212">
        <f>O491*H491</f>
        <v>0</v>
      </c>
      <c r="Q491" s="212">
        <v>0</v>
      </c>
      <c r="R491" s="212">
        <f>Q491*H491</f>
        <v>0</v>
      </c>
      <c r="S491" s="212">
        <v>0</v>
      </c>
      <c r="T491" s="213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14" t="s">
        <v>193</v>
      </c>
      <c r="AT491" s="214" t="s">
        <v>133</v>
      </c>
      <c r="AU491" s="214" t="s">
        <v>81</v>
      </c>
      <c r="AY491" s="20" t="s">
        <v>130</v>
      </c>
      <c r="BE491" s="215">
        <f>IF(N491="základní",J491,0)</f>
        <v>0</v>
      </c>
      <c r="BF491" s="215">
        <f>IF(N491="snížená",J491,0)</f>
        <v>0</v>
      </c>
      <c r="BG491" s="215">
        <f>IF(N491="zákl. přenesená",J491,0)</f>
        <v>0</v>
      </c>
      <c r="BH491" s="215">
        <f>IF(N491="sníž. přenesená",J491,0)</f>
        <v>0</v>
      </c>
      <c r="BI491" s="215">
        <f>IF(N491="nulová",J491,0)</f>
        <v>0</v>
      </c>
      <c r="BJ491" s="20" t="s">
        <v>79</v>
      </c>
      <c r="BK491" s="215">
        <f>ROUND(I491*H491,2)</f>
        <v>0</v>
      </c>
      <c r="BL491" s="20" t="s">
        <v>193</v>
      </c>
      <c r="BM491" s="214" t="s">
        <v>709</v>
      </c>
    </row>
    <row r="492" s="2" customFormat="1">
      <c r="A492" s="41"/>
      <c r="B492" s="42"/>
      <c r="C492" s="43"/>
      <c r="D492" s="216" t="s">
        <v>139</v>
      </c>
      <c r="E492" s="43"/>
      <c r="F492" s="217" t="s">
        <v>710</v>
      </c>
      <c r="G492" s="43"/>
      <c r="H492" s="43"/>
      <c r="I492" s="218"/>
      <c r="J492" s="43"/>
      <c r="K492" s="43"/>
      <c r="L492" s="47"/>
      <c r="M492" s="219"/>
      <c r="N492" s="220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139</v>
      </c>
      <c r="AU492" s="20" t="s">
        <v>81</v>
      </c>
    </row>
    <row r="493" s="2" customFormat="1">
      <c r="A493" s="41"/>
      <c r="B493" s="42"/>
      <c r="C493" s="43"/>
      <c r="D493" s="221" t="s">
        <v>141</v>
      </c>
      <c r="E493" s="43"/>
      <c r="F493" s="222" t="s">
        <v>711</v>
      </c>
      <c r="G493" s="43"/>
      <c r="H493" s="43"/>
      <c r="I493" s="218"/>
      <c r="J493" s="43"/>
      <c r="K493" s="43"/>
      <c r="L493" s="47"/>
      <c r="M493" s="219"/>
      <c r="N493" s="220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141</v>
      </c>
      <c r="AU493" s="20" t="s">
        <v>81</v>
      </c>
    </row>
    <row r="494" s="13" customFormat="1">
      <c r="A494" s="13"/>
      <c r="B494" s="223"/>
      <c r="C494" s="224"/>
      <c r="D494" s="216" t="s">
        <v>143</v>
      </c>
      <c r="E494" s="225" t="s">
        <v>19</v>
      </c>
      <c r="F494" s="226" t="s">
        <v>712</v>
      </c>
      <c r="G494" s="224"/>
      <c r="H494" s="227">
        <v>1</v>
      </c>
      <c r="I494" s="228"/>
      <c r="J494" s="224"/>
      <c r="K494" s="224"/>
      <c r="L494" s="229"/>
      <c r="M494" s="230"/>
      <c r="N494" s="231"/>
      <c r="O494" s="231"/>
      <c r="P494" s="231"/>
      <c r="Q494" s="231"/>
      <c r="R494" s="231"/>
      <c r="S494" s="231"/>
      <c r="T494" s="23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3" t="s">
        <v>143</v>
      </c>
      <c r="AU494" s="233" t="s">
        <v>81</v>
      </c>
      <c r="AV494" s="13" t="s">
        <v>81</v>
      </c>
      <c r="AW494" s="13" t="s">
        <v>33</v>
      </c>
      <c r="AX494" s="13" t="s">
        <v>71</v>
      </c>
      <c r="AY494" s="233" t="s">
        <v>130</v>
      </c>
    </row>
    <row r="495" s="13" customFormat="1">
      <c r="A495" s="13"/>
      <c r="B495" s="223"/>
      <c r="C495" s="224"/>
      <c r="D495" s="216" t="s">
        <v>143</v>
      </c>
      <c r="E495" s="225" t="s">
        <v>19</v>
      </c>
      <c r="F495" s="226" t="s">
        <v>713</v>
      </c>
      <c r="G495" s="224"/>
      <c r="H495" s="227">
        <v>1</v>
      </c>
      <c r="I495" s="228"/>
      <c r="J495" s="224"/>
      <c r="K495" s="224"/>
      <c r="L495" s="229"/>
      <c r="M495" s="230"/>
      <c r="N495" s="231"/>
      <c r="O495" s="231"/>
      <c r="P495" s="231"/>
      <c r="Q495" s="231"/>
      <c r="R495" s="231"/>
      <c r="S495" s="231"/>
      <c r="T495" s="23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3" t="s">
        <v>143</v>
      </c>
      <c r="AU495" s="233" t="s">
        <v>81</v>
      </c>
      <c r="AV495" s="13" t="s">
        <v>81</v>
      </c>
      <c r="AW495" s="13" t="s">
        <v>33</v>
      </c>
      <c r="AX495" s="13" t="s">
        <v>71</v>
      </c>
      <c r="AY495" s="233" t="s">
        <v>130</v>
      </c>
    </row>
    <row r="496" s="14" customFormat="1">
      <c r="A496" s="14"/>
      <c r="B496" s="234"/>
      <c r="C496" s="235"/>
      <c r="D496" s="216" t="s">
        <v>143</v>
      </c>
      <c r="E496" s="236" t="s">
        <v>19</v>
      </c>
      <c r="F496" s="237" t="s">
        <v>145</v>
      </c>
      <c r="G496" s="235"/>
      <c r="H496" s="238">
        <v>2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4" t="s">
        <v>143</v>
      </c>
      <c r="AU496" s="244" t="s">
        <v>81</v>
      </c>
      <c r="AV496" s="14" t="s">
        <v>138</v>
      </c>
      <c r="AW496" s="14" t="s">
        <v>33</v>
      </c>
      <c r="AX496" s="14" t="s">
        <v>79</v>
      </c>
      <c r="AY496" s="244" t="s">
        <v>130</v>
      </c>
    </row>
    <row r="497" s="2" customFormat="1" ht="24.15" customHeight="1">
      <c r="A497" s="41"/>
      <c r="B497" s="42"/>
      <c r="C497" s="245" t="s">
        <v>450</v>
      </c>
      <c r="D497" s="245" t="s">
        <v>146</v>
      </c>
      <c r="E497" s="246" t="s">
        <v>714</v>
      </c>
      <c r="F497" s="247" t="s">
        <v>715</v>
      </c>
      <c r="G497" s="248" t="s">
        <v>392</v>
      </c>
      <c r="H497" s="249">
        <v>1</v>
      </c>
      <c r="I497" s="250"/>
      <c r="J497" s="251">
        <f>ROUND(I497*H497,2)</f>
        <v>0</v>
      </c>
      <c r="K497" s="247" t="s">
        <v>137</v>
      </c>
      <c r="L497" s="252"/>
      <c r="M497" s="253" t="s">
        <v>19</v>
      </c>
      <c r="N497" s="254" t="s">
        <v>42</v>
      </c>
      <c r="O497" s="87"/>
      <c r="P497" s="212">
        <f>O497*H497</f>
        <v>0</v>
      </c>
      <c r="Q497" s="212">
        <v>0.020500000000000001</v>
      </c>
      <c r="R497" s="212">
        <f>Q497*H497</f>
        <v>0.020500000000000001</v>
      </c>
      <c r="S497" s="212">
        <v>0</v>
      </c>
      <c r="T497" s="213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14" t="s">
        <v>249</v>
      </c>
      <c r="AT497" s="214" t="s">
        <v>146</v>
      </c>
      <c r="AU497" s="214" t="s">
        <v>81</v>
      </c>
      <c r="AY497" s="20" t="s">
        <v>130</v>
      </c>
      <c r="BE497" s="215">
        <f>IF(N497="základní",J497,0)</f>
        <v>0</v>
      </c>
      <c r="BF497" s="215">
        <f>IF(N497="snížená",J497,0)</f>
        <v>0</v>
      </c>
      <c r="BG497" s="215">
        <f>IF(N497="zákl. přenesená",J497,0)</f>
        <v>0</v>
      </c>
      <c r="BH497" s="215">
        <f>IF(N497="sníž. přenesená",J497,0)</f>
        <v>0</v>
      </c>
      <c r="BI497" s="215">
        <f>IF(N497="nulová",J497,0)</f>
        <v>0</v>
      </c>
      <c r="BJ497" s="20" t="s">
        <v>79</v>
      </c>
      <c r="BK497" s="215">
        <f>ROUND(I497*H497,2)</f>
        <v>0</v>
      </c>
      <c r="BL497" s="20" t="s">
        <v>193</v>
      </c>
      <c r="BM497" s="214" t="s">
        <v>716</v>
      </c>
    </row>
    <row r="498" s="2" customFormat="1">
      <c r="A498" s="41"/>
      <c r="B498" s="42"/>
      <c r="C498" s="43"/>
      <c r="D498" s="216" t="s">
        <v>139</v>
      </c>
      <c r="E498" s="43"/>
      <c r="F498" s="217" t="s">
        <v>715</v>
      </c>
      <c r="G498" s="43"/>
      <c r="H498" s="43"/>
      <c r="I498" s="218"/>
      <c r="J498" s="43"/>
      <c r="K498" s="43"/>
      <c r="L498" s="47"/>
      <c r="M498" s="219"/>
      <c r="N498" s="220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139</v>
      </c>
      <c r="AU498" s="20" t="s">
        <v>81</v>
      </c>
    </row>
    <row r="499" s="13" customFormat="1">
      <c r="A499" s="13"/>
      <c r="B499" s="223"/>
      <c r="C499" s="224"/>
      <c r="D499" s="216" t="s">
        <v>143</v>
      </c>
      <c r="E499" s="225" t="s">
        <v>19</v>
      </c>
      <c r="F499" s="226" t="s">
        <v>712</v>
      </c>
      <c r="G499" s="224"/>
      <c r="H499" s="227">
        <v>1</v>
      </c>
      <c r="I499" s="228"/>
      <c r="J499" s="224"/>
      <c r="K499" s="224"/>
      <c r="L499" s="229"/>
      <c r="M499" s="230"/>
      <c r="N499" s="231"/>
      <c r="O499" s="231"/>
      <c r="P499" s="231"/>
      <c r="Q499" s="231"/>
      <c r="R499" s="231"/>
      <c r="S499" s="231"/>
      <c r="T499" s="23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3" t="s">
        <v>143</v>
      </c>
      <c r="AU499" s="233" t="s">
        <v>81</v>
      </c>
      <c r="AV499" s="13" t="s">
        <v>81</v>
      </c>
      <c r="AW499" s="13" t="s">
        <v>33</v>
      </c>
      <c r="AX499" s="13" t="s">
        <v>71</v>
      </c>
      <c r="AY499" s="233" t="s">
        <v>130</v>
      </c>
    </row>
    <row r="500" s="14" customFormat="1">
      <c r="A500" s="14"/>
      <c r="B500" s="234"/>
      <c r="C500" s="235"/>
      <c r="D500" s="216" t="s">
        <v>143</v>
      </c>
      <c r="E500" s="236" t="s">
        <v>19</v>
      </c>
      <c r="F500" s="237" t="s">
        <v>145</v>
      </c>
      <c r="G500" s="235"/>
      <c r="H500" s="238">
        <v>1</v>
      </c>
      <c r="I500" s="239"/>
      <c r="J500" s="235"/>
      <c r="K500" s="235"/>
      <c r="L500" s="240"/>
      <c r="M500" s="241"/>
      <c r="N500" s="242"/>
      <c r="O500" s="242"/>
      <c r="P500" s="242"/>
      <c r="Q500" s="242"/>
      <c r="R500" s="242"/>
      <c r="S500" s="242"/>
      <c r="T500" s="24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4" t="s">
        <v>143</v>
      </c>
      <c r="AU500" s="244" t="s">
        <v>81</v>
      </c>
      <c r="AV500" s="14" t="s">
        <v>138</v>
      </c>
      <c r="AW500" s="14" t="s">
        <v>33</v>
      </c>
      <c r="AX500" s="14" t="s">
        <v>79</v>
      </c>
      <c r="AY500" s="244" t="s">
        <v>130</v>
      </c>
    </row>
    <row r="501" s="2" customFormat="1" ht="24.15" customHeight="1">
      <c r="A501" s="41"/>
      <c r="B501" s="42"/>
      <c r="C501" s="245" t="s">
        <v>717</v>
      </c>
      <c r="D501" s="245" t="s">
        <v>146</v>
      </c>
      <c r="E501" s="246" t="s">
        <v>718</v>
      </c>
      <c r="F501" s="247" t="s">
        <v>719</v>
      </c>
      <c r="G501" s="248" t="s">
        <v>392</v>
      </c>
      <c r="H501" s="249">
        <v>1</v>
      </c>
      <c r="I501" s="250"/>
      <c r="J501" s="251">
        <f>ROUND(I501*H501,2)</f>
        <v>0</v>
      </c>
      <c r="K501" s="247" t="s">
        <v>180</v>
      </c>
      <c r="L501" s="252"/>
      <c r="M501" s="253" t="s">
        <v>19</v>
      </c>
      <c r="N501" s="254" t="s">
        <v>42</v>
      </c>
      <c r="O501" s="87"/>
      <c r="P501" s="212">
        <f>O501*H501</f>
        <v>0</v>
      </c>
      <c r="Q501" s="212">
        <v>0.020500000000000001</v>
      </c>
      <c r="R501" s="212">
        <f>Q501*H501</f>
        <v>0.020500000000000001</v>
      </c>
      <c r="S501" s="212">
        <v>0</v>
      </c>
      <c r="T501" s="213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14" t="s">
        <v>249</v>
      </c>
      <c r="AT501" s="214" t="s">
        <v>146</v>
      </c>
      <c r="AU501" s="214" t="s">
        <v>81</v>
      </c>
      <c r="AY501" s="20" t="s">
        <v>130</v>
      </c>
      <c r="BE501" s="215">
        <f>IF(N501="základní",J501,0)</f>
        <v>0</v>
      </c>
      <c r="BF501" s="215">
        <f>IF(N501="snížená",J501,0)</f>
        <v>0</v>
      </c>
      <c r="BG501" s="215">
        <f>IF(N501="zákl. přenesená",J501,0)</f>
        <v>0</v>
      </c>
      <c r="BH501" s="215">
        <f>IF(N501="sníž. přenesená",J501,0)</f>
        <v>0</v>
      </c>
      <c r="BI501" s="215">
        <f>IF(N501="nulová",J501,0)</f>
        <v>0</v>
      </c>
      <c r="BJ501" s="20" t="s">
        <v>79</v>
      </c>
      <c r="BK501" s="215">
        <f>ROUND(I501*H501,2)</f>
        <v>0</v>
      </c>
      <c r="BL501" s="20" t="s">
        <v>193</v>
      </c>
      <c r="BM501" s="214" t="s">
        <v>720</v>
      </c>
    </row>
    <row r="502" s="2" customFormat="1">
      <c r="A502" s="41"/>
      <c r="B502" s="42"/>
      <c r="C502" s="43"/>
      <c r="D502" s="216" t="s">
        <v>139</v>
      </c>
      <c r="E502" s="43"/>
      <c r="F502" s="217" t="s">
        <v>719</v>
      </c>
      <c r="G502" s="43"/>
      <c r="H502" s="43"/>
      <c r="I502" s="218"/>
      <c r="J502" s="43"/>
      <c r="K502" s="43"/>
      <c r="L502" s="47"/>
      <c r="M502" s="219"/>
      <c r="N502" s="220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139</v>
      </c>
      <c r="AU502" s="20" t="s">
        <v>81</v>
      </c>
    </row>
    <row r="503" s="13" customFormat="1">
      <c r="A503" s="13"/>
      <c r="B503" s="223"/>
      <c r="C503" s="224"/>
      <c r="D503" s="216" t="s">
        <v>143</v>
      </c>
      <c r="E503" s="225" t="s">
        <v>19</v>
      </c>
      <c r="F503" s="226" t="s">
        <v>713</v>
      </c>
      <c r="G503" s="224"/>
      <c r="H503" s="227">
        <v>1</v>
      </c>
      <c r="I503" s="228"/>
      <c r="J503" s="224"/>
      <c r="K503" s="224"/>
      <c r="L503" s="229"/>
      <c r="M503" s="230"/>
      <c r="N503" s="231"/>
      <c r="O503" s="231"/>
      <c r="P503" s="231"/>
      <c r="Q503" s="231"/>
      <c r="R503" s="231"/>
      <c r="S503" s="231"/>
      <c r="T503" s="23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3" t="s">
        <v>143</v>
      </c>
      <c r="AU503" s="233" t="s">
        <v>81</v>
      </c>
      <c r="AV503" s="13" t="s">
        <v>81</v>
      </c>
      <c r="AW503" s="13" t="s">
        <v>33</v>
      </c>
      <c r="AX503" s="13" t="s">
        <v>71</v>
      </c>
      <c r="AY503" s="233" t="s">
        <v>130</v>
      </c>
    </row>
    <row r="504" s="14" customFormat="1">
      <c r="A504" s="14"/>
      <c r="B504" s="234"/>
      <c r="C504" s="235"/>
      <c r="D504" s="216" t="s">
        <v>143</v>
      </c>
      <c r="E504" s="236" t="s">
        <v>19</v>
      </c>
      <c r="F504" s="237" t="s">
        <v>145</v>
      </c>
      <c r="G504" s="235"/>
      <c r="H504" s="238">
        <v>1</v>
      </c>
      <c r="I504" s="239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4" t="s">
        <v>143</v>
      </c>
      <c r="AU504" s="244" t="s">
        <v>81</v>
      </c>
      <c r="AV504" s="14" t="s">
        <v>138</v>
      </c>
      <c r="AW504" s="14" t="s">
        <v>33</v>
      </c>
      <c r="AX504" s="14" t="s">
        <v>79</v>
      </c>
      <c r="AY504" s="244" t="s">
        <v>130</v>
      </c>
    </row>
    <row r="505" s="2" customFormat="1" ht="24.15" customHeight="1">
      <c r="A505" s="41"/>
      <c r="B505" s="42"/>
      <c r="C505" s="203" t="s">
        <v>456</v>
      </c>
      <c r="D505" s="203" t="s">
        <v>133</v>
      </c>
      <c r="E505" s="204" t="s">
        <v>721</v>
      </c>
      <c r="F505" s="205" t="s">
        <v>722</v>
      </c>
      <c r="G505" s="206" t="s">
        <v>392</v>
      </c>
      <c r="H505" s="207">
        <v>1</v>
      </c>
      <c r="I505" s="208"/>
      <c r="J505" s="209">
        <f>ROUND(I505*H505,2)</f>
        <v>0</v>
      </c>
      <c r="K505" s="205" t="s">
        <v>137</v>
      </c>
      <c r="L505" s="47"/>
      <c r="M505" s="210" t="s">
        <v>19</v>
      </c>
      <c r="N505" s="211" t="s">
        <v>42</v>
      </c>
      <c r="O505" s="87"/>
      <c r="P505" s="212">
        <f>O505*H505</f>
        <v>0</v>
      </c>
      <c r="Q505" s="212">
        <v>0</v>
      </c>
      <c r="R505" s="212">
        <f>Q505*H505</f>
        <v>0</v>
      </c>
      <c r="S505" s="212">
        <v>0</v>
      </c>
      <c r="T505" s="213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14" t="s">
        <v>193</v>
      </c>
      <c r="AT505" s="214" t="s">
        <v>133</v>
      </c>
      <c r="AU505" s="214" t="s">
        <v>81</v>
      </c>
      <c r="AY505" s="20" t="s">
        <v>130</v>
      </c>
      <c r="BE505" s="215">
        <f>IF(N505="základní",J505,0)</f>
        <v>0</v>
      </c>
      <c r="BF505" s="215">
        <f>IF(N505="snížená",J505,0)</f>
        <v>0</v>
      </c>
      <c r="BG505" s="215">
        <f>IF(N505="zákl. přenesená",J505,0)</f>
        <v>0</v>
      </c>
      <c r="BH505" s="215">
        <f>IF(N505="sníž. přenesená",J505,0)</f>
        <v>0</v>
      </c>
      <c r="BI505" s="215">
        <f>IF(N505="nulová",J505,0)</f>
        <v>0</v>
      </c>
      <c r="BJ505" s="20" t="s">
        <v>79</v>
      </c>
      <c r="BK505" s="215">
        <f>ROUND(I505*H505,2)</f>
        <v>0</v>
      </c>
      <c r="BL505" s="20" t="s">
        <v>193</v>
      </c>
      <c r="BM505" s="214" t="s">
        <v>723</v>
      </c>
    </row>
    <row r="506" s="2" customFormat="1">
      <c r="A506" s="41"/>
      <c r="B506" s="42"/>
      <c r="C506" s="43"/>
      <c r="D506" s="216" t="s">
        <v>139</v>
      </c>
      <c r="E506" s="43"/>
      <c r="F506" s="217" t="s">
        <v>724</v>
      </c>
      <c r="G506" s="43"/>
      <c r="H506" s="43"/>
      <c r="I506" s="218"/>
      <c r="J506" s="43"/>
      <c r="K506" s="43"/>
      <c r="L506" s="47"/>
      <c r="M506" s="219"/>
      <c r="N506" s="220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139</v>
      </c>
      <c r="AU506" s="20" t="s">
        <v>81</v>
      </c>
    </row>
    <row r="507" s="2" customFormat="1">
      <c r="A507" s="41"/>
      <c r="B507" s="42"/>
      <c r="C507" s="43"/>
      <c r="D507" s="221" t="s">
        <v>141</v>
      </c>
      <c r="E507" s="43"/>
      <c r="F507" s="222" t="s">
        <v>725</v>
      </c>
      <c r="G507" s="43"/>
      <c r="H507" s="43"/>
      <c r="I507" s="218"/>
      <c r="J507" s="43"/>
      <c r="K507" s="43"/>
      <c r="L507" s="47"/>
      <c r="M507" s="219"/>
      <c r="N507" s="220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141</v>
      </c>
      <c r="AU507" s="20" t="s">
        <v>81</v>
      </c>
    </row>
    <row r="508" s="13" customFormat="1">
      <c r="A508" s="13"/>
      <c r="B508" s="223"/>
      <c r="C508" s="224"/>
      <c r="D508" s="216" t="s">
        <v>143</v>
      </c>
      <c r="E508" s="225" t="s">
        <v>19</v>
      </c>
      <c r="F508" s="226" t="s">
        <v>726</v>
      </c>
      <c r="G508" s="224"/>
      <c r="H508" s="227">
        <v>1</v>
      </c>
      <c r="I508" s="228"/>
      <c r="J508" s="224"/>
      <c r="K508" s="224"/>
      <c r="L508" s="229"/>
      <c r="M508" s="230"/>
      <c r="N508" s="231"/>
      <c r="O508" s="231"/>
      <c r="P508" s="231"/>
      <c r="Q508" s="231"/>
      <c r="R508" s="231"/>
      <c r="S508" s="231"/>
      <c r="T508" s="23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3" t="s">
        <v>143</v>
      </c>
      <c r="AU508" s="233" t="s">
        <v>81</v>
      </c>
      <c r="AV508" s="13" t="s">
        <v>81</v>
      </c>
      <c r="AW508" s="13" t="s">
        <v>33</v>
      </c>
      <c r="AX508" s="13" t="s">
        <v>71</v>
      </c>
      <c r="AY508" s="233" t="s">
        <v>130</v>
      </c>
    </row>
    <row r="509" s="14" customFormat="1">
      <c r="A509" s="14"/>
      <c r="B509" s="234"/>
      <c r="C509" s="235"/>
      <c r="D509" s="216" t="s">
        <v>143</v>
      </c>
      <c r="E509" s="236" t="s">
        <v>19</v>
      </c>
      <c r="F509" s="237" t="s">
        <v>145</v>
      </c>
      <c r="G509" s="235"/>
      <c r="H509" s="238">
        <v>1</v>
      </c>
      <c r="I509" s="239"/>
      <c r="J509" s="235"/>
      <c r="K509" s="235"/>
      <c r="L509" s="240"/>
      <c r="M509" s="241"/>
      <c r="N509" s="242"/>
      <c r="O509" s="242"/>
      <c r="P509" s="242"/>
      <c r="Q509" s="242"/>
      <c r="R509" s="242"/>
      <c r="S509" s="242"/>
      <c r="T509" s="24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4" t="s">
        <v>143</v>
      </c>
      <c r="AU509" s="244" t="s">
        <v>81</v>
      </c>
      <c r="AV509" s="14" t="s">
        <v>138</v>
      </c>
      <c r="AW509" s="14" t="s">
        <v>33</v>
      </c>
      <c r="AX509" s="14" t="s">
        <v>79</v>
      </c>
      <c r="AY509" s="244" t="s">
        <v>130</v>
      </c>
    </row>
    <row r="510" s="2" customFormat="1" ht="24.15" customHeight="1">
      <c r="A510" s="41"/>
      <c r="B510" s="42"/>
      <c r="C510" s="245" t="s">
        <v>727</v>
      </c>
      <c r="D510" s="245" t="s">
        <v>146</v>
      </c>
      <c r="E510" s="246" t="s">
        <v>728</v>
      </c>
      <c r="F510" s="247" t="s">
        <v>729</v>
      </c>
      <c r="G510" s="248" t="s">
        <v>392</v>
      </c>
      <c r="H510" s="249">
        <v>1</v>
      </c>
      <c r="I510" s="250"/>
      <c r="J510" s="251">
        <f>ROUND(I510*H510,2)</f>
        <v>0</v>
      </c>
      <c r="K510" s="247" t="s">
        <v>137</v>
      </c>
      <c r="L510" s="252"/>
      <c r="M510" s="253" t="s">
        <v>19</v>
      </c>
      <c r="N510" s="254" t="s">
        <v>42</v>
      </c>
      <c r="O510" s="87"/>
      <c r="P510" s="212">
        <f>O510*H510</f>
        <v>0</v>
      </c>
      <c r="Q510" s="212">
        <v>0.042999999999999997</v>
      </c>
      <c r="R510" s="212">
        <f>Q510*H510</f>
        <v>0.042999999999999997</v>
      </c>
      <c r="S510" s="212">
        <v>0</v>
      </c>
      <c r="T510" s="213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14" t="s">
        <v>249</v>
      </c>
      <c r="AT510" s="214" t="s">
        <v>146</v>
      </c>
      <c r="AU510" s="214" t="s">
        <v>81</v>
      </c>
      <c r="AY510" s="20" t="s">
        <v>130</v>
      </c>
      <c r="BE510" s="215">
        <f>IF(N510="základní",J510,0)</f>
        <v>0</v>
      </c>
      <c r="BF510" s="215">
        <f>IF(N510="snížená",J510,0)</f>
        <v>0</v>
      </c>
      <c r="BG510" s="215">
        <f>IF(N510="zákl. přenesená",J510,0)</f>
        <v>0</v>
      </c>
      <c r="BH510" s="215">
        <f>IF(N510="sníž. přenesená",J510,0)</f>
        <v>0</v>
      </c>
      <c r="BI510" s="215">
        <f>IF(N510="nulová",J510,0)</f>
        <v>0</v>
      </c>
      <c r="BJ510" s="20" t="s">
        <v>79</v>
      </c>
      <c r="BK510" s="215">
        <f>ROUND(I510*H510,2)</f>
        <v>0</v>
      </c>
      <c r="BL510" s="20" t="s">
        <v>193</v>
      </c>
      <c r="BM510" s="214" t="s">
        <v>730</v>
      </c>
    </row>
    <row r="511" s="2" customFormat="1">
      <c r="A511" s="41"/>
      <c r="B511" s="42"/>
      <c r="C511" s="43"/>
      <c r="D511" s="216" t="s">
        <v>139</v>
      </c>
      <c r="E511" s="43"/>
      <c r="F511" s="217" t="s">
        <v>729</v>
      </c>
      <c r="G511" s="43"/>
      <c r="H511" s="43"/>
      <c r="I511" s="218"/>
      <c r="J511" s="43"/>
      <c r="K511" s="43"/>
      <c r="L511" s="47"/>
      <c r="M511" s="219"/>
      <c r="N511" s="220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139</v>
      </c>
      <c r="AU511" s="20" t="s">
        <v>81</v>
      </c>
    </row>
    <row r="512" s="13" customFormat="1">
      <c r="A512" s="13"/>
      <c r="B512" s="223"/>
      <c r="C512" s="224"/>
      <c r="D512" s="216" t="s">
        <v>143</v>
      </c>
      <c r="E512" s="225" t="s">
        <v>19</v>
      </c>
      <c r="F512" s="226" t="s">
        <v>726</v>
      </c>
      <c r="G512" s="224"/>
      <c r="H512" s="227">
        <v>1</v>
      </c>
      <c r="I512" s="228"/>
      <c r="J512" s="224"/>
      <c r="K512" s="224"/>
      <c r="L512" s="229"/>
      <c r="M512" s="230"/>
      <c r="N512" s="231"/>
      <c r="O512" s="231"/>
      <c r="P512" s="231"/>
      <c r="Q512" s="231"/>
      <c r="R512" s="231"/>
      <c r="S512" s="231"/>
      <c r="T512" s="23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3" t="s">
        <v>143</v>
      </c>
      <c r="AU512" s="233" t="s">
        <v>81</v>
      </c>
      <c r="AV512" s="13" t="s">
        <v>81</v>
      </c>
      <c r="AW512" s="13" t="s">
        <v>33</v>
      </c>
      <c r="AX512" s="13" t="s">
        <v>71</v>
      </c>
      <c r="AY512" s="233" t="s">
        <v>130</v>
      </c>
    </row>
    <row r="513" s="14" customFormat="1">
      <c r="A513" s="14"/>
      <c r="B513" s="234"/>
      <c r="C513" s="235"/>
      <c r="D513" s="216" t="s">
        <v>143</v>
      </c>
      <c r="E513" s="236" t="s">
        <v>19</v>
      </c>
      <c r="F513" s="237" t="s">
        <v>145</v>
      </c>
      <c r="G513" s="235"/>
      <c r="H513" s="238">
        <v>1</v>
      </c>
      <c r="I513" s="239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4" t="s">
        <v>143</v>
      </c>
      <c r="AU513" s="244" t="s">
        <v>81</v>
      </c>
      <c r="AV513" s="14" t="s">
        <v>138</v>
      </c>
      <c r="AW513" s="14" t="s">
        <v>33</v>
      </c>
      <c r="AX513" s="14" t="s">
        <v>79</v>
      </c>
      <c r="AY513" s="244" t="s">
        <v>130</v>
      </c>
    </row>
    <row r="514" s="2" customFormat="1" ht="33" customHeight="1">
      <c r="A514" s="41"/>
      <c r="B514" s="42"/>
      <c r="C514" s="203" t="s">
        <v>731</v>
      </c>
      <c r="D514" s="203" t="s">
        <v>133</v>
      </c>
      <c r="E514" s="204" t="s">
        <v>732</v>
      </c>
      <c r="F514" s="205" t="s">
        <v>733</v>
      </c>
      <c r="G514" s="206" t="s">
        <v>392</v>
      </c>
      <c r="H514" s="207">
        <v>1</v>
      </c>
      <c r="I514" s="208"/>
      <c r="J514" s="209">
        <f>ROUND(I514*H514,2)</f>
        <v>0</v>
      </c>
      <c r="K514" s="205" t="s">
        <v>137</v>
      </c>
      <c r="L514" s="47"/>
      <c r="M514" s="210" t="s">
        <v>19</v>
      </c>
      <c r="N514" s="211" t="s">
        <v>42</v>
      </c>
      <c r="O514" s="87"/>
      <c r="P514" s="212">
        <f>O514*H514</f>
        <v>0</v>
      </c>
      <c r="Q514" s="212">
        <v>0</v>
      </c>
      <c r="R514" s="212">
        <f>Q514*H514</f>
        <v>0</v>
      </c>
      <c r="S514" s="212">
        <v>0</v>
      </c>
      <c r="T514" s="213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14" t="s">
        <v>193</v>
      </c>
      <c r="AT514" s="214" t="s">
        <v>133</v>
      </c>
      <c r="AU514" s="214" t="s">
        <v>81</v>
      </c>
      <c r="AY514" s="20" t="s">
        <v>130</v>
      </c>
      <c r="BE514" s="215">
        <f>IF(N514="základní",J514,0)</f>
        <v>0</v>
      </c>
      <c r="BF514" s="215">
        <f>IF(N514="snížená",J514,0)</f>
        <v>0</v>
      </c>
      <c r="BG514" s="215">
        <f>IF(N514="zákl. přenesená",J514,0)</f>
        <v>0</v>
      </c>
      <c r="BH514" s="215">
        <f>IF(N514="sníž. přenesená",J514,0)</f>
        <v>0</v>
      </c>
      <c r="BI514" s="215">
        <f>IF(N514="nulová",J514,0)</f>
        <v>0</v>
      </c>
      <c r="BJ514" s="20" t="s">
        <v>79</v>
      </c>
      <c r="BK514" s="215">
        <f>ROUND(I514*H514,2)</f>
        <v>0</v>
      </c>
      <c r="BL514" s="20" t="s">
        <v>193</v>
      </c>
      <c r="BM514" s="214" t="s">
        <v>734</v>
      </c>
    </row>
    <row r="515" s="2" customFormat="1">
      <c r="A515" s="41"/>
      <c r="B515" s="42"/>
      <c r="C515" s="43"/>
      <c r="D515" s="216" t="s">
        <v>139</v>
      </c>
      <c r="E515" s="43"/>
      <c r="F515" s="217" t="s">
        <v>735</v>
      </c>
      <c r="G515" s="43"/>
      <c r="H515" s="43"/>
      <c r="I515" s="218"/>
      <c r="J515" s="43"/>
      <c r="K515" s="43"/>
      <c r="L515" s="47"/>
      <c r="M515" s="219"/>
      <c r="N515" s="220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139</v>
      </c>
      <c r="AU515" s="20" t="s">
        <v>81</v>
      </c>
    </row>
    <row r="516" s="2" customFormat="1">
      <c r="A516" s="41"/>
      <c r="B516" s="42"/>
      <c r="C516" s="43"/>
      <c r="D516" s="221" t="s">
        <v>141</v>
      </c>
      <c r="E516" s="43"/>
      <c r="F516" s="222" t="s">
        <v>736</v>
      </c>
      <c r="G516" s="43"/>
      <c r="H516" s="43"/>
      <c r="I516" s="218"/>
      <c r="J516" s="43"/>
      <c r="K516" s="43"/>
      <c r="L516" s="47"/>
      <c r="M516" s="219"/>
      <c r="N516" s="220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141</v>
      </c>
      <c r="AU516" s="20" t="s">
        <v>81</v>
      </c>
    </row>
    <row r="517" s="2" customFormat="1" ht="33" customHeight="1">
      <c r="A517" s="41"/>
      <c r="B517" s="42"/>
      <c r="C517" s="203" t="s">
        <v>737</v>
      </c>
      <c r="D517" s="203" t="s">
        <v>133</v>
      </c>
      <c r="E517" s="204" t="s">
        <v>732</v>
      </c>
      <c r="F517" s="205" t="s">
        <v>733</v>
      </c>
      <c r="G517" s="206" t="s">
        <v>392</v>
      </c>
      <c r="H517" s="207">
        <v>1</v>
      </c>
      <c r="I517" s="208"/>
      <c r="J517" s="209">
        <f>ROUND(I517*H517,2)</f>
        <v>0</v>
      </c>
      <c r="K517" s="205" t="s">
        <v>137</v>
      </c>
      <c r="L517" s="47"/>
      <c r="M517" s="210" t="s">
        <v>19</v>
      </c>
      <c r="N517" s="211" t="s">
        <v>42</v>
      </c>
      <c r="O517" s="87"/>
      <c r="P517" s="212">
        <f>O517*H517</f>
        <v>0</v>
      </c>
      <c r="Q517" s="212">
        <v>0</v>
      </c>
      <c r="R517" s="212">
        <f>Q517*H517</f>
        <v>0</v>
      </c>
      <c r="S517" s="212">
        <v>0</v>
      </c>
      <c r="T517" s="213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14" t="s">
        <v>193</v>
      </c>
      <c r="AT517" s="214" t="s">
        <v>133</v>
      </c>
      <c r="AU517" s="214" t="s">
        <v>81</v>
      </c>
      <c r="AY517" s="20" t="s">
        <v>130</v>
      </c>
      <c r="BE517" s="215">
        <f>IF(N517="základní",J517,0)</f>
        <v>0</v>
      </c>
      <c r="BF517" s="215">
        <f>IF(N517="snížená",J517,0)</f>
        <v>0</v>
      </c>
      <c r="BG517" s="215">
        <f>IF(N517="zákl. přenesená",J517,0)</f>
        <v>0</v>
      </c>
      <c r="BH517" s="215">
        <f>IF(N517="sníž. přenesená",J517,0)</f>
        <v>0</v>
      </c>
      <c r="BI517" s="215">
        <f>IF(N517="nulová",J517,0)</f>
        <v>0</v>
      </c>
      <c r="BJ517" s="20" t="s">
        <v>79</v>
      </c>
      <c r="BK517" s="215">
        <f>ROUND(I517*H517,2)</f>
        <v>0</v>
      </c>
      <c r="BL517" s="20" t="s">
        <v>193</v>
      </c>
      <c r="BM517" s="214" t="s">
        <v>738</v>
      </c>
    </row>
    <row r="518" s="2" customFormat="1">
      <c r="A518" s="41"/>
      <c r="B518" s="42"/>
      <c r="C518" s="43"/>
      <c r="D518" s="216" t="s">
        <v>139</v>
      </c>
      <c r="E518" s="43"/>
      <c r="F518" s="217" t="s">
        <v>735</v>
      </c>
      <c r="G518" s="43"/>
      <c r="H518" s="43"/>
      <c r="I518" s="218"/>
      <c r="J518" s="43"/>
      <c r="K518" s="43"/>
      <c r="L518" s="47"/>
      <c r="M518" s="219"/>
      <c r="N518" s="220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139</v>
      </c>
      <c r="AU518" s="20" t="s">
        <v>81</v>
      </c>
    </row>
    <row r="519" s="2" customFormat="1">
      <c r="A519" s="41"/>
      <c r="B519" s="42"/>
      <c r="C519" s="43"/>
      <c r="D519" s="221" t="s">
        <v>141</v>
      </c>
      <c r="E519" s="43"/>
      <c r="F519" s="222" t="s">
        <v>736</v>
      </c>
      <c r="G519" s="43"/>
      <c r="H519" s="43"/>
      <c r="I519" s="218"/>
      <c r="J519" s="43"/>
      <c r="K519" s="43"/>
      <c r="L519" s="47"/>
      <c r="M519" s="219"/>
      <c r="N519" s="220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141</v>
      </c>
      <c r="AU519" s="20" t="s">
        <v>81</v>
      </c>
    </row>
    <row r="520" s="13" customFormat="1">
      <c r="A520" s="13"/>
      <c r="B520" s="223"/>
      <c r="C520" s="224"/>
      <c r="D520" s="216" t="s">
        <v>143</v>
      </c>
      <c r="E520" s="225" t="s">
        <v>19</v>
      </c>
      <c r="F520" s="226" t="s">
        <v>739</v>
      </c>
      <c r="G520" s="224"/>
      <c r="H520" s="227">
        <v>1</v>
      </c>
      <c r="I520" s="228"/>
      <c r="J520" s="224"/>
      <c r="K520" s="224"/>
      <c r="L520" s="229"/>
      <c r="M520" s="230"/>
      <c r="N520" s="231"/>
      <c r="O520" s="231"/>
      <c r="P520" s="231"/>
      <c r="Q520" s="231"/>
      <c r="R520" s="231"/>
      <c r="S520" s="231"/>
      <c r="T520" s="23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3" t="s">
        <v>143</v>
      </c>
      <c r="AU520" s="233" t="s">
        <v>81</v>
      </c>
      <c r="AV520" s="13" t="s">
        <v>81</v>
      </c>
      <c r="AW520" s="13" t="s">
        <v>33</v>
      </c>
      <c r="AX520" s="13" t="s">
        <v>71</v>
      </c>
      <c r="AY520" s="233" t="s">
        <v>130</v>
      </c>
    </row>
    <row r="521" s="14" customFormat="1">
      <c r="A521" s="14"/>
      <c r="B521" s="234"/>
      <c r="C521" s="235"/>
      <c r="D521" s="216" t="s">
        <v>143</v>
      </c>
      <c r="E521" s="236" t="s">
        <v>19</v>
      </c>
      <c r="F521" s="237" t="s">
        <v>145</v>
      </c>
      <c r="G521" s="235"/>
      <c r="H521" s="238">
        <v>1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4" t="s">
        <v>143</v>
      </c>
      <c r="AU521" s="244" t="s">
        <v>81</v>
      </c>
      <c r="AV521" s="14" t="s">
        <v>138</v>
      </c>
      <c r="AW521" s="14" t="s">
        <v>33</v>
      </c>
      <c r="AX521" s="14" t="s">
        <v>79</v>
      </c>
      <c r="AY521" s="244" t="s">
        <v>130</v>
      </c>
    </row>
    <row r="522" s="2" customFormat="1" ht="33" customHeight="1">
      <c r="A522" s="41"/>
      <c r="B522" s="42"/>
      <c r="C522" s="245" t="s">
        <v>461</v>
      </c>
      <c r="D522" s="245" t="s">
        <v>146</v>
      </c>
      <c r="E522" s="246" t="s">
        <v>740</v>
      </c>
      <c r="F522" s="247" t="s">
        <v>741</v>
      </c>
      <c r="G522" s="248" t="s">
        <v>392</v>
      </c>
      <c r="H522" s="249">
        <v>1</v>
      </c>
      <c r="I522" s="250"/>
      <c r="J522" s="251">
        <f>ROUND(I522*H522,2)</f>
        <v>0</v>
      </c>
      <c r="K522" s="247" t="s">
        <v>180</v>
      </c>
      <c r="L522" s="252"/>
      <c r="M522" s="253" t="s">
        <v>19</v>
      </c>
      <c r="N522" s="254" t="s">
        <v>42</v>
      </c>
      <c r="O522" s="87"/>
      <c r="P522" s="212">
        <f>O522*H522</f>
        <v>0</v>
      </c>
      <c r="Q522" s="212">
        <v>0.041000000000000002</v>
      </c>
      <c r="R522" s="212">
        <f>Q522*H522</f>
        <v>0.041000000000000002</v>
      </c>
      <c r="S522" s="212">
        <v>0</v>
      </c>
      <c r="T522" s="213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14" t="s">
        <v>249</v>
      </c>
      <c r="AT522" s="214" t="s">
        <v>146</v>
      </c>
      <c r="AU522" s="214" t="s">
        <v>81</v>
      </c>
      <c r="AY522" s="20" t="s">
        <v>130</v>
      </c>
      <c r="BE522" s="215">
        <f>IF(N522="základní",J522,0)</f>
        <v>0</v>
      </c>
      <c r="BF522" s="215">
        <f>IF(N522="snížená",J522,0)</f>
        <v>0</v>
      </c>
      <c r="BG522" s="215">
        <f>IF(N522="zákl. přenesená",J522,0)</f>
        <v>0</v>
      </c>
      <c r="BH522" s="215">
        <f>IF(N522="sníž. přenesená",J522,0)</f>
        <v>0</v>
      </c>
      <c r="BI522" s="215">
        <f>IF(N522="nulová",J522,0)</f>
        <v>0</v>
      </c>
      <c r="BJ522" s="20" t="s">
        <v>79</v>
      </c>
      <c r="BK522" s="215">
        <f>ROUND(I522*H522,2)</f>
        <v>0</v>
      </c>
      <c r="BL522" s="20" t="s">
        <v>193</v>
      </c>
      <c r="BM522" s="214" t="s">
        <v>742</v>
      </c>
    </row>
    <row r="523" s="2" customFormat="1">
      <c r="A523" s="41"/>
      <c r="B523" s="42"/>
      <c r="C523" s="43"/>
      <c r="D523" s="216" t="s">
        <v>139</v>
      </c>
      <c r="E523" s="43"/>
      <c r="F523" s="217" t="s">
        <v>741</v>
      </c>
      <c r="G523" s="43"/>
      <c r="H523" s="43"/>
      <c r="I523" s="218"/>
      <c r="J523" s="43"/>
      <c r="K523" s="43"/>
      <c r="L523" s="47"/>
      <c r="M523" s="219"/>
      <c r="N523" s="220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139</v>
      </c>
      <c r="AU523" s="20" t="s">
        <v>81</v>
      </c>
    </row>
    <row r="524" s="13" customFormat="1">
      <c r="A524" s="13"/>
      <c r="B524" s="223"/>
      <c r="C524" s="224"/>
      <c r="D524" s="216" t="s">
        <v>143</v>
      </c>
      <c r="E524" s="225" t="s">
        <v>19</v>
      </c>
      <c r="F524" s="226" t="s">
        <v>739</v>
      </c>
      <c r="G524" s="224"/>
      <c r="H524" s="227">
        <v>1</v>
      </c>
      <c r="I524" s="228"/>
      <c r="J524" s="224"/>
      <c r="K524" s="224"/>
      <c r="L524" s="229"/>
      <c r="M524" s="230"/>
      <c r="N524" s="231"/>
      <c r="O524" s="231"/>
      <c r="P524" s="231"/>
      <c r="Q524" s="231"/>
      <c r="R524" s="231"/>
      <c r="S524" s="231"/>
      <c r="T524" s="23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3" t="s">
        <v>143</v>
      </c>
      <c r="AU524" s="233" t="s">
        <v>81</v>
      </c>
      <c r="AV524" s="13" t="s">
        <v>81</v>
      </c>
      <c r="AW524" s="13" t="s">
        <v>33</v>
      </c>
      <c r="AX524" s="13" t="s">
        <v>71</v>
      </c>
      <c r="AY524" s="233" t="s">
        <v>130</v>
      </c>
    </row>
    <row r="525" s="14" customFormat="1">
      <c r="A525" s="14"/>
      <c r="B525" s="234"/>
      <c r="C525" s="235"/>
      <c r="D525" s="216" t="s">
        <v>143</v>
      </c>
      <c r="E525" s="236" t="s">
        <v>19</v>
      </c>
      <c r="F525" s="237" t="s">
        <v>145</v>
      </c>
      <c r="G525" s="235"/>
      <c r="H525" s="238">
        <v>1</v>
      </c>
      <c r="I525" s="239"/>
      <c r="J525" s="235"/>
      <c r="K525" s="235"/>
      <c r="L525" s="240"/>
      <c r="M525" s="241"/>
      <c r="N525" s="242"/>
      <c r="O525" s="242"/>
      <c r="P525" s="242"/>
      <c r="Q525" s="242"/>
      <c r="R525" s="242"/>
      <c r="S525" s="242"/>
      <c r="T525" s="24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4" t="s">
        <v>143</v>
      </c>
      <c r="AU525" s="244" t="s">
        <v>81</v>
      </c>
      <c r="AV525" s="14" t="s">
        <v>138</v>
      </c>
      <c r="AW525" s="14" t="s">
        <v>33</v>
      </c>
      <c r="AX525" s="14" t="s">
        <v>79</v>
      </c>
      <c r="AY525" s="244" t="s">
        <v>130</v>
      </c>
    </row>
    <row r="526" s="2" customFormat="1" ht="16.5" customHeight="1">
      <c r="A526" s="41"/>
      <c r="B526" s="42"/>
      <c r="C526" s="203" t="s">
        <v>743</v>
      </c>
      <c r="D526" s="203" t="s">
        <v>133</v>
      </c>
      <c r="E526" s="204" t="s">
        <v>744</v>
      </c>
      <c r="F526" s="205" t="s">
        <v>745</v>
      </c>
      <c r="G526" s="206" t="s">
        <v>392</v>
      </c>
      <c r="H526" s="207">
        <v>11</v>
      </c>
      <c r="I526" s="208"/>
      <c r="J526" s="209">
        <f>ROUND(I526*H526,2)</f>
        <v>0</v>
      </c>
      <c r="K526" s="205" t="s">
        <v>137</v>
      </c>
      <c r="L526" s="47"/>
      <c r="M526" s="210" t="s">
        <v>19</v>
      </c>
      <c r="N526" s="211" t="s">
        <v>42</v>
      </c>
      <c r="O526" s="87"/>
      <c r="P526" s="212">
        <f>O526*H526</f>
        <v>0</v>
      </c>
      <c r="Q526" s="212">
        <v>0</v>
      </c>
      <c r="R526" s="212">
        <f>Q526*H526</f>
        <v>0</v>
      </c>
      <c r="S526" s="212">
        <v>0</v>
      </c>
      <c r="T526" s="213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14" t="s">
        <v>193</v>
      </c>
      <c r="AT526" s="214" t="s">
        <v>133</v>
      </c>
      <c r="AU526" s="214" t="s">
        <v>81</v>
      </c>
      <c r="AY526" s="20" t="s">
        <v>130</v>
      </c>
      <c r="BE526" s="215">
        <f>IF(N526="základní",J526,0)</f>
        <v>0</v>
      </c>
      <c r="BF526" s="215">
        <f>IF(N526="snížená",J526,0)</f>
        <v>0</v>
      </c>
      <c r="BG526" s="215">
        <f>IF(N526="zákl. přenesená",J526,0)</f>
        <v>0</v>
      </c>
      <c r="BH526" s="215">
        <f>IF(N526="sníž. přenesená",J526,0)</f>
        <v>0</v>
      </c>
      <c r="BI526" s="215">
        <f>IF(N526="nulová",J526,0)</f>
        <v>0</v>
      </c>
      <c r="BJ526" s="20" t="s">
        <v>79</v>
      </c>
      <c r="BK526" s="215">
        <f>ROUND(I526*H526,2)</f>
        <v>0</v>
      </c>
      <c r="BL526" s="20" t="s">
        <v>193</v>
      </c>
      <c r="BM526" s="214" t="s">
        <v>746</v>
      </c>
    </row>
    <row r="527" s="2" customFormat="1">
      <c r="A527" s="41"/>
      <c r="B527" s="42"/>
      <c r="C527" s="43"/>
      <c r="D527" s="216" t="s">
        <v>139</v>
      </c>
      <c r="E527" s="43"/>
      <c r="F527" s="217" t="s">
        <v>747</v>
      </c>
      <c r="G527" s="43"/>
      <c r="H527" s="43"/>
      <c r="I527" s="218"/>
      <c r="J527" s="43"/>
      <c r="K527" s="43"/>
      <c r="L527" s="47"/>
      <c r="M527" s="219"/>
      <c r="N527" s="220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139</v>
      </c>
      <c r="AU527" s="20" t="s">
        <v>81</v>
      </c>
    </row>
    <row r="528" s="2" customFormat="1">
      <c r="A528" s="41"/>
      <c r="B528" s="42"/>
      <c r="C528" s="43"/>
      <c r="D528" s="221" t="s">
        <v>141</v>
      </c>
      <c r="E528" s="43"/>
      <c r="F528" s="222" t="s">
        <v>748</v>
      </c>
      <c r="G528" s="43"/>
      <c r="H528" s="43"/>
      <c r="I528" s="218"/>
      <c r="J528" s="43"/>
      <c r="K528" s="43"/>
      <c r="L528" s="47"/>
      <c r="M528" s="219"/>
      <c r="N528" s="220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141</v>
      </c>
      <c r="AU528" s="20" t="s">
        <v>81</v>
      </c>
    </row>
    <row r="529" s="13" customFormat="1">
      <c r="A529" s="13"/>
      <c r="B529" s="223"/>
      <c r="C529" s="224"/>
      <c r="D529" s="216" t="s">
        <v>143</v>
      </c>
      <c r="E529" s="225" t="s">
        <v>19</v>
      </c>
      <c r="F529" s="226" t="s">
        <v>697</v>
      </c>
      <c r="G529" s="224"/>
      <c r="H529" s="227">
        <v>4</v>
      </c>
      <c r="I529" s="228"/>
      <c r="J529" s="224"/>
      <c r="K529" s="224"/>
      <c r="L529" s="229"/>
      <c r="M529" s="230"/>
      <c r="N529" s="231"/>
      <c r="O529" s="231"/>
      <c r="P529" s="231"/>
      <c r="Q529" s="231"/>
      <c r="R529" s="231"/>
      <c r="S529" s="231"/>
      <c r="T529" s="23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3" t="s">
        <v>143</v>
      </c>
      <c r="AU529" s="233" t="s">
        <v>81</v>
      </c>
      <c r="AV529" s="13" t="s">
        <v>81</v>
      </c>
      <c r="AW529" s="13" t="s">
        <v>33</v>
      </c>
      <c r="AX529" s="13" t="s">
        <v>71</v>
      </c>
      <c r="AY529" s="233" t="s">
        <v>130</v>
      </c>
    </row>
    <row r="530" s="13" customFormat="1">
      <c r="A530" s="13"/>
      <c r="B530" s="223"/>
      <c r="C530" s="224"/>
      <c r="D530" s="216" t="s">
        <v>143</v>
      </c>
      <c r="E530" s="225" t="s">
        <v>19</v>
      </c>
      <c r="F530" s="226" t="s">
        <v>712</v>
      </c>
      <c r="G530" s="224"/>
      <c r="H530" s="227">
        <v>1</v>
      </c>
      <c r="I530" s="228"/>
      <c r="J530" s="224"/>
      <c r="K530" s="224"/>
      <c r="L530" s="229"/>
      <c r="M530" s="230"/>
      <c r="N530" s="231"/>
      <c r="O530" s="231"/>
      <c r="P530" s="231"/>
      <c r="Q530" s="231"/>
      <c r="R530" s="231"/>
      <c r="S530" s="231"/>
      <c r="T530" s="23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3" t="s">
        <v>143</v>
      </c>
      <c r="AU530" s="233" t="s">
        <v>81</v>
      </c>
      <c r="AV530" s="13" t="s">
        <v>81</v>
      </c>
      <c r="AW530" s="13" t="s">
        <v>33</v>
      </c>
      <c r="AX530" s="13" t="s">
        <v>71</v>
      </c>
      <c r="AY530" s="233" t="s">
        <v>130</v>
      </c>
    </row>
    <row r="531" s="13" customFormat="1">
      <c r="A531" s="13"/>
      <c r="B531" s="223"/>
      <c r="C531" s="224"/>
      <c r="D531" s="216" t="s">
        <v>143</v>
      </c>
      <c r="E531" s="225" t="s">
        <v>19</v>
      </c>
      <c r="F531" s="226" t="s">
        <v>698</v>
      </c>
      <c r="G531" s="224"/>
      <c r="H531" s="227">
        <v>3</v>
      </c>
      <c r="I531" s="228"/>
      <c r="J531" s="224"/>
      <c r="K531" s="224"/>
      <c r="L531" s="229"/>
      <c r="M531" s="230"/>
      <c r="N531" s="231"/>
      <c r="O531" s="231"/>
      <c r="P531" s="231"/>
      <c r="Q531" s="231"/>
      <c r="R531" s="231"/>
      <c r="S531" s="231"/>
      <c r="T531" s="23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3" t="s">
        <v>143</v>
      </c>
      <c r="AU531" s="233" t="s">
        <v>81</v>
      </c>
      <c r="AV531" s="13" t="s">
        <v>81</v>
      </c>
      <c r="AW531" s="13" t="s">
        <v>33</v>
      </c>
      <c r="AX531" s="13" t="s">
        <v>71</v>
      </c>
      <c r="AY531" s="233" t="s">
        <v>130</v>
      </c>
    </row>
    <row r="532" s="13" customFormat="1">
      <c r="A532" s="13"/>
      <c r="B532" s="223"/>
      <c r="C532" s="224"/>
      <c r="D532" s="216" t="s">
        <v>143</v>
      </c>
      <c r="E532" s="225" t="s">
        <v>19</v>
      </c>
      <c r="F532" s="226" t="s">
        <v>749</v>
      </c>
      <c r="G532" s="224"/>
      <c r="H532" s="227">
        <v>2</v>
      </c>
      <c r="I532" s="228"/>
      <c r="J532" s="224"/>
      <c r="K532" s="224"/>
      <c r="L532" s="229"/>
      <c r="M532" s="230"/>
      <c r="N532" s="231"/>
      <c r="O532" s="231"/>
      <c r="P532" s="231"/>
      <c r="Q532" s="231"/>
      <c r="R532" s="231"/>
      <c r="S532" s="231"/>
      <c r="T532" s="23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3" t="s">
        <v>143</v>
      </c>
      <c r="AU532" s="233" t="s">
        <v>81</v>
      </c>
      <c r="AV532" s="13" t="s">
        <v>81</v>
      </c>
      <c r="AW532" s="13" t="s">
        <v>33</v>
      </c>
      <c r="AX532" s="13" t="s">
        <v>71</v>
      </c>
      <c r="AY532" s="233" t="s">
        <v>130</v>
      </c>
    </row>
    <row r="533" s="13" customFormat="1">
      <c r="A533" s="13"/>
      <c r="B533" s="223"/>
      <c r="C533" s="224"/>
      <c r="D533" s="216" t="s">
        <v>143</v>
      </c>
      <c r="E533" s="225" t="s">
        <v>19</v>
      </c>
      <c r="F533" s="226" t="s">
        <v>713</v>
      </c>
      <c r="G533" s="224"/>
      <c r="H533" s="227">
        <v>1</v>
      </c>
      <c r="I533" s="228"/>
      <c r="J533" s="224"/>
      <c r="K533" s="224"/>
      <c r="L533" s="229"/>
      <c r="M533" s="230"/>
      <c r="N533" s="231"/>
      <c r="O533" s="231"/>
      <c r="P533" s="231"/>
      <c r="Q533" s="231"/>
      <c r="R533" s="231"/>
      <c r="S533" s="231"/>
      <c r="T533" s="23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3" t="s">
        <v>143</v>
      </c>
      <c r="AU533" s="233" t="s">
        <v>81</v>
      </c>
      <c r="AV533" s="13" t="s">
        <v>81</v>
      </c>
      <c r="AW533" s="13" t="s">
        <v>33</v>
      </c>
      <c r="AX533" s="13" t="s">
        <v>71</v>
      </c>
      <c r="AY533" s="233" t="s">
        <v>130</v>
      </c>
    </row>
    <row r="534" s="14" customFormat="1">
      <c r="A534" s="14"/>
      <c r="B534" s="234"/>
      <c r="C534" s="235"/>
      <c r="D534" s="216" t="s">
        <v>143</v>
      </c>
      <c r="E534" s="236" t="s">
        <v>19</v>
      </c>
      <c r="F534" s="237" t="s">
        <v>145</v>
      </c>
      <c r="G534" s="235"/>
      <c r="H534" s="238">
        <v>11</v>
      </c>
      <c r="I534" s="239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4" t="s">
        <v>143</v>
      </c>
      <c r="AU534" s="244" t="s">
        <v>81</v>
      </c>
      <c r="AV534" s="14" t="s">
        <v>138</v>
      </c>
      <c r="AW534" s="14" t="s">
        <v>33</v>
      </c>
      <c r="AX534" s="14" t="s">
        <v>79</v>
      </c>
      <c r="AY534" s="244" t="s">
        <v>130</v>
      </c>
    </row>
    <row r="535" s="2" customFormat="1" ht="24.15" customHeight="1">
      <c r="A535" s="41"/>
      <c r="B535" s="42"/>
      <c r="C535" s="245" t="s">
        <v>465</v>
      </c>
      <c r="D535" s="245" t="s">
        <v>146</v>
      </c>
      <c r="E535" s="246" t="s">
        <v>750</v>
      </c>
      <c r="F535" s="247" t="s">
        <v>751</v>
      </c>
      <c r="G535" s="248" t="s">
        <v>392</v>
      </c>
      <c r="H535" s="249">
        <v>2</v>
      </c>
      <c r="I535" s="250"/>
      <c r="J535" s="251">
        <f>ROUND(I535*H535,2)</f>
        <v>0</v>
      </c>
      <c r="K535" s="247" t="s">
        <v>137</v>
      </c>
      <c r="L535" s="252"/>
      <c r="M535" s="253" t="s">
        <v>19</v>
      </c>
      <c r="N535" s="254" t="s">
        <v>42</v>
      </c>
      <c r="O535" s="87"/>
      <c r="P535" s="212">
        <f>O535*H535</f>
        <v>0</v>
      </c>
      <c r="Q535" s="212">
        <v>0.00014999999999999999</v>
      </c>
      <c r="R535" s="212">
        <f>Q535*H535</f>
        <v>0.00029999999999999997</v>
      </c>
      <c r="S535" s="212">
        <v>0</v>
      </c>
      <c r="T535" s="213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14" t="s">
        <v>249</v>
      </c>
      <c r="AT535" s="214" t="s">
        <v>146</v>
      </c>
      <c r="AU535" s="214" t="s">
        <v>81</v>
      </c>
      <c r="AY535" s="20" t="s">
        <v>130</v>
      </c>
      <c r="BE535" s="215">
        <f>IF(N535="základní",J535,0)</f>
        <v>0</v>
      </c>
      <c r="BF535" s="215">
        <f>IF(N535="snížená",J535,0)</f>
        <v>0</v>
      </c>
      <c r="BG535" s="215">
        <f>IF(N535="zákl. přenesená",J535,0)</f>
        <v>0</v>
      </c>
      <c r="BH535" s="215">
        <f>IF(N535="sníž. přenesená",J535,0)</f>
        <v>0</v>
      </c>
      <c r="BI535" s="215">
        <f>IF(N535="nulová",J535,0)</f>
        <v>0</v>
      </c>
      <c r="BJ535" s="20" t="s">
        <v>79</v>
      </c>
      <c r="BK535" s="215">
        <f>ROUND(I535*H535,2)</f>
        <v>0</v>
      </c>
      <c r="BL535" s="20" t="s">
        <v>193</v>
      </c>
      <c r="BM535" s="214" t="s">
        <v>752</v>
      </c>
    </row>
    <row r="536" s="2" customFormat="1">
      <c r="A536" s="41"/>
      <c r="B536" s="42"/>
      <c r="C536" s="43"/>
      <c r="D536" s="216" t="s">
        <v>139</v>
      </c>
      <c r="E536" s="43"/>
      <c r="F536" s="217" t="s">
        <v>751</v>
      </c>
      <c r="G536" s="43"/>
      <c r="H536" s="43"/>
      <c r="I536" s="218"/>
      <c r="J536" s="43"/>
      <c r="K536" s="43"/>
      <c r="L536" s="47"/>
      <c r="M536" s="219"/>
      <c r="N536" s="220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139</v>
      </c>
      <c r="AU536" s="20" t="s">
        <v>81</v>
      </c>
    </row>
    <row r="537" s="13" customFormat="1">
      <c r="A537" s="13"/>
      <c r="B537" s="223"/>
      <c r="C537" s="224"/>
      <c r="D537" s="216" t="s">
        <v>143</v>
      </c>
      <c r="E537" s="225" t="s">
        <v>19</v>
      </c>
      <c r="F537" s="226" t="s">
        <v>753</v>
      </c>
      <c r="G537" s="224"/>
      <c r="H537" s="227">
        <v>2</v>
      </c>
      <c r="I537" s="228"/>
      <c r="J537" s="224"/>
      <c r="K537" s="224"/>
      <c r="L537" s="229"/>
      <c r="M537" s="230"/>
      <c r="N537" s="231"/>
      <c r="O537" s="231"/>
      <c r="P537" s="231"/>
      <c r="Q537" s="231"/>
      <c r="R537" s="231"/>
      <c r="S537" s="231"/>
      <c r="T537" s="23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3" t="s">
        <v>143</v>
      </c>
      <c r="AU537" s="233" t="s">
        <v>81</v>
      </c>
      <c r="AV537" s="13" t="s">
        <v>81</v>
      </c>
      <c r="AW537" s="13" t="s">
        <v>33</v>
      </c>
      <c r="AX537" s="13" t="s">
        <v>71</v>
      </c>
      <c r="AY537" s="233" t="s">
        <v>130</v>
      </c>
    </row>
    <row r="538" s="14" customFormat="1">
      <c r="A538" s="14"/>
      <c r="B538" s="234"/>
      <c r="C538" s="235"/>
      <c r="D538" s="216" t="s">
        <v>143</v>
      </c>
      <c r="E538" s="236" t="s">
        <v>19</v>
      </c>
      <c r="F538" s="237" t="s">
        <v>145</v>
      </c>
      <c r="G538" s="235"/>
      <c r="H538" s="238">
        <v>2</v>
      </c>
      <c r="I538" s="239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4" t="s">
        <v>143</v>
      </c>
      <c r="AU538" s="244" t="s">
        <v>81</v>
      </c>
      <c r="AV538" s="14" t="s">
        <v>138</v>
      </c>
      <c r="AW538" s="14" t="s">
        <v>33</v>
      </c>
      <c r="AX538" s="14" t="s">
        <v>79</v>
      </c>
      <c r="AY538" s="244" t="s">
        <v>130</v>
      </c>
    </row>
    <row r="539" s="2" customFormat="1" ht="24.15" customHeight="1">
      <c r="A539" s="41"/>
      <c r="B539" s="42"/>
      <c r="C539" s="245" t="s">
        <v>754</v>
      </c>
      <c r="D539" s="245" t="s">
        <v>146</v>
      </c>
      <c r="E539" s="246" t="s">
        <v>755</v>
      </c>
      <c r="F539" s="247" t="s">
        <v>756</v>
      </c>
      <c r="G539" s="248" t="s">
        <v>392</v>
      </c>
      <c r="H539" s="249">
        <v>2</v>
      </c>
      <c r="I539" s="250"/>
      <c r="J539" s="251">
        <f>ROUND(I539*H539,2)</f>
        <v>0</v>
      </c>
      <c r="K539" s="247" t="s">
        <v>137</v>
      </c>
      <c r="L539" s="252"/>
      <c r="M539" s="253" t="s">
        <v>19</v>
      </c>
      <c r="N539" s="254" t="s">
        <v>42</v>
      </c>
      <c r="O539" s="87"/>
      <c r="P539" s="212">
        <f>O539*H539</f>
        <v>0</v>
      </c>
      <c r="Q539" s="212">
        <v>0.00014999999999999999</v>
      </c>
      <c r="R539" s="212">
        <f>Q539*H539</f>
        <v>0.00029999999999999997</v>
      </c>
      <c r="S539" s="212">
        <v>0</v>
      </c>
      <c r="T539" s="213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14" t="s">
        <v>249</v>
      </c>
      <c r="AT539" s="214" t="s">
        <v>146</v>
      </c>
      <c r="AU539" s="214" t="s">
        <v>81</v>
      </c>
      <c r="AY539" s="20" t="s">
        <v>130</v>
      </c>
      <c r="BE539" s="215">
        <f>IF(N539="základní",J539,0)</f>
        <v>0</v>
      </c>
      <c r="BF539" s="215">
        <f>IF(N539="snížená",J539,0)</f>
        <v>0</v>
      </c>
      <c r="BG539" s="215">
        <f>IF(N539="zákl. přenesená",J539,0)</f>
        <v>0</v>
      </c>
      <c r="BH539" s="215">
        <f>IF(N539="sníž. přenesená",J539,0)</f>
        <v>0</v>
      </c>
      <c r="BI539" s="215">
        <f>IF(N539="nulová",J539,0)</f>
        <v>0</v>
      </c>
      <c r="BJ539" s="20" t="s">
        <v>79</v>
      </c>
      <c r="BK539" s="215">
        <f>ROUND(I539*H539,2)</f>
        <v>0</v>
      </c>
      <c r="BL539" s="20" t="s">
        <v>193</v>
      </c>
      <c r="BM539" s="214" t="s">
        <v>757</v>
      </c>
    </row>
    <row r="540" s="2" customFormat="1">
      <c r="A540" s="41"/>
      <c r="B540" s="42"/>
      <c r="C540" s="43"/>
      <c r="D540" s="216" t="s">
        <v>139</v>
      </c>
      <c r="E540" s="43"/>
      <c r="F540" s="217" t="s">
        <v>756</v>
      </c>
      <c r="G540" s="43"/>
      <c r="H540" s="43"/>
      <c r="I540" s="218"/>
      <c r="J540" s="43"/>
      <c r="K540" s="43"/>
      <c r="L540" s="47"/>
      <c r="M540" s="219"/>
      <c r="N540" s="220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139</v>
      </c>
      <c r="AU540" s="20" t="s">
        <v>81</v>
      </c>
    </row>
    <row r="541" s="13" customFormat="1">
      <c r="A541" s="13"/>
      <c r="B541" s="223"/>
      <c r="C541" s="224"/>
      <c r="D541" s="216" t="s">
        <v>143</v>
      </c>
      <c r="E541" s="225" t="s">
        <v>19</v>
      </c>
      <c r="F541" s="226" t="s">
        <v>753</v>
      </c>
      <c r="G541" s="224"/>
      <c r="H541" s="227">
        <v>2</v>
      </c>
      <c r="I541" s="228"/>
      <c r="J541" s="224"/>
      <c r="K541" s="224"/>
      <c r="L541" s="229"/>
      <c r="M541" s="230"/>
      <c r="N541" s="231"/>
      <c r="O541" s="231"/>
      <c r="P541" s="231"/>
      <c r="Q541" s="231"/>
      <c r="R541" s="231"/>
      <c r="S541" s="231"/>
      <c r="T541" s="23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3" t="s">
        <v>143</v>
      </c>
      <c r="AU541" s="233" t="s">
        <v>81</v>
      </c>
      <c r="AV541" s="13" t="s">
        <v>81</v>
      </c>
      <c r="AW541" s="13" t="s">
        <v>33</v>
      </c>
      <c r="AX541" s="13" t="s">
        <v>71</v>
      </c>
      <c r="AY541" s="233" t="s">
        <v>130</v>
      </c>
    </row>
    <row r="542" s="14" customFormat="1">
      <c r="A542" s="14"/>
      <c r="B542" s="234"/>
      <c r="C542" s="235"/>
      <c r="D542" s="216" t="s">
        <v>143</v>
      </c>
      <c r="E542" s="236" t="s">
        <v>19</v>
      </c>
      <c r="F542" s="237" t="s">
        <v>145</v>
      </c>
      <c r="G542" s="235"/>
      <c r="H542" s="238">
        <v>2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4" t="s">
        <v>143</v>
      </c>
      <c r="AU542" s="244" t="s">
        <v>81</v>
      </c>
      <c r="AV542" s="14" t="s">
        <v>138</v>
      </c>
      <c r="AW542" s="14" t="s">
        <v>33</v>
      </c>
      <c r="AX542" s="14" t="s">
        <v>79</v>
      </c>
      <c r="AY542" s="244" t="s">
        <v>130</v>
      </c>
    </row>
    <row r="543" s="2" customFormat="1" ht="24.15" customHeight="1">
      <c r="A543" s="41"/>
      <c r="B543" s="42"/>
      <c r="C543" s="245" t="s">
        <v>468</v>
      </c>
      <c r="D543" s="245" t="s">
        <v>146</v>
      </c>
      <c r="E543" s="246" t="s">
        <v>758</v>
      </c>
      <c r="F543" s="247" t="s">
        <v>759</v>
      </c>
      <c r="G543" s="248" t="s">
        <v>392</v>
      </c>
      <c r="H543" s="249">
        <v>2</v>
      </c>
      <c r="I543" s="250"/>
      <c r="J543" s="251">
        <f>ROUND(I543*H543,2)</f>
        <v>0</v>
      </c>
      <c r="K543" s="247" t="s">
        <v>137</v>
      </c>
      <c r="L543" s="252"/>
      <c r="M543" s="253" t="s">
        <v>19</v>
      </c>
      <c r="N543" s="254" t="s">
        <v>42</v>
      </c>
      <c r="O543" s="87"/>
      <c r="P543" s="212">
        <f>O543*H543</f>
        <v>0</v>
      </c>
      <c r="Q543" s="212">
        <v>0.00014999999999999999</v>
      </c>
      <c r="R543" s="212">
        <f>Q543*H543</f>
        <v>0.00029999999999999997</v>
      </c>
      <c r="S543" s="212">
        <v>0</v>
      </c>
      <c r="T543" s="213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14" t="s">
        <v>249</v>
      </c>
      <c r="AT543" s="214" t="s">
        <v>146</v>
      </c>
      <c r="AU543" s="214" t="s">
        <v>81</v>
      </c>
      <c r="AY543" s="20" t="s">
        <v>130</v>
      </c>
      <c r="BE543" s="215">
        <f>IF(N543="základní",J543,0)</f>
        <v>0</v>
      </c>
      <c r="BF543" s="215">
        <f>IF(N543="snížená",J543,0)</f>
        <v>0</v>
      </c>
      <c r="BG543" s="215">
        <f>IF(N543="zákl. přenesená",J543,0)</f>
        <v>0</v>
      </c>
      <c r="BH543" s="215">
        <f>IF(N543="sníž. přenesená",J543,0)</f>
        <v>0</v>
      </c>
      <c r="BI543" s="215">
        <f>IF(N543="nulová",J543,0)</f>
        <v>0</v>
      </c>
      <c r="BJ543" s="20" t="s">
        <v>79</v>
      </c>
      <c r="BK543" s="215">
        <f>ROUND(I543*H543,2)</f>
        <v>0</v>
      </c>
      <c r="BL543" s="20" t="s">
        <v>193</v>
      </c>
      <c r="BM543" s="214" t="s">
        <v>760</v>
      </c>
    </row>
    <row r="544" s="2" customFormat="1">
      <c r="A544" s="41"/>
      <c r="B544" s="42"/>
      <c r="C544" s="43"/>
      <c r="D544" s="216" t="s">
        <v>139</v>
      </c>
      <c r="E544" s="43"/>
      <c r="F544" s="217" t="s">
        <v>759</v>
      </c>
      <c r="G544" s="43"/>
      <c r="H544" s="43"/>
      <c r="I544" s="218"/>
      <c r="J544" s="43"/>
      <c r="K544" s="43"/>
      <c r="L544" s="47"/>
      <c r="M544" s="219"/>
      <c r="N544" s="220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139</v>
      </c>
      <c r="AU544" s="20" t="s">
        <v>81</v>
      </c>
    </row>
    <row r="545" s="13" customFormat="1">
      <c r="A545" s="13"/>
      <c r="B545" s="223"/>
      <c r="C545" s="224"/>
      <c r="D545" s="216" t="s">
        <v>143</v>
      </c>
      <c r="E545" s="225" t="s">
        <v>19</v>
      </c>
      <c r="F545" s="226" t="s">
        <v>726</v>
      </c>
      <c r="G545" s="224"/>
      <c r="H545" s="227">
        <v>1</v>
      </c>
      <c r="I545" s="228"/>
      <c r="J545" s="224"/>
      <c r="K545" s="224"/>
      <c r="L545" s="229"/>
      <c r="M545" s="230"/>
      <c r="N545" s="231"/>
      <c r="O545" s="231"/>
      <c r="P545" s="231"/>
      <c r="Q545" s="231"/>
      <c r="R545" s="231"/>
      <c r="S545" s="231"/>
      <c r="T545" s="23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3" t="s">
        <v>143</v>
      </c>
      <c r="AU545" s="233" t="s">
        <v>81</v>
      </c>
      <c r="AV545" s="13" t="s">
        <v>81</v>
      </c>
      <c r="AW545" s="13" t="s">
        <v>33</v>
      </c>
      <c r="AX545" s="13" t="s">
        <v>71</v>
      </c>
      <c r="AY545" s="233" t="s">
        <v>130</v>
      </c>
    </row>
    <row r="546" s="13" customFormat="1">
      <c r="A546" s="13"/>
      <c r="B546" s="223"/>
      <c r="C546" s="224"/>
      <c r="D546" s="216" t="s">
        <v>143</v>
      </c>
      <c r="E546" s="225" t="s">
        <v>19</v>
      </c>
      <c r="F546" s="226" t="s">
        <v>713</v>
      </c>
      <c r="G546" s="224"/>
      <c r="H546" s="227">
        <v>1</v>
      </c>
      <c r="I546" s="228"/>
      <c r="J546" s="224"/>
      <c r="K546" s="224"/>
      <c r="L546" s="229"/>
      <c r="M546" s="230"/>
      <c r="N546" s="231"/>
      <c r="O546" s="231"/>
      <c r="P546" s="231"/>
      <c r="Q546" s="231"/>
      <c r="R546" s="231"/>
      <c r="S546" s="231"/>
      <c r="T546" s="23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3" t="s">
        <v>143</v>
      </c>
      <c r="AU546" s="233" t="s">
        <v>81</v>
      </c>
      <c r="AV546" s="13" t="s">
        <v>81</v>
      </c>
      <c r="AW546" s="13" t="s">
        <v>33</v>
      </c>
      <c r="AX546" s="13" t="s">
        <v>71</v>
      </c>
      <c r="AY546" s="233" t="s">
        <v>130</v>
      </c>
    </row>
    <row r="547" s="14" customFormat="1">
      <c r="A547" s="14"/>
      <c r="B547" s="234"/>
      <c r="C547" s="235"/>
      <c r="D547" s="216" t="s">
        <v>143</v>
      </c>
      <c r="E547" s="236" t="s">
        <v>19</v>
      </c>
      <c r="F547" s="237" t="s">
        <v>145</v>
      </c>
      <c r="G547" s="235"/>
      <c r="H547" s="238">
        <v>2</v>
      </c>
      <c r="I547" s="239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4" t="s">
        <v>143</v>
      </c>
      <c r="AU547" s="244" t="s">
        <v>81</v>
      </c>
      <c r="AV547" s="14" t="s">
        <v>138</v>
      </c>
      <c r="AW547" s="14" t="s">
        <v>33</v>
      </c>
      <c r="AX547" s="14" t="s">
        <v>79</v>
      </c>
      <c r="AY547" s="244" t="s">
        <v>130</v>
      </c>
    </row>
    <row r="548" s="2" customFormat="1" ht="24.15" customHeight="1">
      <c r="A548" s="41"/>
      <c r="B548" s="42"/>
      <c r="C548" s="245" t="s">
        <v>761</v>
      </c>
      <c r="D548" s="245" t="s">
        <v>146</v>
      </c>
      <c r="E548" s="246" t="s">
        <v>762</v>
      </c>
      <c r="F548" s="247" t="s">
        <v>763</v>
      </c>
      <c r="G548" s="248" t="s">
        <v>392</v>
      </c>
      <c r="H548" s="249">
        <v>1</v>
      </c>
      <c r="I548" s="250"/>
      <c r="J548" s="251">
        <f>ROUND(I548*H548,2)</f>
        <v>0</v>
      </c>
      <c r="K548" s="247" t="s">
        <v>137</v>
      </c>
      <c r="L548" s="252"/>
      <c r="M548" s="253" t="s">
        <v>19</v>
      </c>
      <c r="N548" s="254" t="s">
        <v>42</v>
      </c>
      <c r="O548" s="87"/>
      <c r="P548" s="212">
        <f>O548*H548</f>
        <v>0</v>
      </c>
      <c r="Q548" s="212">
        <v>0.00014999999999999999</v>
      </c>
      <c r="R548" s="212">
        <f>Q548*H548</f>
        <v>0.00014999999999999999</v>
      </c>
      <c r="S548" s="212">
        <v>0</v>
      </c>
      <c r="T548" s="213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14" t="s">
        <v>249</v>
      </c>
      <c r="AT548" s="214" t="s">
        <v>146</v>
      </c>
      <c r="AU548" s="214" t="s">
        <v>81</v>
      </c>
      <c r="AY548" s="20" t="s">
        <v>130</v>
      </c>
      <c r="BE548" s="215">
        <f>IF(N548="základní",J548,0)</f>
        <v>0</v>
      </c>
      <c r="BF548" s="215">
        <f>IF(N548="snížená",J548,0)</f>
        <v>0</v>
      </c>
      <c r="BG548" s="215">
        <f>IF(N548="zákl. přenesená",J548,0)</f>
        <v>0</v>
      </c>
      <c r="BH548" s="215">
        <f>IF(N548="sníž. přenesená",J548,0)</f>
        <v>0</v>
      </c>
      <c r="BI548" s="215">
        <f>IF(N548="nulová",J548,0)</f>
        <v>0</v>
      </c>
      <c r="BJ548" s="20" t="s">
        <v>79</v>
      </c>
      <c r="BK548" s="215">
        <f>ROUND(I548*H548,2)</f>
        <v>0</v>
      </c>
      <c r="BL548" s="20" t="s">
        <v>193</v>
      </c>
      <c r="BM548" s="214" t="s">
        <v>764</v>
      </c>
    </row>
    <row r="549" s="2" customFormat="1">
      <c r="A549" s="41"/>
      <c r="B549" s="42"/>
      <c r="C549" s="43"/>
      <c r="D549" s="216" t="s">
        <v>139</v>
      </c>
      <c r="E549" s="43"/>
      <c r="F549" s="217" t="s">
        <v>763</v>
      </c>
      <c r="G549" s="43"/>
      <c r="H549" s="43"/>
      <c r="I549" s="218"/>
      <c r="J549" s="43"/>
      <c r="K549" s="43"/>
      <c r="L549" s="47"/>
      <c r="M549" s="219"/>
      <c r="N549" s="220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139</v>
      </c>
      <c r="AU549" s="20" t="s">
        <v>81</v>
      </c>
    </row>
    <row r="550" s="13" customFormat="1">
      <c r="A550" s="13"/>
      <c r="B550" s="223"/>
      <c r="C550" s="224"/>
      <c r="D550" s="216" t="s">
        <v>143</v>
      </c>
      <c r="E550" s="225" t="s">
        <v>19</v>
      </c>
      <c r="F550" s="226" t="s">
        <v>726</v>
      </c>
      <c r="G550" s="224"/>
      <c r="H550" s="227">
        <v>1</v>
      </c>
      <c r="I550" s="228"/>
      <c r="J550" s="224"/>
      <c r="K550" s="224"/>
      <c r="L550" s="229"/>
      <c r="M550" s="230"/>
      <c r="N550" s="231"/>
      <c r="O550" s="231"/>
      <c r="P550" s="231"/>
      <c r="Q550" s="231"/>
      <c r="R550" s="231"/>
      <c r="S550" s="231"/>
      <c r="T550" s="23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3" t="s">
        <v>143</v>
      </c>
      <c r="AU550" s="233" t="s">
        <v>81</v>
      </c>
      <c r="AV550" s="13" t="s">
        <v>81</v>
      </c>
      <c r="AW550" s="13" t="s">
        <v>33</v>
      </c>
      <c r="AX550" s="13" t="s">
        <v>71</v>
      </c>
      <c r="AY550" s="233" t="s">
        <v>130</v>
      </c>
    </row>
    <row r="551" s="14" customFormat="1">
      <c r="A551" s="14"/>
      <c r="B551" s="234"/>
      <c r="C551" s="235"/>
      <c r="D551" s="216" t="s">
        <v>143</v>
      </c>
      <c r="E551" s="236" t="s">
        <v>19</v>
      </c>
      <c r="F551" s="237" t="s">
        <v>145</v>
      </c>
      <c r="G551" s="235"/>
      <c r="H551" s="238">
        <v>1</v>
      </c>
      <c r="I551" s="239"/>
      <c r="J551" s="235"/>
      <c r="K551" s="235"/>
      <c r="L551" s="240"/>
      <c r="M551" s="241"/>
      <c r="N551" s="242"/>
      <c r="O551" s="242"/>
      <c r="P551" s="242"/>
      <c r="Q551" s="242"/>
      <c r="R551" s="242"/>
      <c r="S551" s="242"/>
      <c r="T551" s="24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4" t="s">
        <v>143</v>
      </c>
      <c r="AU551" s="244" t="s">
        <v>81</v>
      </c>
      <c r="AV551" s="14" t="s">
        <v>138</v>
      </c>
      <c r="AW551" s="14" t="s">
        <v>33</v>
      </c>
      <c r="AX551" s="14" t="s">
        <v>79</v>
      </c>
      <c r="AY551" s="244" t="s">
        <v>130</v>
      </c>
    </row>
    <row r="552" s="2" customFormat="1" ht="24.15" customHeight="1">
      <c r="A552" s="41"/>
      <c r="B552" s="42"/>
      <c r="C552" s="245" t="s">
        <v>472</v>
      </c>
      <c r="D552" s="245" t="s">
        <v>146</v>
      </c>
      <c r="E552" s="246" t="s">
        <v>765</v>
      </c>
      <c r="F552" s="247" t="s">
        <v>766</v>
      </c>
      <c r="G552" s="248" t="s">
        <v>392</v>
      </c>
      <c r="H552" s="249">
        <v>3</v>
      </c>
      <c r="I552" s="250"/>
      <c r="J552" s="251">
        <f>ROUND(I552*H552,2)</f>
        <v>0</v>
      </c>
      <c r="K552" s="247" t="s">
        <v>137</v>
      </c>
      <c r="L552" s="252"/>
      <c r="M552" s="253" t="s">
        <v>19</v>
      </c>
      <c r="N552" s="254" t="s">
        <v>42</v>
      </c>
      <c r="O552" s="87"/>
      <c r="P552" s="212">
        <f>O552*H552</f>
        <v>0</v>
      </c>
      <c r="Q552" s="212">
        <v>0.00014999999999999999</v>
      </c>
      <c r="R552" s="212">
        <f>Q552*H552</f>
        <v>0.00044999999999999999</v>
      </c>
      <c r="S552" s="212">
        <v>0</v>
      </c>
      <c r="T552" s="213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14" t="s">
        <v>249</v>
      </c>
      <c r="AT552" s="214" t="s">
        <v>146</v>
      </c>
      <c r="AU552" s="214" t="s">
        <v>81</v>
      </c>
      <c r="AY552" s="20" t="s">
        <v>130</v>
      </c>
      <c r="BE552" s="215">
        <f>IF(N552="základní",J552,0)</f>
        <v>0</v>
      </c>
      <c r="BF552" s="215">
        <f>IF(N552="snížená",J552,0)</f>
        <v>0</v>
      </c>
      <c r="BG552" s="215">
        <f>IF(N552="zákl. přenesená",J552,0)</f>
        <v>0</v>
      </c>
      <c r="BH552" s="215">
        <f>IF(N552="sníž. přenesená",J552,0)</f>
        <v>0</v>
      </c>
      <c r="BI552" s="215">
        <f>IF(N552="nulová",J552,0)</f>
        <v>0</v>
      </c>
      <c r="BJ552" s="20" t="s">
        <v>79</v>
      </c>
      <c r="BK552" s="215">
        <f>ROUND(I552*H552,2)</f>
        <v>0</v>
      </c>
      <c r="BL552" s="20" t="s">
        <v>193</v>
      </c>
      <c r="BM552" s="214" t="s">
        <v>767</v>
      </c>
    </row>
    <row r="553" s="2" customFormat="1">
      <c r="A553" s="41"/>
      <c r="B553" s="42"/>
      <c r="C553" s="43"/>
      <c r="D553" s="216" t="s">
        <v>139</v>
      </c>
      <c r="E553" s="43"/>
      <c r="F553" s="217" t="s">
        <v>766</v>
      </c>
      <c r="G553" s="43"/>
      <c r="H553" s="43"/>
      <c r="I553" s="218"/>
      <c r="J553" s="43"/>
      <c r="K553" s="43"/>
      <c r="L553" s="47"/>
      <c r="M553" s="219"/>
      <c r="N553" s="220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139</v>
      </c>
      <c r="AU553" s="20" t="s">
        <v>81</v>
      </c>
    </row>
    <row r="554" s="13" customFormat="1">
      <c r="A554" s="13"/>
      <c r="B554" s="223"/>
      <c r="C554" s="224"/>
      <c r="D554" s="216" t="s">
        <v>143</v>
      </c>
      <c r="E554" s="225" t="s">
        <v>19</v>
      </c>
      <c r="F554" s="226" t="s">
        <v>712</v>
      </c>
      <c r="G554" s="224"/>
      <c r="H554" s="227">
        <v>1</v>
      </c>
      <c r="I554" s="228"/>
      <c r="J554" s="224"/>
      <c r="K554" s="224"/>
      <c r="L554" s="229"/>
      <c r="M554" s="230"/>
      <c r="N554" s="231"/>
      <c r="O554" s="231"/>
      <c r="P554" s="231"/>
      <c r="Q554" s="231"/>
      <c r="R554" s="231"/>
      <c r="S554" s="231"/>
      <c r="T554" s="23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3" t="s">
        <v>143</v>
      </c>
      <c r="AU554" s="233" t="s">
        <v>81</v>
      </c>
      <c r="AV554" s="13" t="s">
        <v>81</v>
      </c>
      <c r="AW554" s="13" t="s">
        <v>33</v>
      </c>
      <c r="AX554" s="13" t="s">
        <v>71</v>
      </c>
      <c r="AY554" s="233" t="s">
        <v>130</v>
      </c>
    </row>
    <row r="555" s="13" customFormat="1">
      <c r="A555" s="13"/>
      <c r="B555" s="223"/>
      <c r="C555" s="224"/>
      <c r="D555" s="216" t="s">
        <v>143</v>
      </c>
      <c r="E555" s="225" t="s">
        <v>19</v>
      </c>
      <c r="F555" s="226" t="s">
        <v>768</v>
      </c>
      <c r="G555" s="224"/>
      <c r="H555" s="227">
        <v>2</v>
      </c>
      <c r="I555" s="228"/>
      <c r="J555" s="224"/>
      <c r="K555" s="224"/>
      <c r="L555" s="229"/>
      <c r="M555" s="230"/>
      <c r="N555" s="231"/>
      <c r="O555" s="231"/>
      <c r="P555" s="231"/>
      <c r="Q555" s="231"/>
      <c r="R555" s="231"/>
      <c r="S555" s="231"/>
      <c r="T555" s="23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3" t="s">
        <v>143</v>
      </c>
      <c r="AU555" s="233" t="s">
        <v>81</v>
      </c>
      <c r="AV555" s="13" t="s">
        <v>81</v>
      </c>
      <c r="AW555" s="13" t="s">
        <v>33</v>
      </c>
      <c r="AX555" s="13" t="s">
        <v>71</v>
      </c>
      <c r="AY555" s="233" t="s">
        <v>130</v>
      </c>
    </row>
    <row r="556" s="14" customFormat="1">
      <c r="A556" s="14"/>
      <c r="B556" s="234"/>
      <c r="C556" s="235"/>
      <c r="D556" s="216" t="s">
        <v>143</v>
      </c>
      <c r="E556" s="236" t="s">
        <v>19</v>
      </c>
      <c r="F556" s="237" t="s">
        <v>145</v>
      </c>
      <c r="G556" s="235"/>
      <c r="H556" s="238">
        <v>3</v>
      </c>
      <c r="I556" s="239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4" t="s">
        <v>143</v>
      </c>
      <c r="AU556" s="244" t="s">
        <v>81</v>
      </c>
      <c r="AV556" s="14" t="s">
        <v>138</v>
      </c>
      <c r="AW556" s="14" t="s">
        <v>33</v>
      </c>
      <c r="AX556" s="14" t="s">
        <v>79</v>
      </c>
      <c r="AY556" s="244" t="s">
        <v>130</v>
      </c>
    </row>
    <row r="557" s="2" customFormat="1" ht="24.15" customHeight="1">
      <c r="A557" s="41"/>
      <c r="B557" s="42"/>
      <c r="C557" s="245" t="s">
        <v>769</v>
      </c>
      <c r="D557" s="245" t="s">
        <v>146</v>
      </c>
      <c r="E557" s="246" t="s">
        <v>770</v>
      </c>
      <c r="F557" s="247" t="s">
        <v>771</v>
      </c>
      <c r="G557" s="248" t="s">
        <v>392</v>
      </c>
      <c r="H557" s="249">
        <v>1</v>
      </c>
      <c r="I557" s="250"/>
      <c r="J557" s="251">
        <f>ROUND(I557*H557,2)</f>
        <v>0</v>
      </c>
      <c r="K557" s="247" t="s">
        <v>137</v>
      </c>
      <c r="L557" s="252"/>
      <c r="M557" s="253" t="s">
        <v>19</v>
      </c>
      <c r="N557" s="254" t="s">
        <v>42</v>
      </c>
      <c r="O557" s="87"/>
      <c r="P557" s="212">
        <f>O557*H557</f>
        <v>0</v>
      </c>
      <c r="Q557" s="212">
        <v>0.00014999999999999999</v>
      </c>
      <c r="R557" s="212">
        <f>Q557*H557</f>
        <v>0.00014999999999999999</v>
      </c>
      <c r="S557" s="212">
        <v>0</v>
      </c>
      <c r="T557" s="213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14" t="s">
        <v>249</v>
      </c>
      <c r="AT557" s="214" t="s">
        <v>146</v>
      </c>
      <c r="AU557" s="214" t="s">
        <v>81</v>
      </c>
      <c r="AY557" s="20" t="s">
        <v>130</v>
      </c>
      <c r="BE557" s="215">
        <f>IF(N557="základní",J557,0)</f>
        <v>0</v>
      </c>
      <c r="BF557" s="215">
        <f>IF(N557="snížená",J557,0)</f>
        <v>0</v>
      </c>
      <c r="BG557" s="215">
        <f>IF(N557="zákl. přenesená",J557,0)</f>
        <v>0</v>
      </c>
      <c r="BH557" s="215">
        <f>IF(N557="sníž. přenesená",J557,0)</f>
        <v>0</v>
      </c>
      <c r="BI557" s="215">
        <f>IF(N557="nulová",J557,0)</f>
        <v>0</v>
      </c>
      <c r="BJ557" s="20" t="s">
        <v>79</v>
      </c>
      <c r="BK557" s="215">
        <f>ROUND(I557*H557,2)</f>
        <v>0</v>
      </c>
      <c r="BL557" s="20" t="s">
        <v>193</v>
      </c>
      <c r="BM557" s="214" t="s">
        <v>772</v>
      </c>
    </row>
    <row r="558" s="2" customFormat="1">
      <c r="A558" s="41"/>
      <c r="B558" s="42"/>
      <c r="C558" s="43"/>
      <c r="D558" s="216" t="s">
        <v>139</v>
      </c>
      <c r="E558" s="43"/>
      <c r="F558" s="217" t="s">
        <v>771</v>
      </c>
      <c r="G558" s="43"/>
      <c r="H558" s="43"/>
      <c r="I558" s="218"/>
      <c r="J558" s="43"/>
      <c r="K558" s="43"/>
      <c r="L558" s="47"/>
      <c r="M558" s="219"/>
      <c r="N558" s="220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139</v>
      </c>
      <c r="AU558" s="20" t="s">
        <v>81</v>
      </c>
    </row>
    <row r="559" s="13" customFormat="1">
      <c r="A559" s="13"/>
      <c r="B559" s="223"/>
      <c r="C559" s="224"/>
      <c r="D559" s="216" t="s">
        <v>143</v>
      </c>
      <c r="E559" s="225" t="s">
        <v>19</v>
      </c>
      <c r="F559" s="226" t="s">
        <v>773</v>
      </c>
      <c r="G559" s="224"/>
      <c r="H559" s="227">
        <v>1</v>
      </c>
      <c r="I559" s="228"/>
      <c r="J559" s="224"/>
      <c r="K559" s="224"/>
      <c r="L559" s="229"/>
      <c r="M559" s="230"/>
      <c r="N559" s="231"/>
      <c r="O559" s="231"/>
      <c r="P559" s="231"/>
      <c r="Q559" s="231"/>
      <c r="R559" s="231"/>
      <c r="S559" s="231"/>
      <c r="T559" s="23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3" t="s">
        <v>143</v>
      </c>
      <c r="AU559" s="233" t="s">
        <v>81</v>
      </c>
      <c r="AV559" s="13" t="s">
        <v>81</v>
      </c>
      <c r="AW559" s="13" t="s">
        <v>33</v>
      </c>
      <c r="AX559" s="13" t="s">
        <v>71</v>
      </c>
      <c r="AY559" s="233" t="s">
        <v>130</v>
      </c>
    </row>
    <row r="560" s="14" customFormat="1">
      <c r="A560" s="14"/>
      <c r="B560" s="234"/>
      <c r="C560" s="235"/>
      <c r="D560" s="216" t="s">
        <v>143</v>
      </c>
      <c r="E560" s="236" t="s">
        <v>19</v>
      </c>
      <c r="F560" s="237" t="s">
        <v>145</v>
      </c>
      <c r="G560" s="235"/>
      <c r="H560" s="238">
        <v>1</v>
      </c>
      <c r="I560" s="239"/>
      <c r="J560" s="235"/>
      <c r="K560" s="235"/>
      <c r="L560" s="240"/>
      <c r="M560" s="241"/>
      <c r="N560" s="242"/>
      <c r="O560" s="242"/>
      <c r="P560" s="242"/>
      <c r="Q560" s="242"/>
      <c r="R560" s="242"/>
      <c r="S560" s="242"/>
      <c r="T560" s="24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4" t="s">
        <v>143</v>
      </c>
      <c r="AU560" s="244" t="s">
        <v>81</v>
      </c>
      <c r="AV560" s="14" t="s">
        <v>138</v>
      </c>
      <c r="AW560" s="14" t="s">
        <v>33</v>
      </c>
      <c r="AX560" s="14" t="s">
        <v>79</v>
      </c>
      <c r="AY560" s="244" t="s">
        <v>130</v>
      </c>
    </row>
    <row r="561" s="2" customFormat="1" ht="21.75" customHeight="1">
      <c r="A561" s="41"/>
      <c r="B561" s="42"/>
      <c r="C561" s="203" t="s">
        <v>492</v>
      </c>
      <c r="D561" s="203" t="s">
        <v>133</v>
      </c>
      <c r="E561" s="204" t="s">
        <v>774</v>
      </c>
      <c r="F561" s="205" t="s">
        <v>775</v>
      </c>
      <c r="G561" s="206" t="s">
        <v>392</v>
      </c>
      <c r="H561" s="207">
        <v>11</v>
      </c>
      <c r="I561" s="208"/>
      <c r="J561" s="209">
        <f>ROUND(I561*H561,2)</f>
        <v>0</v>
      </c>
      <c r="K561" s="205" t="s">
        <v>137</v>
      </c>
      <c r="L561" s="47"/>
      <c r="M561" s="210" t="s">
        <v>19</v>
      </c>
      <c r="N561" s="211" t="s">
        <v>42</v>
      </c>
      <c r="O561" s="87"/>
      <c r="P561" s="212">
        <f>O561*H561</f>
        <v>0</v>
      </c>
      <c r="Q561" s="212">
        <v>0</v>
      </c>
      <c r="R561" s="212">
        <f>Q561*H561</f>
        <v>0</v>
      </c>
      <c r="S561" s="212">
        <v>0</v>
      </c>
      <c r="T561" s="213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14" t="s">
        <v>193</v>
      </c>
      <c r="AT561" s="214" t="s">
        <v>133</v>
      </c>
      <c r="AU561" s="214" t="s">
        <v>81</v>
      </c>
      <c r="AY561" s="20" t="s">
        <v>130</v>
      </c>
      <c r="BE561" s="215">
        <f>IF(N561="základní",J561,0)</f>
        <v>0</v>
      </c>
      <c r="BF561" s="215">
        <f>IF(N561="snížená",J561,0)</f>
        <v>0</v>
      </c>
      <c r="BG561" s="215">
        <f>IF(N561="zákl. přenesená",J561,0)</f>
        <v>0</v>
      </c>
      <c r="BH561" s="215">
        <f>IF(N561="sníž. přenesená",J561,0)</f>
        <v>0</v>
      </c>
      <c r="BI561" s="215">
        <f>IF(N561="nulová",J561,0)</f>
        <v>0</v>
      </c>
      <c r="BJ561" s="20" t="s">
        <v>79</v>
      </c>
      <c r="BK561" s="215">
        <f>ROUND(I561*H561,2)</f>
        <v>0</v>
      </c>
      <c r="BL561" s="20" t="s">
        <v>193</v>
      </c>
      <c r="BM561" s="214" t="s">
        <v>776</v>
      </c>
    </row>
    <row r="562" s="2" customFormat="1">
      <c r="A562" s="41"/>
      <c r="B562" s="42"/>
      <c r="C562" s="43"/>
      <c r="D562" s="216" t="s">
        <v>139</v>
      </c>
      <c r="E562" s="43"/>
      <c r="F562" s="217" t="s">
        <v>777</v>
      </c>
      <c r="G562" s="43"/>
      <c r="H562" s="43"/>
      <c r="I562" s="218"/>
      <c r="J562" s="43"/>
      <c r="K562" s="43"/>
      <c r="L562" s="47"/>
      <c r="M562" s="219"/>
      <c r="N562" s="220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139</v>
      </c>
      <c r="AU562" s="20" t="s">
        <v>81</v>
      </c>
    </row>
    <row r="563" s="2" customFormat="1">
      <c r="A563" s="41"/>
      <c r="B563" s="42"/>
      <c r="C563" s="43"/>
      <c r="D563" s="221" t="s">
        <v>141</v>
      </c>
      <c r="E563" s="43"/>
      <c r="F563" s="222" t="s">
        <v>778</v>
      </c>
      <c r="G563" s="43"/>
      <c r="H563" s="43"/>
      <c r="I563" s="218"/>
      <c r="J563" s="43"/>
      <c r="K563" s="43"/>
      <c r="L563" s="47"/>
      <c r="M563" s="219"/>
      <c r="N563" s="220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T563" s="20" t="s">
        <v>141</v>
      </c>
      <c r="AU563" s="20" t="s">
        <v>81</v>
      </c>
    </row>
    <row r="564" s="13" customFormat="1">
      <c r="A564" s="13"/>
      <c r="B564" s="223"/>
      <c r="C564" s="224"/>
      <c r="D564" s="216" t="s">
        <v>143</v>
      </c>
      <c r="E564" s="225" t="s">
        <v>19</v>
      </c>
      <c r="F564" s="226" t="s">
        <v>697</v>
      </c>
      <c r="G564" s="224"/>
      <c r="H564" s="227">
        <v>4</v>
      </c>
      <c r="I564" s="228"/>
      <c r="J564" s="224"/>
      <c r="K564" s="224"/>
      <c r="L564" s="229"/>
      <c r="M564" s="230"/>
      <c r="N564" s="231"/>
      <c r="O564" s="231"/>
      <c r="P564" s="231"/>
      <c r="Q564" s="231"/>
      <c r="R564" s="231"/>
      <c r="S564" s="231"/>
      <c r="T564" s="23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3" t="s">
        <v>143</v>
      </c>
      <c r="AU564" s="233" t="s">
        <v>81</v>
      </c>
      <c r="AV564" s="13" t="s">
        <v>81</v>
      </c>
      <c r="AW564" s="13" t="s">
        <v>33</v>
      </c>
      <c r="AX564" s="13" t="s">
        <v>71</v>
      </c>
      <c r="AY564" s="233" t="s">
        <v>130</v>
      </c>
    </row>
    <row r="565" s="13" customFormat="1">
      <c r="A565" s="13"/>
      <c r="B565" s="223"/>
      <c r="C565" s="224"/>
      <c r="D565" s="216" t="s">
        <v>143</v>
      </c>
      <c r="E565" s="225" t="s">
        <v>19</v>
      </c>
      <c r="F565" s="226" t="s">
        <v>712</v>
      </c>
      <c r="G565" s="224"/>
      <c r="H565" s="227">
        <v>1</v>
      </c>
      <c r="I565" s="228"/>
      <c r="J565" s="224"/>
      <c r="K565" s="224"/>
      <c r="L565" s="229"/>
      <c r="M565" s="230"/>
      <c r="N565" s="231"/>
      <c r="O565" s="231"/>
      <c r="P565" s="231"/>
      <c r="Q565" s="231"/>
      <c r="R565" s="231"/>
      <c r="S565" s="231"/>
      <c r="T565" s="23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3" t="s">
        <v>143</v>
      </c>
      <c r="AU565" s="233" t="s">
        <v>81</v>
      </c>
      <c r="AV565" s="13" t="s">
        <v>81</v>
      </c>
      <c r="AW565" s="13" t="s">
        <v>33</v>
      </c>
      <c r="AX565" s="13" t="s">
        <v>71</v>
      </c>
      <c r="AY565" s="233" t="s">
        <v>130</v>
      </c>
    </row>
    <row r="566" s="13" customFormat="1">
      <c r="A566" s="13"/>
      <c r="B566" s="223"/>
      <c r="C566" s="224"/>
      <c r="D566" s="216" t="s">
        <v>143</v>
      </c>
      <c r="E566" s="225" t="s">
        <v>19</v>
      </c>
      <c r="F566" s="226" t="s">
        <v>698</v>
      </c>
      <c r="G566" s="224"/>
      <c r="H566" s="227">
        <v>3</v>
      </c>
      <c r="I566" s="228"/>
      <c r="J566" s="224"/>
      <c r="K566" s="224"/>
      <c r="L566" s="229"/>
      <c r="M566" s="230"/>
      <c r="N566" s="231"/>
      <c r="O566" s="231"/>
      <c r="P566" s="231"/>
      <c r="Q566" s="231"/>
      <c r="R566" s="231"/>
      <c r="S566" s="231"/>
      <c r="T566" s="23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3" t="s">
        <v>143</v>
      </c>
      <c r="AU566" s="233" t="s">
        <v>81</v>
      </c>
      <c r="AV566" s="13" t="s">
        <v>81</v>
      </c>
      <c r="AW566" s="13" t="s">
        <v>33</v>
      </c>
      <c r="AX566" s="13" t="s">
        <v>71</v>
      </c>
      <c r="AY566" s="233" t="s">
        <v>130</v>
      </c>
    </row>
    <row r="567" s="13" customFormat="1">
      <c r="A567" s="13"/>
      <c r="B567" s="223"/>
      <c r="C567" s="224"/>
      <c r="D567" s="216" t="s">
        <v>143</v>
      </c>
      <c r="E567" s="225" t="s">
        <v>19</v>
      </c>
      <c r="F567" s="226" t="s">
        <v>749</v>
      </c>
      <c r="G567" s="224"/>
      <c r="H567" s="227">
        <v>2</v>
      </c>
      <c r="I567" s="228"/>
      <c r="J567" s="224"/>
      <c r="K567" s="224"/>
      <c r="L567" s="229"/>
      <c r="M567" s="230"/>
      <c r="N567" s="231"/>
      <c r="O567" s="231"/>
      <c r="P567" s="231"/>
      <c r="Q567" s="231"/>
      <c r="R567" s="231"/>
      <c r="S567" s="231"/>
      <c r="T567" s="23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3" t="s">
        <v>143</v>
      </c>
      <c r="AU567" s="233" t="s">
        <v>81</v>
      </c>
      <c r="AV567" s="13" t="s">
        <v>81</v>
      </c>
      <c r="AW567" s="13" t="s">
        <v>33</v>
      </c>
      <c r="AX567" s="13" t="s">
        <v>71</v>
      </c>
      <c r="AY567" s="233" t="s">
        <v>130</v>
      </c>
    </row>
    <row r="568" s="13" customFormat="1">
      <c r="A568" s="13"/>
      <c r="B568" s="223"/>
      <c r="C568" s="224"/>
      <c r="D568" s="216" t="s">
        <v>143</v>
      </c>
      <c r="E568" s="225" t="s">
        <v>19</v>
      </c>
      <c r="F568" s="226" t="s">
        <v>713</v>
      </c>
      <c r="G568" s="224"/>
      <c r="H568" s="227">
        <v>1</v>
      </c>
      <c r="I568" s="228"/>
      <c r="J568" s="224"/>
      <c r="K568" s="224"/>
      <c r="L568" s="229"/>
      <c r="M568" s="230"/>
      <c r="N568" s="231"/>
      <c r="O568" s="231"/>
      <c r="P568" s="231"/>
      <c r="Q568" s="231"/>
      <c r="R568" s="231"/>
      <c r="S568" s="231"/>
      <c r="T568" s="23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3" t="s">
        <v>143</v>
      </c>
      <c r="AU568" s="233" t="s">
        <v>81</v>
      </c>
      <c r="AV568" s="13" t="s">
        <v>81</v>
      </c>
      <c r="AW568" s="13" t="s">
        <v>33</v>
      </c>
      <c r="AX568" s="13" t="s">
        <v>71</v>
      </c>
      <c r="AY568" s="233" t="s">
        <v>130</v>
      </c>
    </row>
    <row r="569" s="14" customFormat="1">
      <c r="A569" s="14"/>
      <c r="B569" s="234"/>
      <c r="C569" s="235"/>
      <c r="D569" s="216" t="s">
        <v>143</v>
      </c>
      <c r="E569" s="236" t="s">
        <v>19</v>
      </c>
      <c r="F569" s="237" t="s">
        <v>145</v>
      </c>
      <c r="G569" s="235"/>
      <c r="H569" s="238">
        <v>11</v>
      </c>
      <c r="I569" s="239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4" t="s">
        <v>143</v>
      </c>
      <c r="AU569" s="244" t="s">
        <v>81</v>
      </c>
      <c r="AV569" s="14" t="s">
        <v>138</v>
      </c>
      <c r="AW569" s="14" t="s">
        <v>33</v>
      </c>
      <c r="AX569" s="14" t="s">
        <v>79</v>
      </c>
      <c r="AY569" s="244" t="s">
        <v>130</v>
      </c>
    </row>
    <row r="570" s="2" customFormat="1" ht="16.5" customHeight="1">
      <c r="A570" s="41"/>
      <c r="B570" s="42"/>
      <c r="C570" s="245" t="s">
        <v>779</v>
      </c>
      <c r="D570" s="245" t="s">
        <v>146</v>
      </c>
      <c r="E570" s="246" t="s">
        <v>780</v>
      </c>
      <c r="F570" s="247" t="s">
        <v>781</v>
      </c>
      <c r="G570" s="248" t="s">
        <v>392</v>
      </c>
      <c r="H570" s="249">
        <v>11</v>
      </c>
      <c r="I570" s="250"/>
      <c r="J570" s="251">
        <f>ROUND(I570*H570,2)</f>
        <v>0</v>
      </c>
      <c r="K570" s="247" t="s">
        <v>137</v>
      </c>
      <c r="L570" s="252"/>
      <c r="M570" s="253" t="s">
        <v>19</v>
      </c>
      <c r="N570" s="254" t="s">
        <v>42</v>
      </c>
      <c r="O570" s="87"/>
      <c r="P570" s="212">
        <f>O570*H570</f>
        <v>0</v>
      </c>
      <c r="Q570" s="212">
        <v>0.0022000000000000001</v>
      </c>
      <c r="R570" s="212">
        <f>Q570*H570</f>
        <v>0.024200000000000003</v>
      </c>
      <c r="S570" s="212">
        <v>0</v>
      </c>
      <c r="T570" s="213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14" t="s">
        <v>249</v>
      </c>
      <c r="AT570" s="214" t="s">
        <v>146</v>
      </c>
      <c r="AU570" s="214" t="s">
        <v>81</v>
      </c>
      <c r="AY570" s="20" t="s">
        <v>130</v>
      </c>
      <c r="BE570" s="215">
        <f>IF(N570="základní",J570,0)</f>
        <v>0</v>
      </c>
      <c r="BF570" s="215">
        <f>IF(N570="snížená",J570,0)</f>
        <v>0</v>
      </c>
      <c r="BG570" s="215">
        <f>IF(N570="zákl. přenesená",J570,0)</f>
        <v>0</v>
      </c>
      <c r="BH570" s="215">
        <f>IF(N570="sníž. přenesená",J570,0)</f>
        <v>0</v>
      </c>
      <c r="BI570" s="215">
        <f>IF(N570="nulová",J570,0)</f>
        <v>0</v>
      </c>
      <c r="BJ570" s="20" t="s">
        <v>79</v>
      </c>
      <c r="BK570" s="215">
        <f>ROUND(I570*H570,2)</f>
        <v>0</v>
      </c>
      <c r="BL570" s="20" t="s">
        <v>193</v>
      </c>
      <c r="BM570" s="214" t="s">
        <v>782</v>
      </c>
    </row>
    <row r="571" s="2" customFormat="1">
      <c r="A571" s="41"/>
      <c r="B571" s="42"/>
      <c r="C571" s="43"/>
      <c r="D571" s="216" t="s">
        <v>139</v>
      </c>
      <c r="E571" s="43"/>
      <c r="F571" s="217" t="s">
        <v>781</v>
      </c>
      <c r="G571" s="43"/>
      <c r="H571" s="43"/>
      <c r="I571" s="218"/>
      <c r="J571" s="43"/>
      <c r="K571" s="43"/>
      <c r="L571" s="47"/>
      <c r="M571" s="219"/>
      <c r="N571" s="220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139</v>
      </c>
      <c r="AU571" s="20" t="s">
        <v>81</v>
      </c>
    </row>
    <row r="572" s="13" customFormat="1">
      <c r="A572" s="13"/>
      <c r="B572" s="223"/>
      <c r="C572" s="224"/>
      <c r="D572" s="216" t="s">
        <v>143</v>
      </c>
      <c r="E572" s="225" t="s">
        <v>19</v>
      </c>
      <c r="F572" s="226" t="s">
        <v>697</v>
      </c>
      <c r="G572" s="224"/>
      <c r="H572" s="227">
        <v>4</v>
      </c>
      <c r="I572" s="228"/>
      <c r="J572" s="224"/>
      <c r="K572" s="224"/>
      <c r="L572" s="229"/>
      <c r="M572" s="230"/>
      <c r="N572" s="231"/>
      <c r="O572" s="231"/>
      <c r="P572" s="231"/>
      <c r="Q572" s="231"/>
      <c r="R572" s="231"/>
      <c r="S572" s="231"/>
      <c r="T572" s="23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3" t="s">
        <v>143</v>
      </c>
      <c r="AU572" s="233" t="s">
        <v>81</v>
      </c>
      <c r="AV572" s="13" t="s">
        <v>81</v>
      </c>
      <c r="AW572" s="13" t="s">
        <v>33</v>
      </c>
      <c r="AX572" s="13" t="s">
        <v>71</v>
      </c>
      <c r="AY572" s="233" t="s">
        <v>130</v>
      </c>
    </row>
    <row r="573" s="13" customFormat="1">
      <c r="A573" s="13"/>
      <c r="B573" s="223"/>
      <c r="C573" s="224"/>
      <c r="D573" s="216" t="s">
        <v>143</v>
      </c>
      <c r="E573" s="225" t="s">
        <v>19</v>
      </c>
      <c r="F573" s="226" t="s">
        <v>712</v>
      </c>
      <c r="G573" s="224"/>
      <c r="H573" s="227">
        <v>1</v>
      </c>
      <c r="I573" s="228"/>
      <c r="J573" s="224"/>
      <c r="K573" s="224"/>
      <c r="L573" s="229"/>
      <c r="M573" s="230"/>
      <c r="N573" s="231"/>
      <c r="O573" s="231"/>
      <c r="P573" s="231"/>
      <c r="Q573" s="231"/>
      <c r="R573" s="231"/>
      <c r="S573" s="231"/>
      <c r="T573" s="23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3" t="s">
        <v>143</v>
      </c>
      <c r="AU573" s="233" t="s">
        <v>81</v>
      </c>
      <c r="AV573" s="13" t="s">
        <v>81</v>
      </c>
      <c r="AW573" s="13" t="s">
        <v>33</v>
      </c>
      <c r="AX573" s="13" t="s">
        <v>71</v>
      </c>
      <c r="AY573" s="233" t="s">
        <v>130</v>
      </c>
    </row>
    <row r="574" s="13" customFormat="1">
      <c r="A574" s="13"/>
      <c r="B574" s="223"/>
      <c r="C574" s="224"/>
      <c r="D574" s="216" t="s">
        <v>143</v>
      </c>
      <c r="E574" s="225" t="s">
        <v>19</v>
      </c>
      <c r="F574" s="226" t="s">
        <v>698</v>
      </c>
      <c r="G574" s="224"/>
      <c r="H574" s="227">
        <v>3</v>
      </c>
      <c r="I574" s="228"/>
      <c r="J574" s="224"/>
      <c r="K574" s="224"/>
      <c r="L574" s="229"/>
      <c r="M574" s="230"/>
      <c r="N574" s="231"/>
      <c r="O574" s="231"/>
      <c r="P574" s="231"/>
      <c r="Q574" s="231"/>
      <c r="R574" s="231"/>
      <c r="S574" s="231"/>
      <c r="T574" s="23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3" t="s">
        <v>143</v>
      </c>
      <c r="AU574" s="233" t="s">
        <v>81</v>
      </c>
      <c r="AV574" s="13" t="s">
        <v>81</v>
      </c>
      <c r="AW574" s="13" t="s">
        <v>33</v>
      </c>
      <c r="AX574" s="13" t="s">
        <v>71</v>
      </c>
      <c r="AY574" s="233" t="s">
        <v>130</v>
      </c>
    </row>
    <row r="575" s="13" customFormat="1">
      <c r="A575" s="13"/>
      <c r="B575" s="223"/>
      <c r="C575" s="224"/>
      <c r="D575" s="216" t="s">
        <v>143</v>
      </c>
      <c r="E575" s="225" t="s">
        <v>19</v>
      </c>
      <c r="F575" s="226" t="s">
        <v>749</v>
      </c>
      <c r="G575" s="224"/>
      <c r="H575" s="227">
        <v>2</v>
      </c>
      <c r="I575" s="228"/>
      <c r="J575" s="224"/>
      <c r="K575" s="224"/>
      <c r="L575" s="229"/>
      <c r="M575" s="230"/>
      <c r="N575" s="231"/>
      <c r="O575" s="231"/>
      <c r="P575" s="231"/>
      <c r="Q575" s="231"/>
      <c r="R575" s="231"/>
      <c r="S575" s="231"/>
      <c r="T575" s="23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3" t="s">
        <v>143</v>
      </c>
      <c r="AU575" s="233" t="s">
        <v>81</v>
      </c>
      <c r="AV575" s="13" t="s">
        <v>81</v>
      </c>
      <c r="AW575" s="13" t="s">
        <v>33</v>
      </c>
      <c r="AX575" s="13" t="s">
        <v>71</v>
      </c>
      <c r="AY575" s="233" t="s">
        <v>130</v>
      </c>
    </row>
    <row r="576" s="13" customFormat="1">
      <c r="A576" s="13"/>
      <c r="B576" s="223"/>
      <c r="C576" s="224"/>
      <c r="D576" s="216" t="s">
        <v>143</v>
      </c>
      <c r="E576" s="225" t="s">
        <v>19</v>
      </c>
      <c r="F576" s="226" t="s">
        <v>713</v>
      </c>
      <c r="G576" s="224"/>
      <c r="H576" s="227">
        <v>1</v>
      </c>
      <c r="I576" s="228"/>
      <c r="J576" s="224"/>
      <c r="K576" s="224"/>
      <c r="L576" s="229"/>
      <c r="M576" s="230"/>
      <c r="N576" s="231"/>
      <c r="O576" s="231"/>
      <c r="P576" s="231"/>
      <c r="Q576" s="231"/>
      <c r="R576" s="231"/>
      <c r="S576" s="231"/>
      <c r="T576" s="23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3" t="s">
        <v>143</v>
      </c>
      <c r="AU576" s="233" t="s">
        <v>81</v>
      </c>
      <c r="AV576" s="13" t="s">
        <v>81</v>
      </c>
      <c r="AW576" s="13" t="s">
        <v>33</v>
      </c>
      <c r="AX576" s="13" t="s">
        <v>71</v>
      </c>
      <c r="AY576" s="233" t="s">
        <v>130</v>
      </c>
    </row>
    <row r="577" s="14" customFormat="1">
      <c r="A577" s="14"/>
      <c r="B577" s="234"/>
      <c r="C577" s="235"/>
      <c r="D577" s="216" t="s">
        <v>143</v>
      </c>
      <c r="E577" s="236" t="s">
        <v>19</v>
      </c>
      <c r="F577" s="237" t="s">
        <v>145</v>
      </c>
      <c r="G577" s="235"/>
      <c r="H577" s="238">
        <v>11</v>
      </c>
      <c r="I577" s="239"/>
      <c r="J577" s="235"/>
      <c r="K577" s="235"/>
      <c r="L577" s="240"/>
      <c r="M577" s="241"/>
      <c r="N577" s="242"/>
      <c r="O577" s="242"/>
      <c r="P577" s="242"/>
      <c r="Q577" s="242"/>
      <c r="R577" s="242"/>
      <c r="S577" s="242"/>
      <c r="T577" s="24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4" t="s">
        <v>143</v>
      </c>
      <c r="AU577" s="244" t="s">
        <v>81</v>
      </c>
      <c r="AV577" s="14" t="s">
        <v>138</v>
      </c>
      <c r="AW577" s="14" t="s">
        <v>33</v>
      </c>
      <c r="AX577" s="14" t="s">
        <v>79</v>
      </c>
      <c r="AY577" s="244" t="s">
        <v>130</v>
      </c>
    </row>
    <row r="578" s="2" customFormat="1" ht="24.15" customHeight="1">
      <c r="A578" s="41"/>
      <c r="B578" s="42"/>
      <c r="C578" s="203" t="s">
        <v>498</v>
      </c>
      <c r="D578" s="203" t="s">
        <v>133</v>
      </c>
      <c r="E578" s="204" t="s">
        <v>783</v>
      </c>
      <c r="F578" s="205" t="s">
        <v>784</v>
      </c>
      <c r="G578" s="206" t="s">
        <v>392</v>
      </c>
      <c r="H578" s="207">
        <v>4</v>
      </c>
      <c r="I578" s="208"/>
      <c r="J578" s="209">
        <f>ROUND(I578*H578,2)</f>
        <v>0</v>
      </c>
      <c r="K578" s="205" t="s">
        <v>137</v>
      </c>
      <c r="L578" s="47"/>
      <c r="M578" s="210" t="s">
        <v>19</v>
      </c>
      <c r="N578" s="211" t="s">
        <v>42</v>
      </c>
      <c r="O578" s="87"/>
      <c r="P578" s="212">
        <f>O578*H578</f>
        <v>0</v>
      </c>
      <c r="Q578" s="212">
        <v>0</v>
      </c>
      <c r="R578" s="212">
        <f>Q578*H578</f>
        <v>0</v>
      </c>
      <c r="S578" s="212">
        <v>0</v>
      </c>
      <c r="T578" s="213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14" t="s">
        <v>193</v>
      </c>
      <c r="AT578" s="214" t="s">
        <v>133</v>
      </c>
      <c r="AU578" s="214" t="s">
        <v>81</v>
      </c>
      <c r="AY578" s="20" t="s">
        <v>130</v>
      </c>
      <c r="BE578" s="215">
        <f>IF(N578="základní",J578,0)</f>
        <v>0</v>
      </c>
      <c r="BF578" s="215">
        <f>IF(N578="snížená",J578,0)</f>
        <v>0</v>
      </c>
      <c r="BG578" s="215">
        <f>IF(N578="zákl. přenesená",J578,0)</f>
        <v>0</v>
      </c>
      <c r="BH578" s="215">
        <f>IF(N578="sníž. přenesená",J578,0)</f>
        <v>0</v>
      </c>
      <c r="BI578" s="215">
        <f>IF(N578="nulová",J578,0)</f>
        <v>0</v>
      </c>
      <c r="BJ578" s="20" t="s">
        <v>79</v>
      </c>
      <c r="BK578" s="215">
        <f>ROUND(I578*H578,2)</f>
        <v>0</v>
      </c>
      <c r="BL578" s="20" t="s">
        <v>193</v>
      </c>
      <c r="BM578" s="214" t="s">
        <v>785</v>
      </c>
    </row>
    <row r="579" s="2" customFormat="1">
      <c r="A579" s="41"/>
      <c r="B579" s="42"/>
      <c r="C579" s="43"/>
      <c r="D579" s="216" t="s">
        <v>139</v>
      </c>
      <c r="E579" s="43"/>
      <c r="F579" s="217" t="s">
        <v>786</v>
      </c>
      <c r="G579" s="43"/>
      <c r="H579" s="43"/>
      <c r="I579" s="218"/>
      <c r="J579" s="43"/>
      <c r="K579" s="43"/>
      <c r="L579" s="47"/>
      <c r="M579" s="219"/>
      <c r="N579" s="220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139</v>
      </c>
      <c r="AU579" s="20" t="s">
        <v>81</v>
      </c>
    </row>
    <row r="580" s="2" customFormat="1">
      <c r="A580" s="41"/>
      <c r="B580" s="42"/>
      <c r="C580" s="43"/>
      <c r="D580" s="221" t="s">
        <v>141</v>
      </c>
      <c r="E580" s="43"/>
      <c r="F580" s="222" t="s">
        <v>787</v>
      </c>
      <c r="G580" s="43"/>
      <c r="H580" s="43"/>
      <c r="I580" s="218"/>
      <c r="J580" s="43"/>
      <c r="K580" s="43"/>
      <c r="L580" s="47"/>
      <c r="M580" s="219"/>
      <c r="N580" s="220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141</v>
      </c>
      <c r="AU580" s="20" t="s">
        <v>81</v>
      </c>
    </row>
    <row r="581" s="13" customFormat="1">
      <c r="A581" s="13"/>
      <c r="B581" s="223"/>
      <c r="C581" s="224"/>
      <c r="D581" s="216" t="s">
        <v>143</v>
      </c>
      <c r="E581" s="225" t="s">
        <v>19</v>
      </c>
      <c r="F581" s="226" t="s">
        <v>712</v>
      </c>
      <c r="G581" s="224"/>
      <c r="H581" s="227">
        <v>1</v>
      </c>
      <c r="I581" s="228"/>
      <c r="J581" s="224"/>
      <c r="K581" s="224"/>
      <c r="L581" s="229"/>
      <c r="M581" s="230"/>
      <c r="N581" s="231"/>
      <c r="O581" s="231"/>
      <c r="P581" s="231"/>
      <c r="Q581" s="231"/>
      <c r="R581" s="231"/>
      <c r="S581" s="231"/>
      <c r="T581" s="23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3" t="s">
        <v>143</v>
      </c>
      <c r="AU581" s="233" t="s">
        <v>81</v>
      </c>
      <c r="AV581" s="13" t="s">
        <v>81</v>
      </c>
      <c r="AW581" s="13" t="s">
        <v>33</v>
      </c>
      <c r="AX581" s="13" t="s">
        <v>71</v>
      </c>
      <c r="AY581" s="233" t="s">
        <v>130</v>
      </c>
    </row>
    <row r="582" s="13" customFormat="1">
      <c r="A582" s="13"/>
      <c r="B582" s="223"/>
      <c r="C582" s="224"/>
      <c r="D582" s="216" t="s">
        <v>143</v>
      </c>
      <c r="E582" s="225" t="s">
        <v>19</v>
      </c>
      <c r="F582" s="226" t="s">
        <v>698</v>
      </c>
      <c r="G582" s="224"/>
      <c r="H582" s="227">
        <v>3</v>
      </c>
      <c r="I582" s="228"/>
      <c r="J582" s="224"/>
      <c r="K582" s="224"/>
      <c r="L582" s="229"/>
      <c r="M582" s="230"/>
      <c r="N582" s="231"/>
      <c r="O582" s="231"/>
      <c r="P582" s="231"/>
      <c r="Q582" s="231"/>
      <c r="R582" s="231"/>
      <c r="S582" s="231"/>
      <c r="T582" s="23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3" t="s">
        <v>143</v>
      </c>
      <c r="AU582" s="233" t="s">
        <v>81</v>
      </c>
      <c r="AV582" s="13" t="s">
        <v>81</v>
      </c>
      <c r="AW582" s="13" t="s">
        <v>33</v>
      </c>
      <c r="AX582" s="13" t="s">
        <v>71</v>
      </c>
      <c r="AY582" s="233" t="s">
        <v>130</v>
      </c>
    </row>
    <row r="583" s="14" customFormat="1">
      <c r="A583" s="14"/>
      <c r="B583" s="234"/>
      <c r="C583" s="235"/>
      <c r="D583" s="216" t="s">
        <v>143</v>
      </c>
      <c r="E583" s="236" t="s">
        <v>19</v>
      </c>
      <c r="F583" s="237" t="s">
        <v>145</v>
      </c>
      <c r="G583" s="235"/>
      <c r="H583" s="238">
        <v>4</v>
      </c>
      <c r="I583" s="239"/>
      <c r="J583" s="235"/>
      <c r="K583" s="235"/>
      <c r="L583" s="240"/>
      <c r="M583" s="241"/>
      <c r="N583" s="242"/>
      <c r="O583" s="242"/>
      <c r="P583" s="242"/>
      <c r="Q583" s="242"/>
      <c r="R583" s="242"/>
      <c r="S583" s="242"/>
      <c r="T583" s="24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4" t="s">
        <v>143</v>
      </c>
      <c r="AU583" s="244" t="s">
        <v>81</v>
      </c>
      <c r="AV583" s="14" t="s">
        <v>138</v>
      </c>
      <c r="AW583" s="14" t="s">
        <v>33</v>
      </c>
      <c r="AX583" s="14" t="s">
        <v>79</v>
      </c>
      <c r="AY583" s="244" t="s">
        <v>130</v>
      </c>
    </row>
    <row r="584" s="2" customFormat="1" ht="16.5" customHeight="1">
      <c r="A584" s="41"/>
      <c r="B584" s="42"/>
      <c r="C584" s="245" t="s">
        <v>788</v>
      </c>
      <c r="D584" s="245" t="s">
        <v>146</v>
      </c>
      <c r="E584" s="246" t="s">
        <v>789</v>
      </c>
      <c r="F584" s="247" t="s">
        <v>790</v>
      </c>
      <c r="G584" s="248" t="s">
        <v>392</v>
      </c>
      <c r="H584" s="249">
        <v>4</v>
      </c>
      <c r="I584" s="250"/>
      <c r="J584" s="251">
        <f>ROUND(I584*H584,2)</f>
        <v>0</v>
      </c>
      <c r="K584" s="247" t="s">
        <v>137</v>
      </c>
      <c r="L584" s="252"/>
      <c r="M584" s="253" t="s">
        <v>19</v>
      </c>
      <c r="N584" s="254" t="s">
        <v>42</v>
      </c>
      <c r="O584" s="87"/>
      <c r="P584" s="212">
        <f>O584*H584</f>
        <v>0</v>
      </c>
      <c r="Q584" s="212">
        <v>0.0022000000000000001</v>
      </c>
      <c r="R584" s="212">
        <f>Q584*H584</f>
        <v>0.0088000000000000005</v>
      </c>
      <c r="S584" s="212">
        <v>0</v>
      </c>
      <c r="T584" s="213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14" t="s">
        <v>249</v>
      </c>
      <c r="AT584" s="214" t="s">
        <v>146</v>
      </c>
      <c r="AU584" s="214" t="s">
        <v>81</v>
      </c>
      <c r="AY584" s="20" t="s">
        <v>130</v>
      </c>
      <c r="BE584" s="215">
        <f>IF(N584="základní",J584,0)</f>
        <v>0</v>
      </c>
      <c r="BF584" s="215">
        <f>IF(N584="snížená",J584,0)</f>
        <v>0</v>
      </c>
      <c r="BG584" s="215">
        <f>IF(N584="zákl. přenesená",J584,0)</f>
        <v>0</v>
      </c>
      <c r="BH584" s="215">
        <f>IF(N584="sníž. přenesená",J584,0)</f>
        <v>0</v>
      </c>
      <c r="BI584" s="215">
        <f>IF(N584="nulová",J584,0)</f>
        <v>0</v>
      </c>
      <c r="BJ584" s="20" t="s">
        <v>79</v>
      </c>
      <c r="BK584" s="215">
        <f>ROUND(I584*H584,2)</f>
        <v>0</v>
      </c>
      <c r="BL584" s="20" t="s">
        <v>193</v>
      </c>
      <c r="BM584" s="214" t="s">
        <v>791</v>
      </c>
    </row>
    <row r="585" s="2" customFormat="1">
      <c r="A585" s="41"/>
      <c r="B585" s="42"/>
      <c r="C585" s="43"/>
      <c r="D585" s="216" t="s">
        <v>139</v>
      </c>
      <c r="E585" s="43"/>
      <c r="F585" s="217" t="s">
        <v>790</v>
      </c>
      <c r="G585" s="43"/>
      <c r="H585" s="43"/>
      <c r="I585" s="218"/>
      <c r="J585" s="43"/>
      <c r="K585" s="43"/>
      <c r="L585" s="47"/>
      <c r="M585" s="219"/>
      <c r="N585" s="220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139</v>
      </c>
      <c r="AU585" s="20" t="s">
        <v>81</v>
      </c>
    </row>
    <row r="586" s="13" customFormat="1">
      <c r="A586" s="13"/>
      <c r="B586" s="223"/>
      <c r="C586" s="224"/>
      <c r="D586" s="216" t="s">
        <v>143</v>
      </c>
      <c r="E586" s="225" t="s">
        <v>19</v>
      </c>
      <c r="F586" s="226" t="s">
        <v>712</v>
      </c>
      <c r="G586" s="224"/>
      <c r="H586" s="227">
        <v>1</v>
      </c>
      <c r="I586" s="228"/>
      <c r="J586" s="224"/>
      <c r="K586" s="224"/>
      <c r="L586" s="229"/>
      <c r="M586" s="230"/>
      <c r="N586" s="231"/>
      <c r="O586" s="231"/>
      <c r="P586" s="231"/>
      <c r="Q586" s="231"/>
      <c r="R586" s="231"/>
      <c r="S586" s="231"/>
      <c r="T586" s="23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3" t="s">
        <v>143</v>
      </c>
      <c r="AU586" s="233" t="s">
        <v>81</v>
      </c>
      <c r="AV586" s="13" t="s">
        <v>81</v>
      </c>
      <c r="AW586" s="13" t="s">
        <v>33</v>
      </c>
      <c r="AX586" s="13" t="s">
        <v>71</v>
      </c>
      <c r="AY586" s="233" t="s">
        <v>130</v>
      </c>
    </row>
    <row r="587" s="13" customFormat="1">
      <c r="A587" s="13"/>
      <c r="B587" s="223"/>
      <c r="C587" s="224"/>
      <c r="D587" s="216" t="s">
        <v>143</v>
      </c>
      <c r="E587" s="225" t="s">
        <v>19</v>
      </c>
      <c r="F587" s="226" t="s">
        <v>698</v>
      </c>
      <c r="G587" s="224"/>
      <c r="H587" s="227">
        <v>3</v>
      </c>
      <c r="I587" s="228"/>
      <c r="J587" s="224"/>
      <c r="K587" s="224"/>
      <c r="L587" s="229"/>
      <c r="M587" s="230"/>
      <c r="N587" s="231"/>
      <c r="O587" s="231"/>
      <c r="P587" s="231"/>
      <c r="Q587" s="231"/>
      <c r="R587" s="231"/>
      <c r="S587" s="231"/>
      <c r="T587" s="23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3" t="s">
        <v>143</v>
      </c>
      <c r="AU587" s="233" t="s">
        <v>81</v>
      </c>
      <c r="AV587" s="13" t="s">
        <v>81</v>
      </c>
      <c r="AW587" s="13" t="s">
        <v>33</v>
      </c>
      <c r="AX587" s="13" t="s">
        <v>71</v>
      </c>
      <c r="AY587" s="233" t="s">
        <v>130</v>
      </c>
    </row>
    <row r="588" s="14" customFormat="1">
      <c r="A588" s="14"/>
      <c r="B588" s="234"/>
      <c r="C588" s="235"/>
      <c r="D588" s="216" t="s">
        <v>143</v>
      </c>
      <c r="E588" s="236" t="s">
        <v>19</v>
      </c>
      <c r="F588" s="237" t="s">
        <v>145</v>
      </c>
      <c r="G588" s="235"/>
      <c r="H588" s="238">
        <v>4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4" t="s">
        <v>143</v>
      </c>
      <c r="AU588" s="244" t="s">
        <v>81</v>
      </c>
      <c r="AV588" s="14" t="s">
        <v>138</v>
      </c>
      <c r="AW588" s="14" t="s">
        <v>33</v>
      </c>
      <c r="AX588" s="14" t="s">
        <v>79</v>
      </c>
      <c r="AY588" s="244" t="s">
        <v>130</v>
      </c>
    </row>
    <row r="589" s="2" customFormat="1" ht="24.15" customHeight="1">
      <c r="A589" s="41"/>
      <c r="B589" s="42"/>
      <c r="C589" s="203" t="s">
        <v>505</v>
      </c>
      <c r="D589" s="203" t="s">
        <v>133</v>
      </c>
      <c r="E589" s="204" t="s">
        <v>792</v>
      </c>
      <c r="F589" s="205" t="s">
        <v>793</v>
      </c>
      <c r="G589" s="206" t="s">
        <v>392</v>
      </c>
      <c r="H589" s="207">
        <v>9</v>
      </c>
      <c r="I589" s="208"/>
      <c r="J589" s="209">
        <f>ROUND(I589*H589,2)</f>
        <v>0</v>
      </c>
      <c r="K589" s="205" t="s">
        <v>137</v>
      </c>
      <c r="L589" s="47"/>
      <c r="M589" s="210" t="s">
        <v>19</v>
      </c>
      <c r="N589" s="211" t="s">
        <v>42</v>
      </c>
      <c r="O589" s="87"/>
      <c r="P589" s="212">
        <f>O589*H589</f>
        <v>0</v>
      </c>
      <c r="Q589" s="212">
        <v>0.00046999999999999999</v>
      </c>
      <c r="R589" s="212">
        <f>Q589*H589</f>
        <v>0.0042300000000000003</v>
      </c>
      <c r="S589" s="212">
        <v>0</v>
      </c>
      <c r="T589" s="213">
        <f>S589*H589</f>
        <v>0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14" t="s">
        <v>193</v>
      </c>
      <c r="AT589" s="214" t="s">
        <v>133</v>
      </c>
      <c r="AU589" s="214" t="s">
        <v>81</v>
      </c>
      <c r="AY589" s="20" t="s">
        <v>130</v>
      </c>
      <c r="BE589" s="215">
        <f>IF(N589="základní",J589,0)</f>
        <v>0</v>
      </c>
      <c r="BF589" s="215">
        <f>IF(N589="snížená",J589,0)</f>
        <v>0</v>
      </c>
      <c r="BG589" s="215">
        <f>IF(N589="zákl. přenesená",J589,0)</f>
        <v>0</v>
      </c>
      <c r="BH589" s="215">
        <f>IF(N589="sníž. přenesená",J589,0)</f>
        <v>0</v>
      </c>
      <c r="BI589" s="215">
        <f>IF(N589="nulová",J589,0)</f>
        <v>0</v>
      </c>
      <c r="BJ589" s="20" t="s">
        <v>79</v>
      </c>
      <c r="BK589" s="215">
        <f>ROUND(I589*H589,2)</f>
        <v>0</v>
      </c>
      <c r="BL589" s="20" t="s">
        <v>193</v>
      </c>
      <c r="BM589" s="214" t="s">
        <v>794</v>
      </c>
    </row>
    <row r="590" s="2" customFormat="1">
      <c r="A590" s="41"/>
      <c r="B590" s="42"/>
      <c r="C590" s="43"/>
      <c r="D590" s="216" t="s">
        <v>139</v>
      </c>
      <c r="E590" s="43"/>
      <c r="F590" s="217" t="s">
        <v>795</v>
      </c>
      <c r="G590" s="43"/>
      <c r="H590" s="43"/>
      <c r="I590" s="218"/>
      <c r="J590" s="43"/>
      <c r="K590" s="43"/>
      <c r="L590" s="47"/>
      <c r="M590" s="219"/>
      <c r="N590" s="220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20" t="s">
        <v>139</v>
      </c>
      <c r="AU590" s="20" t="s">
        <v>81</v>
      </c>
    </row>
    <row r="591" s="2" customFormat="1">
      <c r="A591" s="41"/>
      <c r="B591" s="42"/>
      <c r="C591" s="43"/>
      <c r="D591" s="221" t="s">
        <v>141</v>
      </c>
      <c r="E591" s="43"/>
      <c r="F591" s="222" t="s">
        <v>796</v>
      </c>
      <c r="G591" s="43"/>
      <c r="H591" s="43"/>
      <c r="I591" s="218"/>
      <c r="J591" s="43"/>
      <c r="K591" s="43"/>
      <c r="L591" s="47"/>
      <c r="M591" s="219"/>
      <c r="N591" s="220"/>
      <c r="O591" s="87"/>
      <c r="P591" s="87"/>
      <c r="Q591" s="87"/>
      <c r="R591" s="87"/>
      <c r="S591" s="87"/>
      <c r="T591" s="88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T591" s="20" t="s">
        <v>141</v>
      </c>
      <c r="AU591" s="20" t="s">
        <v>81</v>
      </c>
    </row>
    <row r="592" s="13" customFormat="1">
      <c r="A592" s="13"/>
      <c r="B592" s="223"/>
      <c r="C592" s="224"/>
      <c r="D592" s="216" t="s">
        <v>143</v>
      </c>
      <c r="E592" s="225" t="s">
        <v>19</v>
      </c>
      <c r="F592" s="226" t="s">
        <v>797</v>
      </c>
      <c r="G592" s="224"/>
      <c r="H592" s="227">
        <v>9</v>
      </c>
      <c r="I592" s="228"/>
      <c r="J592" s="224"/>
      <c r="K592" s="224"/>
      <c r="L592" s="229"/>
      <c r="M592" s="230"/>
      <c r="N592" s="231"/>
      <c r="O592" s="231"/>
      <c r="P592" s="231"/>
      <c r="Q592" s="231"/>
      <c r="R592" s="231"/>
      <c r="S592" s="231"/>
      <c r="T592" s="23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3" t="s">
        <v>143</v>
      </c>
      <c r="AU592" s="233" t="s">
        <v>81</v>
      </c>
      <c r="AV592" s="13" t="s">
        <v>81</v>
      </c>
      <c r="AW592" s="13" t="s">
        <v>33</v>
      </c>
      <c r="AX592" s="13" t="s">
        <v>71</v>
      </c>
      <c r="AY592" s="233" t="s">
        <v>130</v>
      </c>
    </row>
    <row r="593" s="14" customFormat="1">
      <c r="A593" s="14"/>
      <c r="B593" s="234"/>
      <c r="C593" s="235"/>
      <c r="D593" s="216" t="s">
        <v>143</v>
      </c>
      <c r="E593" s="236" t="s">
        <v>19</v>
      </c>
      <c r="F593" s="237" t="s">
        <v>145</v>
      </c>
      <c r="G593" s="235"/>
      <c r="H593" s="238">
        <v>9</v>
      </c>
      <c r="I593" s="239"/>
      <c r="J593" s="235"/>
      <c r="K593" s="235"/>
      <c r="L593" s="240"/>
      <c r="M593" s="241"/>
      <c r="N593" s="242"/>
      <c r="O593" s="242"/>
      <c r="P593" s="242"/>
      <c r="Q593" s="242"/>
      <c r="R593" s="242"/>
      <c r="S593" s="242"/>
      <c r="T593" s="24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4" t="s">
        <v>143</v>
      </c>
      <c r="AU593" s="244" t="s">
        <v>81</v>
      </c>
      <c r="AV593" s="14" t="s">
        <v>138</v>
      </c>
      <c r="AW593" s="14" t="s">
        <v>33</v>
      </c>
      <c r="AX593" s="14" t="s">
        <v>79</v>
      </c>
      <c r="AY593" s="244" t="s">
        <v>130</v>
      </c>
    </row>
    <row r="594" s="2" customFormat="1" ht="37.8" customHeight="1">
      <c r="A594" s="41"/>
      <c r="B594" s="42"/>
      <c r="C594" s="245" t="s">
        <v>798</v>
      </c>
      <c r="D594" s="245" t="s">
        <v>146</v>
      </c>
      <c r="E594" s="246" t="s">
        <v>799</v>
      </c>
      <c r="F594" s="247" t="s">
        <v>800</v>
      </c>
      <c r="G594" s="248" t="s">
        <v>392</v>
      </c>
      <c r="H594" s="249">
        <v>9</v>
      </c>
      <c r="I594" s="250"/>
      <c r="J594" s="251">
        <f>ROUND(I594*H594,2)</f>
        <v>0</v>
      </c>
      <c r="K594" s="247" t="s">
        <v>137</v>
      </c>
      <c r="L594" s="252"/>
      <c r="M594" s="253" t="s">
        <v>19</v>
      </c>
      <c r="N594" s="254" t="s">
        <v>42</v>
      </c>
      <c r="O594" s="87"/>
      <c r="P594" s="212">
        <f>O594*H594</f>
        <v>0</v>
      </c>
      <c r="Q594" s="212">
        <v>0.025999999999999999</v>
      </c>
      <c r="R594" s="212">
        <f>Q594*H594</f>
        <v>0.23399999999999999</v>
      </c>
      <c r="S594" s="212">
        <v>0</v>
      </c>
      <c r="T594" s="213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14" t="s">
        <v>249</v>
      </c>
      <c r="AT594" s="214" t="s">
        <v>146</v>
      </c>
      <c r="AU594" s="214" t="s">
        <v>81</v>
      </c>
      <c r="AY594" s="20" t="s">
        <v>130</v>
      </c>
      <c r="BE594" s="215">
        <f>IF(N594="základní",J594,0)</f>
        <v>0</v>
      </c>
      <c r="BF594" s="215">
        <f>IF(N594="snížená",J594,0)</f>
        <v>0</v>
      </c>
      <c r="BG594" s="215">
        <f>IF(N594="zákl. přenesená",J594,0)</f>
        <v>0</v>
      </c>
      <c r="BH594" s="215">
        <f>IF(N594="sníž. přenesená",J594,0)</f>
        <v>0</v>
      </c>
      <c r="BI594" s="215">
        <f>IF(N594="nulová",J594,0)</f>
        <v>0</v>
      </c>
      <c r="BJ594" s="20" t="s">
        <v>79</v>
      </c>
      <c r="BK594" s="215">
        <f>ROUND(I594*H594,2)</f>
        <v>0</v>
      </c>
      <c r="BL594" s="20" t="s">
        <v>193</v>
      </c>
      <c r="BM594" s="214" t="s">
        <v>801</v>
      </c>
    </row>
    <row r="595" s="2" customFormat="1">
      <c r="A595" s="41"/>
      <c r="B595" s="42"/>
      <c r="C595" s="43"/>
      <c r="D595" s="216" t="s">
        <v>139</v>
      </c>
      <c r="E595" s="43"/>
      <c r="F595" s="217" t="s">
        <v>800</v>
      </c>
      <c r="G595" s="43"/>
      <c r="H595" s="43"/>
      <c r="I595" s="218"/>
      <c r="J595" s="43"/>
      <c r="K595" s="43"/>
      <c r="L595" s="47"/>
      <c r="M595" s="219"/>
      <c r="N595" s="220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139</v>
      </c>
      <c r="AU595" s="20" t="s">
        <v>81</v>
      </c>
    </row>
    <row r="596" s="2" customFormat="1" ht="24.15" customHeight="1">
      <c r="A596" s="41"/>
      <c r="B596" s="42"/>
      <c r="C596" s="203" t="s">
        <v>510</v>
      </c>
      <c r="D596" s="203" t="s">
        <v>133</v>
      </c>
      <c r="E596" s="204" t="s">
        <v>802</v>
      </c>
      <c r="F596" s="205" t="s">
        <v>803</v>
      </c>
      <c r="G596" s="206" t="s">
        <v>392</v>
      </c>
      <c r="H596" s="207">
        <v>2</v>
      </c>
      <c r="I596" s="208"/>
      <c r="J596" s="209">
        <f>ROUND(I596*H596,2)</f>
        <v>0</v>
      </c>
      <c r="K596" s="205" t="s">
        <v>137</v>
      </c>
      <c r="L596" s="47"/>
      <c r="M596" s="210" t="s">
        <v>19</v>
      </c>
      <c r="N596" s="211" t="s">
        <v>42</v>
      </c>
      <c r="O596" s="87"/>
      <c r="P596" s="212">
        <f>O596*H596</f>
        <v>0</v>
      </c>
      <c r="Q596" s="212">
        <v>0.00046999999999999999</v>
      </c>
      <c r="R596" s="212">
        <f>Q596*H596</f>
        <v>0.00093999999999999997</v>
      </c>
      <c r="S596" s="212">
        <v>0</v>
      </c>
      <c r="T596" s="213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14" t="s">
        <v>193</v>
      </c>
      <c r="AT596" s="214" t="s">
        <v>133</v>
      </c>
      <c r="AU596" s="214" t="s">
        <v>81</v>
      </c>
      <c r="AY596" s="20" t="s">
        <v>130</v>
      </c>
      <c r="BE596" s="215">
        <f>IF(N596="základní",J596,0)</f>
        <v>0</v>
      </c>
      <c r="BF596" s="215">
        <f>IF(N596="snížená",J596,0)</f>
        <v>0</v>
      </c>
      <c r="BG596" s="215">
        <f>IF(N596="zákl. přenesená",J596,0)</f>
        <v>0</v>
      </c>
      <c r="BH596" s="215">
        <f>IF(N596="sníž. přenesená",J596,0)</f>
        <v>0</v>
      </c>
      <c r="BI596" s="215">
        <f>IF(N596="nulová",J596,0)</f>
        <v>0</v>
      </c>
      <c r="BJ596" s="20" t="s">
        <v>79</v>
      </c>
      <c r="BK596" s="215">
        <f>ROUND(I596*H596,2)</f>
        <v>0</v>
      </c>
      <c r="BL596" s="20" t="s">
        <v>193</v>
      </c>
      <c r="BM596" s="214" t="s">
        <v>804</v>
      </c>
    </row>
    <row r="597" s="2" customFormat="1">
      <c r="A597" s="41"/>
      <c r="B597" s="42"/>
      <c r="C597" s="43"/>
      <c r="D597" s="216" t="s">
        <v>139</v>
      </c>
      <c r="E597" s="43"/>
      <c r="F597" s="217" t="s">
        <v>805</v>
      </c>
      <c r="G597" s="43"/>
      <c r="H597" s="43"/>
      <c r="I597" s="218"/>
      <c r="J597" s="43"/>
      <c r="K597" s="43"/>
      <c r="L597" s="47"/>
      <c r="M597" s="219"/>
      <c r="N597" s="220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139</v>
      </c>
      <c r="AU597" s="20" t="s">
        <v>81</v>
      </c>
    </row>
    <row r="598" s="2" customFormat="1">
      <c r="A598" s="41"/>
      <c r="B598" s="42"/>
      <c r="C598" s="43"/>
      <c r="D598" s="221" t="s">
        <v>141</v>
      </c>
      <c r="E598" s="43"/>
      <c r="F598" s="222" t="s">
        <v>806</v>
      </c>
      <c r="G598" s="43"/>
      <c r="H598" s="43"/>
      <c r="I598" s="218"/>
      <c r="J598" s="43"/>
      <c r="K598" s="43"/>
      <c r="L598" s="47"/>
      <c r="M598" s="219"/>
      <c r="N598" s="220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141</v>
      </c>
      <c r="AU598" s="20" t="s">
        <v>81</v>
      </c>
    </row>
    <row r="599" s="13" customFormat="1">
      <c r="A599" s="13"/>
      <c r="B599" s="223"/>
      <c r="C599" s="224"/>
      <c r="D599" s="216" t="s">
        <v>143</v>
      </c>
      <c r="E599" s="225" t="s">
        <v>19</v>
      </c>
      <c r="F599" s="226" t="s">
        <v>807</v>
      </c>
      <c r="G599" s="224"/>
      <c r="H599" s="227">
        <v>2</v>
      </c>
      <c r="I599" s="228"/>
      <c r="J599" s="224"/>
      <c r="K599" s="224"/>
      <c r="L599" s="229"/>
      <c r="M599" s="230"/>
      <c r="N599" s="231"/>
      <c r="O599" s="231"/>
      <c r="P599" s="231"/>
      <c r="Q599" s="231"/>
      <c r="R599" s="231"/>
      <c r="S599" s="231"/>
      <c r="T599" s="23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3" t="s">
        <v>143</v>
      </c>
      <c r="AU599" s="233" t="s">
        <v>81</v>
      </c>
      <c r="AV599" s="13" t="s">
        <v>81</v>
      </c>
      <c r="AW599" s="13" t="s">
        <v>33</v>
      </c>
      <c r="AX599" s="13" t="s">
        <v>71</v>
      </c>
      <c r="AY599" s="233" t="s">
        <v>130</v>
      </c>
    </row>
    <row r="600" s="14" customFormat="1">
      <c r="A600" s="14"/>
      <c r="B600" s="234"/>
      <c r="C600" s="235"/>
      <c r="D600" s="216" t="s">
        <v>143</v>
      </c>
      <c r="E600" s="236" t="s">
        <v>19</v>
      </c>
      <c r="F600" s="237" t="s">
        <v>145</v>
      </c>
      <c r="G600" s="235"/>
      <c r="H600" s="238">
        <v>2</v>
      </c>
      <c r="I600" s="239"/>
      <c r="J600" s="235"/>
      <c r="K600" s="235"/>
      <c r="L600" s="240"/>
      <c r="M600" s="241"/>
      <c r="N600" s="242"/>
      <c r="O600" s="242"/>
      <c r="P600" s="242"/>
      <c r="Q600" s="242"/>
      <c r="R600" s="242"/>
      <c r="S600" s="242"/>
      <c r="T600" s="24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4" t="s">
        <v>143</v>
      </c>
      <c r="AU600" s="244" t="s">
        <v>81</v>
      </c>
      <c r="AV600" s="14" t="s">
        <v>138</v>
      </c>
      <c r="AW600" s="14" t="s">
        <v>33</v>
      </c>
      <c r="AX600" s="14" t="s">
        <v>79</v>
      </c>
      <c r="AY600" s="244" t="s">
        <v>130</v>
      </c>
    </row>
    <row r="601" s="2" customFormat="1" ht="37.8" customHeight="1">
      <c r="A601" s="41"/>
      <c r="B601" s="42"/>
      <c r="C601" s="245" t="s">
        <v>808</v>
      </c>
      <c r="D601" s="245" t="s">
        <v>146</v>
      </c>
      <c r="E601" s="246" t="s">
        <v>809</v>
      </c>
      <c r="F601" s="247" t="s">
        <v>810</v>
      </c>
      <c r="G601" s="248" t="s">
        <v>392</v>
      </c>
      <c r="H601" s="249">
        <v>2</v>
      </c>
      <c r="I601" s="250"/>
      <c r="J601" s="251">
        <f>ROUND(I601*H601,2)</f>
        <v>0</v>
      </c>
      <c r="K601" s="247" t="s">
        <v>137</v>
      </c>
      <c r="L601" s="252"/>
      <c r="M601" s="253" t="s">
        <v>19</v>
      </c>
      <c r="N601" s="254" t="s">
        <v>42</v>
      </c>
      <c r="O601" s="87"/>
      <c r="P601" s="212">
        <f>O601*H601</f>
        <v>0</v>
      </c>
      <c r="Q601" s="212">
        <v>0.029999999999999999</v>
      </c>
      <c r="R601" s="212">
        <f>Q601*H601</f>
        <v>0.059999999999999998</v>
      </c>
      <c r="S601" s="212">
        <v>0</v>
      </c>
      <c r="T601" s="213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14" t="s">
        <v>249</v>
      </c>
      <c r="AT601" s="214" t="s">
        <v>146</v>
      </c>
      <c r="AU601" s="214" t="s">
        <v>81</v>
      </c>
      <c r="AY601" s="20" t="s">
        <v>130</v>
      </c>
      <c r="BE601" s="215">
        <f>IF(N601="základní",J601,0)</f>
        <v>0</v>
      </c>
      <c r="BF601" s="215">
        <f>IF(N601="snížená",J601,0)</f>
        <v>0</v>
      </c>
      <c r="BG601" s="215">
        <f>IF(N601="zákl. přenesená",J601,0)</f>
        <v>0</v>
      </c>
      <c r="BH601" s="215">
        <f>IF(N601="sníž. přenesená",J601,0)</f>
        <v>0</v>
      </c>
      <c r="BI601" s="215">
        <f>IF(N601="nulová",J601,0)</f>
        <v>0</v>
      </c>
      <c r="BJ601" s="20" t="s">
        <v>79</v>
      </c>
      <c r="BK601" s="215">
        <f>ROUND(I601*H601,2)</f>
        <v>0</v>
      </c>
      <c r="BL601" s="20" t="s">
        <v>193</v>
      </c>
      <c r="BM601" s="214" t="s">
        <v>811</v>
      </c>
    </row>
    <row r="602" s="2" customFormat="1">
      <c r="A602" s="41"/>
      <c r="B602" s="42"/>
      <c r="C602" s="43"/>
      <c r="D602" s="216" t="s">
        <v>139</v>
      </c>
      <c r="E602" s="43"/>
      <c r="F602" s="217" t="s">
        <v>810</v>
      </c>
      <c r="G602" s="43"/>
      <c r="H602" s="43"/>
      <c r="I602" s="218"/>
      <c r="J602" s="43"/>
      <c r="K602" s="43"/>
      <c r="L602" s="47"/>
      <c r="M602" s="219"/>
      <c r="N602" s="220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139</v>
      </c>
      <c r="AU602" s="20" t="s">
        <v>81</v>
      </c>
    </row>
    <row r="603" s="2" customFormat="1" ht="24.15" customHeight="1">
      <c r="A603" s="41"/>
      <c r="B603" s="42"/>
      <c r="C603" s="203" t="s">
        <v>514</v>
      </c>
      <c r="D603" s="203" t="s">
        <v>133</v>
      </c>
      <c r="E603" s="204" t="s">
        <v>812</v>
      </c>
      <c r="F603" s="205" t="s">
        <v>813</v>
      </c>
      <c r="G603" s="206" t="s">
        <v>208</v>
      </c>
      <c r="H603" s="207">
        <v>10.810000000000001</v>
      </c>
      <c r="I603" s="208"/>
      <c r="J603" s="209">
        <f>ROUND(I603*H603,2)</f>
        <v>0</v>
      </c>
      <c r="K603" s="205" t="s">
        <v>137</v>
      </c>
      <c r="L603" s="47"/>
      <c r="M603" s="210" t="s">
        <v>19</v>
      </c>
      <c r="N603" s="211" t="s">
        <v>42</v>
      </c>
      <c r="O603" s="87"/>
      <c r="P603" s="212">
        <f>O603*H603</f>
        <v>0</v>
      </c>
      <c r="Q603" s="212">
        <v>0</v>
      </c>
      <c r="R603" s="212">
        <f>Q603*H603</f>
        <v>0</v>
      </c>
      <c r="S603" s="212">
        <v>0.002</v>
      </c>
      <c r="T603" s="213">
        <f>S603*H603</f>
        <v>0.02162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14" t="s">
        <v>193</v>
      </c>
      <c r="AT603" s="214" t="s">
        <v>133</v>
      </c>
      <c r="AU603" s="214" t="s">
        <v>81</v>
      </c>
      <c r="AY603" s="20" t="s">
        <v>130</v>
      </c>
      <c r="BE603" s="215">
        <f>IF(N603="základní",J603,0)</f>
        <v>0</v>
      </c>
      <c r="BF603" s="215">
        <f>IF(N603="snížená",J603,0)</f>
        <v>0</v>
      </c>
      <c r="BG603" s="215">
        <f>IF(N603="zákl. přenesená",J603,0)</f>
        <v>0</v>
      </c>
      <c r="BH603" s="215">
        <f>IF(N603="sníž. přenesená",J603,0)</f>
        <v>0</v>
      </c>
      <c r="BI603" s="215">
        <f>IF(N603="nulová",J603,0)</f>
        <v>0</v>
      </c>
      <c r="BJ603" s="20" t="s">
        <v>79</v>
      </c>
      <c r="BK603" s="215">
        <f>ROUND(I603*H603,2)</f>
        <v>0</v>
      </c>
      <c r="BL603" s="20" t="s">
        <v>193</v>
      </c>
      <c r="BM603" s="214" t="s">
        <v>814</v>
      </c>
    </row>
    <row r="604" s="2" customFormat="1">
      <c r="A604" s="41"/>
      <c r="B604" s="42"/>
      <c r="C604" s="43"/>
      <c r="D604" s="216" t="s">
        <v>139</v>
      </c>
      <c r="E604" s="43"/>
      <c r="F604" s="217" t="s">
        <v>815</v>
      </c>
      <c r="G604" s="43"/>
      <c r="H604" s="43"/>
      <c r="I604" s="218"/>
      <c r="J604" s="43"/>
      <c r="K604" s="43"/>
      <c r="L604" s="47"/>
      <c r="M604" s="219"/>
      <c r="N604" s="220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139</v>
      </c>
      <c r="AU604" s="20" t="s">
        <v>81</v>
      </c>
    </row>
    <row r="605" s="2" customFormat="1">
      <c r="A605" s="41"/>
      <c r="B605" s="42"/>
      <c r="C605" s="43"/>
      <c r="D605" s="221" t="s">
        <v>141</v>
      </c>
      <c r="E605" s="43"/>
      <c r="F605" s="222" t="s">
        <v>816</v>
      </c>
      <c r="G605" s="43"/>
      <c r="H605" s="43"/>
      <c r="I605" s="218"/>
      <c r="J605" s="43"/>
      <c r="K605" s="43"/>
      <c r="L605" s="47"/>
      <c r="M605" s="219"/>
      <c r="N605" s="220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141</v>
      </c>
      <c r="AU605" s="20" t="s">
        <v>81</v>
      </c>
    </row>
    <row r="606" s="13" customFormat="1">
      <c r="A606" s="13"/>
      <c r="B606" s="223"/>
      <c r="C606" s="224"/>
      <c r="D606" s="216" t="s">
        <v>143</v>
      </c>
      <c r="E606" s="225" t="s">
        <v>19</v>
      </c>
      <c r="F606" s="226" t="s">
        <v>643</v>
      </c>
      <c r="G606" s="224"/>
      <c r="H606" s="227">
        <v>6.6600000000000001</v>
      </c>
      <c r="I606" s="228"/>
      <c r="J606" s="224"/>
      <c r="K606" s="224"/>
      <c r="L606" s="229"/>
      <c r="M606" s="230"/>
      <c r="N606" s="231"/>
      <c r="O606" s="231"/>
      <c r="P606" s="231"/>
      <c r="Q606" s="231"/>
      <c r="R606" s="231"/>
      <c r="S606" s="231"/>
      <c r="T606" s="23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3" t="s">
        <v>143</v>
      </c>
      <c r="AU606" s="233" t="s">
        <v>81</v>
      </c>
      <c r="AV606" s="13" t="s">
        <v>81</v>
      </c>
      <c r="AW606" s="13" t="s">
        <v>33</v>
      </c>
      <c r="AX606" s="13" t="s">
        <v>71</v>
      </c>
      <c r="AY606" s="233" t="s">
        <v>130</v>
      </c>
    </row>
    <row r="607" s="13" customFormat="1">
      <c r="A607" s="13"/>
      <c r="B607" s="223"/>
      <c r="C607" s="224"/>
      <c r="D607" s="216" t="s">
        <v>143</v>
      </c>
      <c r="E607" s="225" t="s">
        <v>19</v>
      </c>
      <c r="F607" s="226" t="s">
        <v>644</v>
      </c>
      <c r="G607" s="224"/>
      <c r="H607" s="227">
        <v>1.44</v>
      </c>
      <c r="I607" s="228"/>
      <c r="J607" s="224"/>
      <c r="K607" s="224"/>
      <c r="L607" s="229"/>
      <c r="M607" s="230"/>
      <c r="N607" s="231"/>
      <c r="O607" s="231"/>
      <c r="P607" s="231"/>
      <c r="Q607" s="231"/>
      <c r="R607" s="231"/>
      <c r="S607" s="231"/>
      <c r="T607" s="23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3" t="s">
        <v>143</v>
      </c>
      <c r="AU607" s="233" t="s">
        <v>81</v>
      </c>
      <c r="AV607" s="13" t="s">
        <v>81</v>
      </c>
      <c r="AW607" s="13" t="s">
        <v>33</v>
      </c>
      <c r="AX607" s="13" t="s">
        <v>71</v>
      </c>
      <c r="AY607" s="233" t="s">
        <v>130</v>
      </c>
    </row>
    <row r="608" s="13" customFormat="1">
      <c r="A608" s="13"/>
      <c r="B608" s="223"/>
      <c r="C608" s="224"/>
      <c r="D608" s="216" t="s">
        <v>143</v>
      </c>
      <c r="E608" s="225" t="s">
        <v>19</v>
      </c>
      <c r="F608" s="226" t="s">
        <v>645</v>
      </c>
      <c r="G608" s="224"/>
      <c r="H608" s="227">
        <v>1.53</v>
      </c>
      <c r="I608" s="228"/>
      <c r="J608" s="224"/>
      <c r="K608" s="224"/>
      <c r="L608" s="229"/>
      <c r="M608" s="230"/>
      <c r="N608" s="231"/>
      <c r="O608" s="231"/>
      <c r="P608" s="231"/>
      <c r="Q608" s="231"/>
      <c r="R608" s="231"/>
      <c r="S608" s="231"/>
      <c r="T608" s="23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3" t="s">
        <v>143</v>
      </c>
      <c r="AU608" s="233" t="s">
        <v>81</v>
      </c>
      <c r="AV608" s="13" t="s">
        <v>81</v>
      </c>
      <c r="AW608" s="13" t="s">
        <v>33</v>
      </c>
      <c r="AX608" s="13" t="s">
        <v>71</v>
      </c>
      <c r="AY608" s="233" t="s">
        <v>130</v>
      </c>
    </row>
    <row r="609" s="13" customFormat="1">
      <c r="A609" s="13"/>
      <c r="B609" s="223"/>
      <c r="C609" s="224"/>
      <c r="D609" s="216" t="s">
        <v>143</v>
      </c>
      <c r="E609" s="225" t="s">
        <v>19</v>
      </c>
      <c r="F609" s="226" t="s">
        <v>646</v>
      </c>
      <c r="G609" s="224"/>
      <c r="H609" s="227">
        <v>1.1799999999999999</v>
      </c>
      <c r="I609" s="228"/>
      <c r="J609" s="224"/>
      <c r="K609" s="224"/>
      <c r="L609" s="229"/>
      <c r="M609" s="230"/>
      <c r="N609" s="231"/>
      <c r="O609" s="231"/>
      <c r="P609" s="231"/>
      <c r="Q609" s="231"/>
      <c r="R609" s="231"/>
      <c r="S609" s="231"/>
      <c r="T609" s="23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3" t="s">
        <v>143</v>
      </c>
      <c r="AU609" s="233" t="s">
        <v>81</v>
      </c>
      <c r="AV609" s="13" t="s">
        <v>81</v>
      </c>
      <c r="AW609" s="13" t="s">
        <v>33</v>
      </c>
      <c r="AX609" s="13" t="s">
        <v>71</v>
      </c>
      <c r="AY609" s="233" t="s">
        <v>130</v>
      </c>
    </row>
    <row r="610" s="14" customFormat="1">
      <c r="A610" s="14"/>
      <c r="B610" s="234"/>
      <c r="C610" s="235"/>
      <c r="D610" s="216" t="s">
        <v>143</v>
      </c>
      <c r="E610" s="236" t="s">
        <v>19</v>
      </c>
      <c r="F610" s="237" t="s">
        <v>145</v>
      </c>
      <c r="G610" s="235"/>
      <c r="H610" s="238">
        <v>10.810000000000001</v>
      </c>
      <c r="I610" s="239"/>
      <c r="J610" s="235"/>
      <c r="K610" s="235"/>
      <c r="L610" s="240"/>
      <c r="M610" s="241"/>
      <c r="N610" s="242"/>
      <c r="O610" s="242"/>
      <c r="P610" s="242"/>
      <c r="Q610" s="242"/>
      <c r="R610" s="242"/>
      <c r="S610" s="242"/>
      <c r="T610" s="24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4" t="s">
        <v>143</v>
      </c>
      <c r="AU610" s="244" t="s">
        <v>81</v>
      </c>
      <c r="AV610" s="14" t="s">
        <v>138</v>
      </c>
      <c r="AW610" s="14" t="s">
        <v>33</v>
      </c>
      <c r="AX610" s="14" t="s">
        <v>79</v>
      </c>
      <c r="AY610" s="244" t="s">
        <v>130</v>
      </c>
    </row>
    <row r="611" s="2" customFormat="1" ht="24.15" customHeight="1">
      <c r="A611" s="41"/>
      <c r="B611" s="42"/>
      <c r="C611" s="203" t="s">
        <v>817</v>
      </c>
      <c r="D611" s="203" t="s">
        <v>133</v>
      </c>
      <c r="E611" s="204" t="s">
        <v>818</v>
      </c>
      <c r="F611" s="205" t="s">
        <v>819</v>
      </c>
      <c r="G611" s="206" t="s">
        <v>208</v>
      </c>
      <c r="H611" s="207">
        <v>9.6500000000000004</v>
      </c>
      <c r="I611" s="208"/>
      <c r="J611" s="209">
        <f>ROUND(I611*H611,2)</f>
        <v>0</v>
      </c>
      <c r="K611" s="205" t="s">
        <v>137</v>
      </c>
      <c r="L611" s="47"/>
      <c r="M611" s="210" t="s">
        <v>19</v>
      </c>
      <c r="N611" s="211" t="s">
        <v>42</v>
      </c>
      <c r="O611" s="87"/>
      <c r="P611" s="212">
        <f>O611*H611</f>
        <v>0</v>
      </c>
      <c r="Q611" s="212">
        <v>0</v>
      </c>
      <c r="R611" s="212">
        <f>Q611*H611</f>
        <v>0</v>
      </c>
      <c r="S611" s="212">
        <v>0</v>
      </c>
      <c r="T611" s="213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14" t="s">
        <v>193</v>
      </c>
      <c r="AT611" s="214" t="s">
        <v>133</v>
      </c>
      <c r="AU611" s="214" t="s">
        <v>81</v>
      </c>
      <c r="AY611" s="20" t="s">
        <v>130</v>
      </c>
      <c r="BE611" s="215">
        <f>IF(N611="základní",J611,0)</f>
        <v>0</v>
      </c>
      <c r="BF611" s="215">
        <f>IF(N611="snížená",J611,0)</f>
        <v>0</v>
      </c>
      <c r="BG611" s="215">
        <f>IF(N611="zákl. přenesená",J611,0)</f>
        <v>0</v>
      </c>
      <c r="BH611" s="215">
        <f>IF(N611="sníž. přenesená",J611,0)</f>
        <v>0</v>
      </c>
      <c r="BI611" s="215">
        <f>IF(N611="nulová",J611,0)</f>
        <v>0</v>
      </c>
      <c r="BJ611" s="20" t="s">
        <v>79</v>
      </c>
      <c r="BK611" s="215">
        <f>ROUND(I611*H611,2)</f>
        <v>0</v>
      </c>
      <c r="BL611" s="20" t="s">
        <v>193</v>
      </c>
      <c r="BM611" s="214" t="s">
        <v>820</v>
      </c>
    </row>
    <row r="612" s="2" customFormat="1">
      <c r="A612" s="41"/>
      <c r="B612" s="42"/>
      <c r="C612" s="43"/>
      <c r="D612" s="216" t="s">
        <v>139</v>
      </c>
      <c r="E612" s="43"/>
      <c r="F612" s="217" t="s">
        <v>821</v>
      </c>
      <c r="G612" s="43"/>
      <c r="H612" s="43"/>
      <c r="I612" s="218"/>
      <c r="J612" s="43"/>
      <c r="K612" s="43"/>
      <c r="L612" s="47"/>
      <c r="M612" s="219"/>
      <c r="N612" s="220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139</v>
      </c>
      <c r="AU612" s="20" t="s">
        <v>81</v>
      </c>
    </row>
    <row r="613" s="2" customFormat="1">
      <c r="A613" s="41"/>
      <c r="B613" s="42"/>
      <c r="C613" s="43"/>
      <c r="D613" s="221" t="s">
        <v>141</v>
      </c>
      <c r="E613" s="43"/>
      <c r="F613" s="222" t="s">
        <v>822</v>
      </c>
      <c r="G613" s="43"/>
      <c r="H613" s="43"/>
      <c r="I613" s="218"/>
      <c r="J613" s="43"/>
      <c r="K613" s="43"/>
      <c r="L613" s="47"/>
      <c r="M613" s="219"/>
      <c r="N613" s="220"/>
      <c r="O613" s="87"/>
      <c r="P613" s="87"/>
      <c r="Q613" s="87"/>
      <c r="R613" s="87"/>
      <c r="S613" s="87"/>
      <c r="T613" s="88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T613" s="20" t="s">
        <v>141</v>
      </c>
      <c r="AU613" s="20" t="s">
        <v>81</v>
      </c>
    </row>
    <row r="614" s="13" customFormat="1">
      <c r="A614" s="13"/>
      <c r="B614" s="223"/>
      <c r="C614" s="224"/>
      <c r="D614" s="216" t="s">
        <v>143</v>
      </c>
      <c r="E614" s="225" t="s">
        <v>19</v>
      </c>
      <c r="F614" s="226" t="s">
        <v>823</v>
      </c>
      <c r="G614" s="224"/>
      <c r="H614" s="227">
        <v>9.6500000000000004</v>
      </c>
      <c r="I614" s="228"/>
      <c r="J614" s="224"/>
      <c r="K614" s="224"/>
      <c r="L614" s="229"/>
      <c r="M614" s="230"/>
      <c r="N614" s="231"/>
      <c r="O614" s="231"/>
      <c r="P614" s="231"/>
      <c r="Q614" s="231"/>
      <c r="R614" s="231"/>
      <c r="S614" s="231"/>
      <c r="T614" s="23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3" t="s">
        <v>143</v>
      </c>
      <c r="AU614" s="233" t="s">
        <v>81</v>
      </c>
      <c r="AV614" s="13" t="s">
        <v>81</v>
      </c>
      <c r="AW614" s="13" t="s">
        <v>33</v>
      </c>
      <c r="AX614" s="13" t="s">
        <v>71</v>
      </c>
      <c r="AY614" s="233" t="s">
        <v>130</v>
      </c>
    </row>
    <row r="615" s="14" customFormat="1">
      <c r="A615" s="14"/>
      <c r="B615" s="234"/>
      <c r="C615" s="235"/>
      <c r="D615" s="216" t="s">
        <v>143</v>
      </c>
      <c r="E615" s="236" t="s">
        <v>19</v>
      </c>
      <c r="F615" s="237" t="s">
        <v>145</v>
      </c>
      <c r="G615" s="235"/>
      <c r="H615" s="238">
        <v>9.6500000000000004</v>
      </c>
      <c r="I615" s="239"/>
      <c r="J615" s="235"/>
      <c r="K615" s="235"/>
      <c r="L615" s="240"/>
      <c r="M615" s="241"/>
      <c r="N615" s="242"/>
      <c r="O615" s="242"/>
      <c r="P615" s="242"/>
      <c r="Q615" s="242"/>
      <c r="R615" s="242"/>
      <c r="S615" s="242"/>
      <c r="T615" s="24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4" t="s">
        <v>143</v>
      </c>
      <c r="AU615" s="244" t="s">
        <v>81</v>
      </c>
      <c r="AV615" s="14" t="s">
        <v>138</v>
      </c>
      <c r="AW615" s="14" t="s">
        <v>33</v>
      </c>
      <c r="AX615" s="14" t="s">
        <v>79</v>
      </c>
      <c r="AY615" s="244" t="s">
        <v>130</v>
      </c>
    </row>
    <row r="616" s="2" customFormat="1" ht="24.15" customHeight="1">
      <c r="A616" s="41"/>
      <c r="B616" s="42"/>
      <c r="C616" s="245" t="s">
        <v>517</v>
      </c>
      <c r="D616" s="245" t="s">
        <v>146</v>
      </c>
      <c r="E616" s="246" t="s">
        <v>824</v>
      </c>
      <c r="F616" s="247" t="s">
        <v>825</v>
      </c>
      <c r="G616" s="248" t="s">
        <v>208</v>
      </c>
      <c r="H616" s="249">
        <v>9.6500000000000004</v>
      </c>
      <c r="I616" s="250"/>
      <c r="J616" s="251">
        <f>ROUND(I616*H616,2)</f>
        <v>0</v>
      </c>
      <c r="K616" s="247" t="s">
        <v>137</v>
      </c>
      <c r="L616" s="252"/>
      <c r="M616" s="253" t="s">
        <v>19</v>
      </c>
      <c r="N616" s="254" t="s">
        <v>42</v>
      </c>
      <c r="O616" s="87"/>
      <c r="P616" s="212">
        <f>O616*H616</f>
        <v>0</v>
      </c>
      <c r="Q616" s="212">
        <v>0.0030000000000000001</v>
      </c>
      <c r="R616" s="212">
        <f>Q616*H616</f>
        <v>0.02895</v>
      </c>
      <c r="S616" s="212">
        <v>0</v>
      </c>
      <c r="T616" s="213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14" t="s">
        <v>249</v>
      </c>
      <c r="AT616" s="214" t="s">
        <v>146</v>
      </c>
      <c r="AU616" s="214" t="s">
        <v>81</v>
      </c>
      <c r="AY616" s="20" t="s">
        <v>130</v>
      </c>
      <c r="BE616" s="215">
        <f>IF(N616="základní",J616,0)</f>
        <v>0</v>
      </c>
      <c r="BF616" s="215">
        <f>IF(N616="snížená",J616,0)</f>
        <v>0</v>
      </c>
      <c r="BG616" s="215">
        <f>IF(N616="zákl. přenesená",J616,0)</f>
        <v>0</v>
      </c>
      <c r="BH616" s="215">
        <f>IF(N616="sníž. přenesená",J616,0)</f>
        <v>0</v>
      </c>
      <c r="BI616" s="215">
        <f>IF(N616="nulová",J616,0)</f>
        <v>0</v>
      </c>
      <c r="BJ616" s="20" t="s">
        <v>79</v>
      </c>
      <c r="BK616" s="215">
        <f>ROUND(I616*H616,2)</f>
        <v>0</v>
      </c>
      <c r="BL616" s="20" t="s">
        <v>193</v>
      </c>
      <c r="BM616" s="214" t="s">
        <v>826</v>
      </c>
    </row>
    <row r="617" s="2" customFormat="1">
      <c r="A617" s="41"/>
      <c r="B617" s="42"/>
      <c r="C617" s="43"/>
      <c r="D617" s="216" t="s">
        <v>139</v>
      </c>
      <c r="E617" s="43"/>
      <c r="F617" s="217" t="s">
        <v>825</v>
      </c>
      <c r="G617" s="43"/>
      <c r="H617" s="43"/>
      <c r="I617" s="218"/>
      <c r="J617" s="43"/>
      <c r="K617" s="43"/>
      <c r="L617" s="47"/>
      <c r="M617" s="219"/>
      <c r="N617" s="220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139</v>
      </c>
      <c r="AU617" s="20" t="s">
        <v>81</v>
      </c>
    </row>
    <row r="618" s="13" customFormat="1">
      <c r="A618" s="13"/>
      <c r="B618" s="223"/>
      <c r="C618" s="224"/>
      <c r="D618" s="216" t="s">
        <v>143</v>
      </c>
      <c r="E618" s="225" t="s">
        <v>19</v>
      </c>
      <c r="F618" s="226" t="s">
        <v>823</v>
      </c>
      <c r="G618" s="224"/>
      <c r="H618" s="227">
        <v>9.6500000000000004</v>
      </c>
      <c r="I618" s="228"/>
      <c r="J618" s="224"/>
      <c r="K618" s="224"/>
      <c r="L618" s="229"/>
      <c r="M618" s="230"/>
      <c r="N618" s="231"/>
      <c r="O618" s="231"/>
      <c r="P618" s="231"/>
      <c r="Q618" s="231"/>
      <c r="R618" s="231"/>
      <c r="S618" s="231"/>
      <c r="T618" s="23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3" t="s">
        <v>143</v>
      </c>
      <c r="AU618" s="233" t="s">
        <v>81</v>
      </c>
      <c r="AV618" s="13" t="s">
        <v>81</v>
      </c>
      <c r="AW618" s="13" t="s">
        <v>33</v>
      </c>
      <c r="AX618" s="13" t="s">
        <v>71</v>
      </c>
      <c r="AY618" s="233" t="s">
        <v>130</v>
      </c>
    </row>
    <row r="619" s="14" customFormat="1">
      <c r="A619" s="14"/>
      <c r="B619" s="234"/>
      <c r="C619" s="235"/>
      <c r="D619" s="216" t="s">
        <v>143</v>
      </c>
      <c r="E619" s="236" t="s">
        <v>19</v>
      </c>
      <c r="F619" s="237" t="s">
        <v>145</v>
      </c>
      <c r="G619" s="235"/>
      <c r="H619" s="238">
        <v>9.6500000000000004</v>
      </c>
      <c r="I619" s="239"/>
      <c r="J619" s="235"/>
      <c r="K619" s="235"/>
      <c r="L619" s="240"/>
      <c r="M619" s="241"/>
      <c r="N619" s="242"/>
      <c r="O619" s="242"/>
      <c r="P619" s="242"/>
      <c r="Q619" s="242"/>
      <c r="R619" s="242"/>
      <c r="S619" s="242"/>
      <c r="T619" s="24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4" t="s">
        <v>143</v>
      </c>
      <c r="AU619" s="244" t="s">
        <v>81</v>
      </c>
      <c r="AV619" s="14" t="s">
        <v>138</v>
      </c>
      <c r="AW619" s="14" t="s">
        <v>33</v>
      </c>
      <c r="AX619" s="14" t="s">
        <v>79</v>
      </c>
      <c r="AY619" s="244" t="s">
        <v>130</v>
      </c>
    </row>
    <row r="620" s="2" customFormat="1" ht="24.15" customHeight="1">
      <c r="A620" s="41"/>
      <c r="B620" s="42"/>
      <c r="C620" s="245" t="s">
        <v>827</v>
      </c>
      <c r="D620" s="245" t="s">
        <v>146</v>
      </c>
      <c r="E620" s="246" t="s">
        <v>828</v>
      </c>
      <c r="F620" s="247" t="s">
        <v>829</v>
      </c>
      <c r="G620" s="248" t="s">
        <v>392</v>
      </c>
      <c r="H620" s="249">
        <v>12</v>
      </c>
      <c r="I620" s="250"/>
      <c r="J620" s="251">
        <f>ROUND(I620*H620,2)</f>
        <v>0</v>
      </c>
      <c r="K620" s="247" t="s">
        <v>137</v>
      </c>
      <c r="L620" s="252"/>
      <c r="M620" s="253" t="s">
        <v>19</v>
      </c>
      <c r="N620" s="254" t="s">
        <v>42</v>
      </c>
      <c r="O620" s="87"/>
      <c r="P620" s="212">
        <f>O620*H620</f>
        <v>0</v>
      </c>
      <c r="Q620" s="212">
        <v>6.0000000000000002E-05</v>
      </c>
      <c r="R620" s="212">
        <f>Q620*H620</f>
        <v>0.00072000000000000005</v>
      </c>
      <c r="S620" s="212">
        <v>0</v>
      </c>
      <c r="T620" s="213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14" t="s">
        <v>249</v>
      </c>
      <c r="AT620" s="214" t="s">
        <v>146</v>
      </c>
      <c r="AU620" s="214" t="s">
        <v>81</v>
      </c>
      <c r="AY620" s="20" t="s">
        <v>130</v>
      </c>
      <c r="BE620" s="215">
        <f>IF(N620="základní",J620,0)</f>
        <v>0</v>
      </c>
      <c r="BF620" s="215">
        <f>IF(N620="snížená",J620,0)</f>
        <v>0</v>
      </c>
      <c r="BG620" s="215">
        <f>IF(N620="zákl. přenesená",J620,0)</f>
        <v>0</v>
      </c>
      <c r="BH620" s="215">
        <f>IF(N620="sníž. přenesená",J620,0)</f>
        <v>0</v>
      </c>
      <c r="BI620" s="215">
        <f>IF(N620="nulová",J620,0)</f>
        <v>0</v>
      </c>
      <c r="BJ620" s="20" t="s">
        <v>79</v>
      </c>
      <c r="BK620" s="215">
        <f>ROUND(I620*H620,2)</f>
        <v>0</v>
      </c>
      <c r="BL620" s="20" t="s">
        <v>193</v>
      </c>
      <c r="BM620" s="214" t="s">
        <v>830</v>
      </c>
    </row>
    <row r="621" s="2" customFormat="1">
      <c r="A621" s="41"/>
      <c r="B621" s="42"/>
      <c r="C621" s="43"/>
      <c r="D621" s="216" t="s">
        <v>139</v>
      </c>
      <c r="E621" s="43"/>
      <c r="F621" s="217" t="s">
        <v>829</v>
      </c>
      <c r="G621" s="43"/>
      <c r="H621" s="43"/>
      <c r="I621" s="218"/>
      <c r="J621" s="43"/>
      <c r="K621" s="43"/>
      <c r="L621" s="47"/>
      <c r="M621" s="219"/>
      <c r="N621" s="220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139</v>
      </c>
      <c r="AU621" s="20" t="s">
        <v>81</v>
      </c>
    </row>
    <row r="622" s="13" customFormat="1">
      <c r="A622" s="13"/>
      <c r="B622" s="223"/>
      <c r="C622" s="224"/>
      <c r="D622" s="216" t="s">
        <v>143</v>
      </c>
      <c r="E622" s="225" t="s">
        <v>19</v>
      </c>
      <c r="F622" s="226" t="s">
        <v>831</v>
      </c>
      <c r="G622" s="224"/>
      <c r="H622" s="227">
        <v>12</v>
      </c>
      <c r="I622" s="228"/>
      <c r="J622" s="224"/>
      <c r="K622" s="224"/>
      <c r="L622" s="229"/>
      <c r="M622" s="230"/>
      <c r="N622" s="231"/>
      <c r="O622" s="231"/>
      <c r="P622" s="231"/>
      <c r="Q622" s="231"/>
      <c r="R622" s="231"/>
      <c r="S622" s="231"/>
      <c r="T622" s="23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3" t="s">
        <v>143</v>
      </c>
      <c r="AU622" s="233" t="s">
        <v>81</v>
      </c>
      <c r="AV622" s="13" t="s">
        <v>81</v>
      </c>
      <c r="AW622" s="13" t="s">
        <v>33</v>
      </c>
      <c r="AX622" s="13" t="s">
        <v>71</v>
      </c>
      <c r="AY622" s="233" t="s">
        <v>130</v>
      </c>
    </row>
    <row r="623" s="14" customFormat="1">
      <c r="A623" s="14"/>
      <c r="B623" s="234"/>
      <c r="C623" s="235"/>
      <c r="D623" s="216" t="s">
        <v>143</v>
      </c>
      <c r="E623" s="236" t="s">
        <v>19</v>
      </c>
      <c r="F623" s="237" t="s">
        <v>145</v>
      </c>
      <c r="G623" s="235"/>
      <c r="H623" s="238">
        <v>12</v>
      </c>
      <c r="I623" s="239"/>
      <c r="J623" s="235"/>
      <c r="K623" s="235"/>
      <c r="L623" s="240"/>
      <c r="M623" s="241"/>
      <c r="N623" s="242"/>
      <c r="O623" s="242"/>
      <c r="P623" s="242"/>
      <c r="Q623" s="242"/>
      <c r="R623" s="242"/>
      <c r="S623" s="242"/>
      <c r="T623" s="24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4" t="s">
        <v>143</v>
      </c>
      <c r="AU623" s="244" t="s">
        <v>81</v>
      </c>
      <c r="AV623" s="14" t="s">
        <v>138</v>
      </c>
      <c r="AW623" s="14" t="s">
        <v>33</v>
      </c>
      <c r="AX623" s="14" t="s">
        <v>79</v>
      </c>
      <c r="AY623" s="244" t="s">
        <v>130</v>
      </c>
    </row>
    <row r="624" s="2" customFormat="1" ht="16.5" customHeight="1">
      <c r="A624" s="41"/>
      <c r="B624" s="42"/>
      <c r="C624" s="203" t="s">
        <v>521</v>
      </c>
      <c r="D624" s="203" t="s">
        <v>133</v>
      </c>
      <c r="E624" s="204" t="s">
        <v>832</v>
      </c>
      <c r="F624" s="205" t="s">
        <v>833</v>
      </c>
      <c r="G624" s="206" t="s">
        <v>392</v>
      </c>
      <c r="H624" s="207">
        <v>1</v>
      </c>
      <c r="I624" s="208"/>
      <c r="J624" s="209">
        <f>ROUND(I624*H624,2)</f>
        <v>0</v>
      </c>
      <c r="K624" s="205" t="s">
        <v>180</v>
      </c>
      <c r="L624" s="47"/>
      <c r="M624" s="210" t="s">
        <v>19</v>
      </c>
      <c r="N624" s="211" t="s">
        <v>42</v>
      </c>
      <c r="O624" s="87"/>
      <c r="P624" s="212">
        <f>O624*H624</f>
        <v>0</v>
      </c>
      <c r="Q624" s="212">
        <v>0</v>
      </c>
      <c r="R624" s="212">
        <f>Q624*H624</f>
        <v>0</v>
      </c>
      <c r="S624" s="212">
        <v>0</v>
      </c>
      <c r="T624" s="213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14" t="s">
        <v>193</v>
      </c>
      <c r="AT624" s="214" t="s">
        <v>133</v>
      </c>
      <c r="AU624" s="214" t="s">
        <v>81</v>
      </c>
      <c r="AY624" s="20" t="s">
        <v>130</v>
      </c>
      <c r="BE624" s="215">
        <f>IF(N624="základní",J624,0)</f>
        <v>0</v>
      </c>
      <c r="BF624" s="215">
        <f>IF(N624="snížená",J624,0)</f>
        <v>0</v>
      </c>
      <c r="BG624" s="215">
        <f>IF(N624="zákl. přenesená",J624,0)</f>
        <v>0</v>
      </c>
      <c r="BH624" s="215">
        <f>IF(N624="sníž. přenesená",J624,0)</f>
        <v>0</v>
      </c>
      <c r="BI624" s="215">
        <f>IF(N624="nulová",J624,0)</f>
        <v>0</v>
      </c>
      <c r="BJ624" s="20" t="s">
        <v>79</v>
      </c>
      <c r="BK624" s="215">
        <f>ROUND(I624*H624,2)</f>
        <v>0</v>
      </c>
      <c r="BL624" s="20" t="s">
        <v>193</v>
      </c>
      <c r="BM624" s="214" t="s">
        <v>834</v>
      </c>
    </row>
    <row r="625" s="2" customFormat="1">
      <c r="A625" s="41"/>
      <c r="B625" s="42"/>
      <c r="C625" s="43"/>
      <c r="D625" s="216" t="s">
        <v>139</v>
      </c>
      <c r="E625" s="43"/>
      <c r="F625" s="217" t="s">
        <v>833</v>
      </c>
      <c r="G625" s="43"/>
      <c r="H625" s="43"/>
      <c r="I625" s="218"/>
      <c r="J625" s="43"/>
      <c r="K625" s="43"/>
      <c r="L625" s="47"/>
      <c r="M625" s="219"/>
      <c r="N625" s="220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139</v>
      </c>
      <c r="AU625" s="20" t="s">
        <v>81</v>
      </c>
    </row>
    <row r="626" s="2" customFormat="1" ht="16.5" customHeight="1">
      <c r="A626" s="41"/>
      <c r="B626" s="42"/>
      <c r="C626" s="203" t="s">
        <v>835</v>
      </c>
      <c r="D626" s="203" t="s">
        <v>133</v>
      </c>
      <c r="E626" s="204" t="s">
        <v>836</v>
      </c>
      <c r="F626" s="205" t="s">
        <v>837</v>
      </c>
      <c r="G626" s="206" t="s">
        <v>392</v>
      </c>
      <c r="H626" s="207">
        <v>1</v>
      </c>
      <c r="I626" s="208"/>
      <c r="J626" s="209">
        <f>ROUND(I626*H626,2)</f>
        <v>0</v>
      </c>
      <c r="K626" s="205" t="s">
        <v>180</v>
      </c>
      <c r="L626" s="47"/>
      <c r="M626" s="210" t="s">
        <v>19</v>
      </c>
      <c r="N626" s="211" t="s">
        <v>42</v>
      </c>
      <c r="O626" s="87"/>
      <c r="P626" s="212">
        <f>O626*H626</f>
        <v>0</v>
      </c>
      <c r="Q626" s="212">
        <v>0</v>
      </c>
      <c r="R626" s="212">
        <f>Q626*H626</f>
        <v>0</v>
      </c>
      <c r="S626" s="212">
        <v>0</v>
      </c>
      <c r="T626" s="213">
        <f>S626*H626</f>
        <v>0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14" t="s">
        <v>193</v>
      </c>
      <c r="AT626" s="214" t="s">
        <v>133</v>
      </c>
      <c r="AU626" s="214" t="s">
        <v>81</v>
      </c>
      <c r="AY626" s="20" t="s">
        <v>130</v>
      </c>
      <c r="BE626" s="215">
        <f>IF(N626="základní",J626,0)</f>
        <v>0</v>
      </c>
      <c r="BF626" s="215">
        <f>IF(N626="snížená",J626,0)</f>
        <v>0</v>
      </c>
      <c r="BG626" s="215">
        <f>IF(N626="zákl. přenesená",J626,0)</f>
        <v>0</v>
      </c>
      <c r="BH626" s="215">
        <f>IF(N626="sníž. přenesená",J626,0)</f>
        <v>0</v>
      </c>
      <c r="BI626" s="215">
        <f>IF(N626="nulová",J626,0)</f>
        <v>0</v>
      </c>
      <c r="BJ626" s="20" t="s">
        <v>79</v>
      </c>
      <c r="BK626" s="215">
        <f>ROUND(I626*H626,2)</f>
        <v>0</v>
      </c>
      <c r="BL626" s="20" t="s">
        <v>193</v>
      </c>
      <c r="BM626" s="214" t="s">
        <v>838</v>
      </c>
    </row>
    <row r="627" s="2" customFormat="1">
      <c r="A627" s="41"/>
      <c r="B627" s="42"/>
      <c r="C627" s="43"/>
      <c r="D627" s="216" t="s">
        <v>139</v>
      </c>
      <c r="E627" s="43"/>
      <c r="F627" s="217" t="s">
        <v>837</v>
      </c>
      <c r="G627" s="43"/>
      <c r="H627" s="43"/>
      <c r="I627" s="218"/>
      <c r="J627" s="43"/>
      <c r="K627" s="43"/>
      <c r="L627" s="47"/>
      <c r="M627" s="219"/>
      <c r="N627" s="220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20" t="s">
        <v>139</v>
      </c>
      <c r="AU627" s="20" t="s">
        <v>81</v>
      </c>
    </row>
    <row r="628" s="2" customFormat="1" ht="16.5" customHeight="1">
      <c r="A628" s="41"/>
      <c r="B628" s="42"/>
      <c r="C628" s="203" t="s">
        <v>524</v>
      </c>
      <c r="D628" s="203" t="s">
        <v>133</v>
      </c>
      <c r="E628" s="204" t="s">
        <v>839</v>
      </c>
      <c r="F628" s="205" t="s">
        <v>840</v>
      </c>
      <c r="G628" s="206" t="s">
        <v>392</v>
      </c>
      <c r="H628" s="207">
        <v>1</v>
      </c>
      <c r="I628" s="208"/>
      <c r="J628" s="209">
        <f>ROUND(I628*H628,2)</f>
        <v>0</v>
      </c>
      <c r="K628" s="205" t="s">
        <v>180</v>
      </c>
      <c r="L628" s="47"/>
      <c r="M628" s="210" t="s">
        <v>19</v>
      </c>
      <c r="N628" s="211" t="s">
        <v>42</v>
      </c>
      <c r="O628" s="87"/>
      <c r="P628" s="212">
        <f>O628*H628</f>
        <v>0</v>
      </c>
      <c r="Q628" s="212">
        <v>0</v>
      </c>
      <c r="R628" s="212">
        <f>Q628*H628</f>
        <v>0</v>
      </c>
      <c r="S628" s="212">
        <v>0</v>
      </c>
      <c r="T628" s="213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14" t="s">
        <v>193</v>
      </c>
      <c r="AT628" s="214" t="s">
        <v>133</v>
      </c>
      <c r="AU628" s="214" t="s">
        <v>81</v>
      </c>
      <c r="AY628" s="20" t="s">
        <v>130</v>
      </c>
      <c r="BE628" s="215">
        <f>IF(N628="základní",J628,0)</f>
        <v>0</v>
      </c>
      <c r="BF628" s="215">
        <f>IF(N628="snížená",J628,0)</f>
        <v>0</v>
      </c>
      <c r="BG628" s="215">
        <f>IF(N628="zákl. přenesená",J628,0)</f>
        <v>0</v>
      </c>
      <c r="BH628" s="215">
        <f>IF(N628="sníž. přenesená",J628,0)</f>
        <v>0</v>
      </c>
      <c r="BI628" s="215">
        <f>IF(N628="nulová",J628,0)</f>
        <v>0</v>
      </c>
      <c r="BJ628" s="20" t="s">
        <v>79</v>
      </c>
      <c r="BK628" s="215">
        <f>ROUND(I628*H628,2)</f>
        <v>0</v>
      </c>
      <c r="BL628" s="20" t="s">
        <v>193</v>
      </c>
      <c r="BM628" s="214" t="s">
        <v>841</v>
      </c>
    </row>
    <row r="629" s="2" customFormat="1">
      <c r="A629" s="41"/>
      <c r="B629" s="42"/>
      <c r="C629" s="43"/>
      <c r="D629" s="216" t="s">
        <v>139</v>
      </c>
      <c r="E629" s="43"/>
      <c r="F629" s="217" t="s">
        <v>840</v>
      </c>
      <c r="G629" s="43"/>
      <c r="H629" s="43"/>
      <c r="I629" s="218"/>
      <c r="J629" s="43"/>
      <c r="K629" s="43"/>
      <c r="L629" s="47"/>
      <c r="M629" s="219"/>
      <c r="N629" s="220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139</v>
      </c>
      <c r="AU629" s="20" t="s">
        <v>81</v>
      </c>
    </row>
    <row r="630" s="2" customFormat="1" ht="16.5" customHeight="1">
      <c r="A630" s="41"/>
      <c r="B630" s="42"/>
      <c r="C630" s="203" t="s">
        <v>842</v>
      </c>
      <c r="D630" s="203" t="s">
        <v>133</v>
      </c>
      <c r="E630" s="204" t="s">
        <v>843</v>
      </c>
      <c r="F630" s="205" t="s">
        <v>844</v>
      </c>
      <c r="G630" s="206" t="s">
        <v>392</v>
      </c>
      <c r="H630" s="207">
        <v>1</v>
      </c>
      <c r="I630" s="208"/>
      <c r="J630" s="209">
        <f>ROUND(I630*H630,2)</f>
        <v>0</v>
      </c>
      <c r="K630" s="205" t="s">
        <v>180</v>
      </c>
      <c r="L630" s="47"/>
      <c r="M630" s="210" t="s">
        <v>19</v>
      </c>
      <c r="N630" s="211" t="s">
        <v>42</v>
      </c>
      <c r="O630" s="87"/>
      <c r="P630" s="212">
        <f>O630*H630</f>
        <v>0</v>
      </c>
      <c r="Q630" s="212">
        <v>0</v>
      </c>
      <c r="R630" s="212">
        <f>Q630*H630</f>
        <v>0</v>
      </c>
      <c r="S630" s="212">
        <v>0</v>
      </c>
      <c r="T630" s="213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14" t="s">
        <v>193</v>
      </c>
      <c r="AT630" s="214" t="s">
        <v>133</v>
      </c>
      <c r="AU630" s="214" t="s">
        <v>81</v>
      </c>
      <c r="AY630" s="20" t="s">
        <v>130</v>
      </c>
      <c r="BE630" s="215">
        <f>IF(N630="základní",J630,0)</f>
        <v>0</v>
      </c>
      <c r="BF630" s="215">
        <f>IF(N630="snížená",J630,0)</f>
        <v>0</v>
      </c>
      <c r="BG630" s="215">
        <f>IF(N630="zákl. přenesená",J630,0)</f>
        <v>0</v>
      </c>
      <c r="BH630" s="215">
        <f>IF(N630="sníž. přenesená",J630,0)</f>
        <v>0</v>
      </c>
      <c r="BI630" s="215">
        <f>IF(N630="nulová",J630,0)</f>
        <v>0</v>
      </c>
      <c r="BJ630" s="20" t="s">
        <v>79</v>
      </c>
      <c r="BK630" s="215">
        <f>ROUND(I630*H630,2)</f>
        <v>0</v>
      </c>
      <c r="BL630" s="20" t="s">
        <v>193</v>
      </c>
      <c r="BM630" s="214" t="s">
        <v>845</v>
      </c>
    </row>
    <row r="631" s="2" customFormat="1">
      <c r="A631" s="41"/>
      <c r="B631" s="42"/>
      <c r="C631" s="43"/>
      <c r="D631" s="216" t="s">
        <v>139</v>
      </c>
      <c r="E631" s="43"/>
      <c r="F631" s="217" t="s">
        <v>844</v>
      </c>
      <c r="G631" s="43"/>
      <c r="H631" s="43"/>
      <c r="I631" s="218"/>
      <c r="J631" s="43"/>
      <c r="K631" s="43"/>
      <c r="L631" s="47"/>
      <c r="M631" s="219"/>
      <c r="N631" s="220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20" t="s">
        <v>139</v>
      </c>
      <c r="AU631" s="20" t="s">
        <v>81</v>
      </c>
    </row>
    <row r="632" s="2" customFormat="1" ht="16.5" customHeight="1">
      <c r="A632" s="41"/>
      <c r="B632" s="42"/>
      <c r="C632" s="203" t="s">
        <v>535</v>
      </c>
      <c r="D632" s="203" t="s">
        <v>133</v>
      </c>
      <c r="E632" s="204" t="s">
        <v>846</v>
      </c>
      <c r="F632" s="205" t="s">
        <v>847</v>
      </c>
      <c r="G632" s="206" t="s">
        <v>392</v>
      </c>
      <c r="H632" s="207">
        <v>1</v>
      </c>
      <c r="I632" s="208"/>
      <c r="J632" s="209">
        <f>ROUND(I632*H632,2)</f>
        <v>0</v>
      </c>
      <c r="K632" s="205" t="s">
        <v>180</v>
      </c>
      <c r="L632" s="47"/>
      <c r="M632" s="210" t="s">
        <v>19</v>
      </c>
      <c r="N632" s="211" t="s">
        <v>42</v>
      </c>
      <c r="O632" s="87"/>
      <c r="P632" s="212">
        <f>O632*H632</f>
        <v>0</v>
      </c>
      <c r="Q632" s="212">
        <v>0</v>
      </c>
      <c r="R632" s="212">
        <f>Q632*H632</f>
        <v>0</v>
      </c>
      <c r="S632" s="212">
        <v>0</v>
      </c>
      <c r="T632" s="213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14" t="s">
        <v>193</v>
      </c>
      <c r="AT632" s="214" t="s">
        <v>133</v>
      </c>
      <c r="AU632" s="214" t="s">
        <v>81</v>
      </c>
      <c r="AY632" s="20" t="s">
        <v>130</v>
      </c>
      <c r="BE632" s="215">
        <f>IF(N632="základní",J632,0)</f>
        <v>0</v>
      </c>
      <c r="BF632" s="215">
        <f>IF(N632="snížená",J632,0)</f>
        <v>0</v>
      </c>
      <c r="BG632" s="215">
        <f>IF(N632="zákl. přenesená",J632,0)</f>
        <v>0</v>
      </c>
      <c r="BH632" s="215">
        <f>IF(N632="sníž. přenesená",J632,0)</f>
        <v>0</v>
      </c>
      <c r="BI632" s="215">
        <f>IF(N632="nulová",J632,0)</f>
        <v>0</v>
      </c>
      <c r="BJ632" s="20" t="s">
        <v>79</v>
      </c>
      <c r="BK632" s="215">
        <f>ROUND(I632*H632,2)</f>
        <v>0</v>
      </c>
      <c r="BL632" s="20" t="s">
        <v>193</v>
      </c>
      <c r="BM632" s="214" t="s">
        <v>848</v>
      </c>
    </row>
    <row r="633" s="2" customFormat="1">
      <c r="A633" s="41"/>
      <c r="B633" s="42"/>
      <c r="C633" s="43"/>
      <c r="D633" s="216" t="s">
        <v>139</v>
      </c>
      <c r="E633" s="43"/>
      <c r="F633" s="217" t="s">
        <v>847</v>
      </c>
      <c r="G633" s="43"/>
      <c r="H633" s="43"/>
      <c r="I633" s="218"/>
      <c r="J633" s="43"/>
      <c r="K633" s="43"/>
      <c r="L633" s="47"/>
      <c r="M633" s="219"/>
      <c r="N633" s="220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139</v>
      </c>
      <c r="AU633" s="20" t="s">
        <v>81</v>
      </c>
    </row>
    <row r="634" s="2" customFormat="1" ht="16.5" customHeight="1">
      <c r="A634" s="41"/>
      <c r="B634" s="42"/>
      <c r="C634" s="203" t="s">
        <v>849</v>
      </c>
      <c r="D634" s="203" t="s">
        <v>133</v>
      </c>
      <c r="E634" s="204" t="s">
        <v>850</v>
      </c>
      <c r="F634" s="205" t="s">
        <v>851</v>
      </c>
      <c r="G634" s="206" t="s">
        <v>392</v>
      </c>
      <c r="H634" s="207">
        <v>1</v>
      </c>
      <c r="I634" s="208"/>
      <c r="J634" s="209">
        <f>ROUND(I634*H634,2)</f>
        <v>0</v>
      </c>
      <c r="K634" s="205" t="s">
        <v>180</v>
      </c>
      <c r="L634" s="47"/>
      <c r="M634" s="210" t="s">
        <v>19</v>
      </c>
      <c r="N634" s="211" t="s">
        <v>42</v>
      </c>
      <c r="O634" s="87"/>
      <c r="P634" s="212">
        <f>O634*H634</f>
        <v>0</v>
      </c>
      <c r="Q634" s="212">
        <v>0</v>
      </c>
      <c r="R634" s="212">
        <f>Q634*H634</f>
        <v>0</v>
      </c>
      <c r="S634" s="212">
        <v>0</v>
      </c>
      <c r="T634" s="213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14" t="s">
        <v>193</v>
      </c>
      <c r="AT634" s="214" t="s">
        <v>133</v>
      </c>
      <c r="AU634" s="214" t="s">
        <v>81</v>
      </c>
      <c r="AY634" s="20" t="s">
        <v>130</v>
      </c>
      <c r="BE634" s="215">
        <f>IF(N634="základní",J634,0)</f>
        <v>0</v>
      </c>
      <c r="BF634" s="215">
        <f>IF(N634="snížená",J634,0)</f>
        <v>0</v>
      </c>
      <c r="BG634" s="215">
        <f>IF(N634="zákl. přenesená",J634,0)</f>
        <v>0</v>
      </c>
      <c r="BH634" s="215">
        <f>IF(N634="sníž. přenesená",J634,0)</f>
        <v>0</v>
      </c>
      <c r="BI634" s="215">
        <f>IF(N634="nulová",J634,0)</f>
        <v>0</v>
      </c>
      <c r="BJ634" s="20" t="s">
        <v>79</v>
      </c>
      <c r="BK634" s="215">
        <f>ROUND(I634*H634,2)</f>
        <v>0</v>
      </c>
      <c r="BL634" s="20" t="s">
        <v>193</v>
      </c>
      <c r="BM634" s="214" t="s">
        <v>852</v>
      </c>
    </row>
    <row r="635" s="2" customFormat="1">
      <c r="A635" s="41"/>
      <c r="B635" s="42"/>
      <c r="C635" s="43"/>
      <c r="D635" s="216" t="s">
        <v>139</v>
      </c>
      <c r="E635" s="43"/>
      <c r="F635" s="217" t="s">
        <v>851</v>
      </c>
      <c r="G635" s="43"/>
      <c r="H635" s="43"/>
      <c r="I635" s="218"/>
      <c r="J635" s="43"/>
      <c r="K635" s="43"/>
      <c r="L635" s="47"/>
      <c r="M635" s="219"/>
      <c r="N635" s="220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139</v>
      </c>
      <c r="AU635" s="20" t="s">
        <v>81</v>
      </c>
    </row>
    <row r="636" s="2" customFormat="1" ht="16.5" customHeight="1">
      <c r="A636" s="41"/>
      <c r="B636" s="42"/>
      <c r="C636" s="203" t="s">
        <v>538</v>
      </c>
      <c r="D636" s="203" t="s">
        <v>133</v>
      </c>
      <c r="E636" s="204" t="s">
        <v>853</v>
      </c>
      <c r="F636" s="205" t="s">
        <v>854</v>
      </c>
      <c r="G636" s="206" t="s">
        <v>248</v>
      </c>
      <c r="H636" s="207">
        <v>1</v>
      </c>
      <c r="I636" s="208"/>
      <c r="J636" s="209">
        <f>ROUND(I636*H636,2)</f>
        <v>0</v>
      </c>
      <c r="K636" s="205" t="s">
        <v>180</v>
      </c>
      <c r="L636" s="47"/>
      <c r="M636" s="210" t="s">
        <v>19</v>
      </c>
      <c r="N636" s="211" t="s">
        <v>42</v>
      </c>
      <c r="O636" s="87"/>
      <c r="P636" s="212">
        <f>O636*H636</f>
        <v>0</v>
      </c>
      <c r="Q636" s="212">
        <v>0</v>
      </c>
      <c r="R636" s="212">
        <f>Q636*H636</f>
        <v>0</v>
      </c>
      <c r="S636" s="212">
        <v>0</v>
      </c>
      <c r="T636" s="213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14" t="s">
        <v>193</v>
      </c>
      <c r="AT636" s="214" t="s">
        <v>133</v>
      </c>
      <c r="AU636" s="214" t="s">
        <v>81</v>
      </c>
      <c r="AY636" s="20" t="s">
        <v>130</v>
      </c>
      <c r="BE636" s="215">
        <f>IF(N636="základní",J636,0)</f>
        <v>0</v>
      </c>
      <c r="BF636" s="215">
        <f>IF(N636="snížená",J636,0)</f>
        <v>0</v>
      </c>
      <c r="BG636" s="215">
        <f>IF(N636="zákl. přenesená",J636,0)</f>
        <v>0</v>
      </c>
      <c r="BH636" s="215">
        <f>IF(N636="sníž. přenesená",J636,0)</f>
        <v>0</v>
      </c>
      <c r="BI636" s="215">
        <f>IF(N636="nulová",J636,0)</f>
        <v>0</v>
      </c>
      <c r="BJ636" s="20" t="s">
        <v>79</v>
      </c>
      <c r="BK636" s="215">
        <f>ROUND(I636*H636,2)</f>
        <v>0</v>
      </c>
      <c r="BL636" s="20" t="s">
        <v>193</v>
      </c>
      <c r="BM636" s="214" t="s">
        <v>855</v>
      </c>
    </row>
    <row r="637" s="2" customFormat="1">
      <c r="A637" s="41"/>
      <c r="B637" s="42"/>
      <c r="C637" s="43"/>
      <c r="D637" s="216" t="s">
        <v>139</v>
      </c>
      <c r="E637" s="43"/>
      <c r="F637" s="217" t="s">
        <v>854</v>
      </c>
      <c r="G637" s="43"/>
      <c r="H637" s="43"/>
      <c r="I637" s="218"/>
      <c r="J637" s="43"/>
      <c r="K637" s="43"/>
      <c r="L637" s="47"/>
      <c r="M637" s="219"/>
      <c r="N637" s="220"/>
      <c r="O637" s="87"/>
      <c r="P637" s="87"/>
      <c r="Q637" s="87"/>
      <c r="R637" s="87"/>
      <c r="S637" s="87"/>
      <c r="T637" s="88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T637" s="20" t="s">
        <v>139</v>
      </c>
      <c r="AU637" s="20" t="s">
        <v>81</v>
      </c>
    </row>
    <row r="638" s="2" customFormat="1">
      <c r="A638" s="41"/>
      <c r="B638" s="42"/>
      <c r="C638" s="43"/>
      <c r="D638" s="216" t="s">
        <v>387</v>
      </c>
      <c r="E638" s="43"/>
      <c r="F638" s="266" t="s">
        <v>856</v>
      </c>
      <c r="G638" s="43"/>
      <c r="H638" s="43"/>
      <c r="I638" s="218"/>
      <c r="J638" s="43"/>
      <c r="K638" s="43"/>
      <c r="L638" s="47"/>
      <c r="M638" s="219"/>
      <c r="N638" s="220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387</v>
      </c>
      <c r="AU638" s="20" t="s">
        <v>81</v>
      </c>
    </row>
    <row r="639" s="2" customFormat="1" ht="24.15" customHeight="1">
      <c r="A639" s="41"/>
      <c r="B639" s="42"/>
      <c r="C639" s="203" t="s">
        <v>857</v>
      </c>
      <c r="D639" s="203" t="s">
        <v>133</v>
      </c>
      <c r="E639" s="204" t="s">
        <v>858</v>
      </c>
      <c r="F639" s="205" t="s">
        <v>859</v>
      </c>
      <c r="G639" s="206" t="s">
        <v>248</v>
      </c>
      <c r="H639" s="207">
        <v>1</v>
      </c>
      <c r="I639" s="208"/>
      <c r="J639" s="209">
        <f>ROUND(I639*H639,2)</f>
        <v>0</v>
      </c>
      <c r="K639" s="205" t="s">
        <v>180</v>
      </c>
      <c r="L639" s="47"/>
      <c r="M639" s="210" t="s">
        <v>19</v>
      </c>
      <c r="N639" s="211" t="s">
        <v>42</v>
      </c>
      <c r="O639" s="87"/>
      <c r="P639" s="212">
        <f>O639*H639</f>
        <v>0</v>
      </c>
      <c r="Q639" s="212">
        <v>0</v>
      </c>
      <c r="R639" s="212">
        <f>Q639*H639</f>
        <v>0</v>
      </c>
      <c r="S639" s="212">
        <v>0</v>
      </c>
      <c r="T639" s="213">
        <f>S639*H639</f>
        <v>0</v>
      </c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R639" s="214" t="s">
        <v>193</v>
      </c>
      <c r="AT639" s="214" t="s">
        <v>133</v>
      </c>
      <c r="AU639" s="214" t="s">
        <v>81</v>
      </c>
      <c r="AY639" s="20" t="s">
        <v>130</v>
      </c>
      <c r="BE639" s="215">
        <f>IF(N639="základní",J639,0)</f>
        <v>0</v>
      </c>
      <c r="BF639" s="215">
        <f>IF(N639="snížená",J639,0)</f>
        <v>0</v>
      </c>
      <c r="BG639" s="215">
        <f>IF(N639="zákl. přenesená",J639,0)</f>
        <v>0</v>
      </c>
      <c r="BH639" s="215">
        <f>IF(N639="sníž. přenesená",J639,0)</f>
        <v>0</v>
      </c>
      <c r="BI639" s="215">
        <f>IF(N639="nulová",J639,0)</f>
        <v>0</v>
      </c>
      <c r="BJ639" s="20" t="s">
        <v>79</v>
      </c>
      <c r="BK639" s="215">
        <f>ROUND(I639*H639,2)</f>
        <v>0</v>
      </c>
      <c r="BL639" s="20" t="s">
        <v>193</v>
      </c>
      <c r="BM639" s="214" t="s">
        <v>860</v>
      </c>
    </row>
    <row r="640" s="2" customFormat="1">
      <c r="A640" s="41"/>
      <c r="B640" s="42"/>
      <c r="C640" s="43"/>
      <c r="D640" s="216" t="s">
        <v>139</v>
      </c>
      <c r="E640" s="43"/>
      <c r="F640" s="217" t="s">
        <v>859</v>
      </c>
      <c r="G640" s="43"/>
      <c r="H640" s="43"/>
      <c r="I640" s="218"/>
      <c r="J640" s="43"/>
      <c r="K640" s="43"/>
      <c r="L640" s="47"/>
      <c r="M640" s="219"/>
      <c r="N640" s="220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20" t="s">
        <v>139</v>
      </c>
      <c r="AU640" s="20" t="s">
        <v>81</v>
      </c>
    </row>
    <row r="641" s="2" customFormat="1">
      <c r="A641" s="41"/>
      <c r="B641" s="42"/>
      <c r="C641" s="43"/>
      <c r="D641" s="216" t="s">
        <v>387</v>
      </c>
      <c r="E641" s="43"/>
      <c r="F641" s="266" t="s">
        <v>861</v>
      </c>
      <c r="G641" s="43"/>
      <c r="H641" s="43"/>
      <c r="I641" s="218"/>
      <c r="J641" s="43"/>
      <c r="K641" s="43"/>
      <c r="L641" s="47"/>
      <c r="M641" s="219"/>
      <c r="N641" s="220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387</v>
      </c>
      <c r="AU641" s="20" t="s">
        <v>81</v>
      </c>
    </row>
    <row r="642" s="2" customFormat="1" ht="16.5" customHeight="1">
      <c r="A642" s="41"/>
      <c r="B642" s="42"/>
      <c r="C642" s="203" t="s">
        <v>577</v>
      </c>
      <c r="D642" s="203" t="s">
        <v>133</v>
      </c>
      <c r="E642" s="204" t="s">
        <v>862</v>
      </c>
      <c r="F642" s="205" t="s">
        <v>863</v>
      </c>
      <c r="G642" s="206" t="s">
        <v>392</v>
      </c>
      <c r="H642" s="207">
        <v>2</v>
      </c>
      <c r="I642" s="208"/>
      <c r="J642" s="209">
        <f>ROUND(I642*H642,2)</f>
        <v>0</v>
      </c>
      <c r="K642" s="205" t="s">
        <v>180</v>
      </c>
      <c r="L642" s="47"/>
      <c r="M642" s="210" t="s">
        <v>19</v>
      </c>
      <c r="N642" s="211" t="s">
        <v>42</v>
      </c>
      <c r="O642" s="87"/>
      <c r="P642" s="212">
        <f>O642*H642</f>
        <v>0</v>
      </c>
      <c r="Q642" s="212">
        <v>0</v>
      </c>
      <c r="R642" s="212">
        <f>Q642*H642</f>
        <v>0</v>
      </c>
      <c r="S642" s="212">
        <v>0</v>
      </c>
      <c r="T642" s="213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14" t="s">
        <v>193</v>
      </c>
      <c r="AT642" s="214" t="s">
        <v>133</v>
      </c>
      <c r="AU642" s="214" t="s">
        <v>81</v>
      </c>
      <c r="AY642" s="20" t="s">
        <v>130</v>
      </c>
      <c r="BE642" s="215">
        <f>IF(N642="základní",J642,0)</f>
        <v>0</v>
      </c>
      <c r="BF642" s="215">
        <f>IF(N642="snížená",J642,0)</f>
        <v>0</v>
      </c>
      <c r="BG642" s="215">
        <f>IF(N642="zákl. přenesená",J642,0)</f>
        <v>0</v>
      </c>
      <c r="BH642" s="215">
        <f>IF(N642="sníž. přenesená",J642,0)</f>
        <v>0</v>
      </c>
      <c r="BI642" s="215">
        <f>IF(N642="nulová",J642,0)</f>
        <v>0</v>
      </c>
      <c r="BJ642" s="20" t="s">
        <v>79</v>
      </c>
      <c r="BK642" s="215">
        <f>ROUND(I642*H642,2)</f>
        <v>0</v>
      </c>
      <c r="BL642" s="20" t="s">
        <v>193</v>
      </c>
      <c r="BM642" s="214" t="s">
        <v>864</v>
      </c>
    </row>
    <row r="643" s="2" customFormat="1">
      <c r="A643" s="41"/>
      <c r="B643" s="42"/>
      <c r="C643" s="43"/>
      <c r="D643" s="216" t="s">
        <v>139</v>
      </c>
      <c r="E643" s="43"/>
      <c r="F643" s="217" t="s">
        <v>863</v>
      </c>
      <c r="G643" s="43"/>
      <c r="H643" s="43"/>
      <c r="I643" s="218"/>
      <c r="J643" s="43"/>
      <c r="K643" s="43"/>
      <c r="L643" s="47"/>
      <c r="M643" s="219"/>
      <c r="N643" s="220"/>
      <c r="O643" s="87"/>
      <c r="P643" s="87"/>
      <c r="Q643" s="87"/>
      <c r="R643" s="87"/>
      <c r="S643" s="87"/>
      <c r="T643" s="88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T643" s="20" t="s">
        <v>139</v>
      </c>
      <c r="AU643" s="20" t="s">
        <v>81</v>
      </c>
    </row>
    <row r="644" s="2" customFormat="1" ht="16.5" customHeight="1">
      <c r="A644" s="41"/>
      <c r="B644" s="42"/>
      <c r="C644" s="203" t="s">
        <v>865</v>
      </c>
      <c r="D644" s="203" t="s">
        <v>133</v>
      </c>
      <c r="E644" s="204" t="s">
        <v>866</v>
      </c>
      <c r="F644" s="205" t="s">
        <v>867</v>
      </c>
      <c r="G644" s="206" t="s">
        <v>392</v>
      </c>
      <c r="H644" s="207">
        <v>2</v>
      </c>
      <c r="I644" s="208"/>
      <c r="J644" s="209">
        <f>ROUND(I644*H644,2)</f>
        <v>0</v>
      </c>
      <c r="K644" s="205" t="s">
        <v>180</v>
      </c>
      <c r="L644" s="47"/>
      <c r="M644" s="210" t="s">
        <v>19</v>
      </c>
      <c r="N644" s="211" t="s">
        <v>42</v>
      </c>
      <c r="O644" s="87"/>
      <c r="P644" s="212">
        <f>O644*H644</f>
        <v>0</v>
      </c>
      <c r="Q644" s="212">
        <v>0</v>
      </c>
      <c r="R644" s="212">
        <f>Q644*H644</f>
        <v>0</v>
      </c>
      <c r="S644" s="212">
        <v>0</v>
      </c>
      <c r="T644" s="213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14" t="s">
        <v>193</v>
      </c>
      <c r="AT644" s="214" t="s">
        <v>133</v>
      </c>
      <c r="AU644" s="214" t="s">
        <v>81</v>
      </c>
      <c r="AY644" s="20" t="s">
        <v>130</v>
      </c>
      <c r="BE644" s="215">
        <f>IF(N644="základní",J644,0)</f>
        <v>0</v>
      </c>
      <c r="BF644" s="215">
        <f>IF(N644="snížená",J644,0)</f>
        <v>0</v>
      </c>
      <c r="BG644" s="215">
        <f>IF(N644="zákl. přenesená",J644,0)</f>
        <v>0</v>
      </c>
      <c r="BH644" s="215">
        <f>IF(N644="sníž. přenesená",J644,0)</f>
        <v>0</v>
      </c>
      <c r="BI644" s="215">
        <f>IF(N644="nulová",J644,0)</f>
        <v>0</v>
      </c>
      <c r="BJ644" s="20" t="s">
        <v>79</v>
      </c>
      <c r="BK644" s="215">
        <f>ROUND(I644*H644,2)</f>
        <v>0</v>
      </c>
      <c r="BL644" s="20" t="s">
        <v>193</v>
      </c>
      <c r="BM644" s="214" t="s">
        <v>868</v>
      </c>
    </row>
    <row r="645" s="2" customFormat="1">
      <c r="A645" s="41"/>
      <c r="B645" s="42"/>
      <c r="C645" s="43"/>
      <c r="D645" s="216" t="s">
        <v>139</v>
      </c>
      <c r="E645" s="43"/>
      <c r="F645" s="217" t="s">
        <v>867</v>
      </c>
      <c r="G645" s="43"/>
      <c r="H645" s="43"/>
      <c r="I645" s="218"/>
      <c r="J645" s="43"/>
      <c r="K645" s="43"/>
      <c r="L645" s="47"/>
      <c r="M645" s="219"/>
      <c r="N645" s="220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139</v>
      </c>
      <c r="AU645" s="20" t="s">
        <v>81</v>
      </c>
    </row>
    <row r="646" s="2" customFormat="1" ht="16.5" customHeight="1">
      <c r="A646" s="41"/>
      <c r="B646" s="42"/>
      <c r="C646" s="203" t="s">
        <v>869</v>
      </c>
      <c r="D646" s="203" t="s">
        <v>133</v>
      </c>
      <c r="E646" s="204" t="s">
        <v>870</v>
      </c>
      <c r="F646" s="205" t="s">
        <v>871</v>
      </c>
      <c r="G646" s="206" t="s">
        <v>392</v>
      </c>
      <c r="H646" s="207">
        <v>20</v>
      </c>
      <c r="I646" s="208"/>
      <c r="J646" s="209">
        <f>ROUND(I646*H646,2)</f>
        <v>0</v>
      </c>
      <c r="K646" s="205" t="s">
        <v>180</v>
      </c>
      <c r="L646" s="47"/>
      <c r="M646" s="210" t="s">
        <v>19</v>
      </c>
      <c r="N646" s="211" t="s">
        <v>42</v>
      </c>
      <c r="O646" s="87"/>
      <c r="P646" s="212">
        <f>O646*H646</f>
        <v>0</v>
      </c>
      <c r="Q646" s="212">
        <v>0</v>
      </c>
      <c r="R646" s="212">
        <f>Q646*H646</f>
        <v>0</v>
      </c>
      <c r="S646" s="212">
        <v>0</v>
      </c>
      <c r="T646" s="213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14" t="s">
        <v>193</v>
      </c>
      <c r="AT646" s="214" t="s">
        <v>133</v>
      </c>
      <c r="AU646" s="214" t="s">
        <v>81</v>
      </c>
      <c r="AY646" s="20" t="s">
        <v>130</v>
      </c>
      <c r="BE646" s="215">
        <f>IF(N646="základní",J646,0)</f>
        <v>0</v>
      </c>
      <c r="BF646" s="215">
        <f>IF(N646="snížená",J646,0)</f>
        <v>0</v>
      </c>
      <c r="BG646" s="215">
        <f>IF(N646="zákl. přenesená",J646,0)</f>
        <v>0</v>
      </c>
      <c r="BH646" s="215">
        <f>IF(N646="sníž. přenesená",J646,0)</f>
        <v>0</v>
      </c>
      <c r="BI646" s="215">
        <f>IF(N646="nulová",J646,0)</f>
        <v>0</v>
      </c>
      <c r="BJ646" s="20" t="s">
        <v>79</v>
      </c>
      <c r="BK646" s="215">
        <f>ROUND(I646*H646,2)</f>
        <v>0</v>
      </c>
      <c r="BL646" s="20" t="s">
        <v>193</v>
      </c>
      <c r="BM646" s="214" t="s">
        <v>872</v>
      </c>
    </row>
    <row r="647" s="2" customFormat="1">
      <c r="A647" s="41"/>
      <c r="B647" s="42"/>
      <c r="C647" s="43"/>
      <c r="D647" s="216" t="s">
        <v>139</v>
      </c>
      <c r="E647" s="43"/>
      <c r="F647" s="217" t="s">
        <v>871</v>
      </c>
      <c r="G647" s="43"/>
      <c r="H647" s="43"/>
      <c r="I647" s="218"/>
      <c r="J647" s="43"/>
      <c r="K647" s="43"/>
      <c r="L647" s="47"/>
      <c r="M647" s="219"/>
      <c r="N647" s="220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139</v>
      </c>
      <c r="AU647" s="20" t="s">
        <v>81</v>
      </c>
    </row>
    <row r="648" s="2" customFormat="1" ht="16.5" customHeight="1">
      <c r="A648" s="41"/>
      <c r="B648" s="42"/>
      <c r="C648" s="203" t="s">
        <v>873</v>
      </c>
      <c r="D648" s="203" t="s">
        <v>133</v>
      </c>
      <c r="E648" s="204" t="s">
        <v>874</v>
      </c>
      <c r="F648" s="205" t="s">
        <v>875</v>
      </c>
      <c r="G648" s="206" t="s">
        <v>392</v>
      </c>
      <c r="H648" s="207">
        <v>6</v>
      </c>
      <c r="I648" s="208"/>
      <c r="J648" s="209">
        <f>ROUND(I648*H648,2)</f>
        <v>0</v>
      </c>
      <c r="K648" s="205" t="s">
        <v>180</v>
      </c>
      <c r="L648" s="47"/>
      <c r="M648" s="210" t="s">
        <v>19</v>
      </c>
      <c r="N648" s="211" t="s">
        <v>42</v>
      </c>
      <c r="O648" s="87"/>
      <c r="P648" s="212">
        <f>O648*H648</f>
        <v>0</v>
      </c>
      <c r="Q648" s="212">
        <v>0</v>
      </c>
      <c r="R648" s="212">
        <f>Q648*H648</f>
        <v>0</v>
      </c>
      <c r="S648" s="212">
        <v>0</v>
      </c>
      <c r="T648" s="213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14" t="s">
        <v>193</v>
      </c>
      <c r="AT648" s="214" t="s">
        <v>133</v>
      </c>
      <c r="AU648" s="214" t="s">
        <v>81</v>
      </c>
      <c r="AY648" s="20" t="s">
        <v>130</v>
      </c>
      <c r="BE648" s="215">
        <f>IF(N648="základní",J648,0)</f>
        <v>0</v>
      </c>
      <c r="BF648" s="215">
        <f>IF(N648="snížená",J648,0)</f>
        <v>0</v>
      </c>
      <c r="BG648" s="215">
        <f>IF(N648="zákl. přenesená",J648,0)</f>
        <v>0</v>
      </c>
      <c r="BH648" s="215">
        <f>IF(N648="sníž. přenesená",J648,0)</f>
        <v>0</v>
      </c>
      <c r="BI648" s="215">
        <f>IF(N648="nulová",J648,0)</f>
        <v>0</v>
      </c>
      <c r="BJ648" s="20" t="s">
        <v>79</v>
      </c>
      <c r="BK648" s="215">
        <f>ROUND(I648*H648,2)</f>
        <v>0</v>
      </c>
      <c r="BL648" s="20" t="s">
        <v>193</v>
      </c>
      <c r="BM648" s="214" t="s">
        <v>876</v>
      </c>
    </row>
    <row r="649" s="2" customFormat="1">
      <c r="A649" s="41"/>
      <c r="B649" s="42"/>
      <c r="C649" s="43"/>
      <c r="D649" s="216" t="s">
        <v>139</v>
      </c>
      <c r="E649" s="43"/>
      <c r="F649" s="217" t="s">
        <v>875</v>
      </c>
      <c r="G649" s="43"/>
      <c r="H649" s="43"/>
      <c r="I649" s="218"/>
      <c r="J649" s="43"/>
      <c r="K649" s="43"/>
      <c r="L649" s="47"/>
      <c r="M649" s="219"/>
      <c r="N649" s="220"/>
      <c r="O649" s="87"/>
      <c r="P649" s="87"/>
      <c r="Q649" s="87"/>
      <c r="R649" s="87"/>
      <c r="S649" s="87"/>
      <c r="T649" s="88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20" t="s">
        <v>139</v>
      </c>
      <c r="AU649" s="20" t="s">
        <v>81</v>
      </c>
    </row>
    <row r="650" s="2" customFormat="1" ht="21.75" customHeight="1">
      <c r="A650" s="41"/>
      <c r="B650" s="42"/>
      <c r="C650" s="203" t="s">
        <v>541</v>
      </c>
      <c r="D650" s="203" t="s">
        <v>133</v>
      </c>
      <c r="E650" s="204" t="s">
        <v>877</v>
      </c>
      <c r="F650" s="205" t="s">
        <v>878</v>
      </c>
      <c r="G650" s="206" t="s">
        <v>392</v>
      </c>
      <c r="H650" s="207">
        <v>2</v>
      </c>
      <c r="I650" s="208"/>
      <c r="J650" s="209">
        <f>ROUND(I650*H650,2)</f>
        <v>0</v>
      </c>
      <c r="K650" s="205" t="s">
        <v>180</v>
      </c>
      <c r="L650" s="47"/>
      <c r="M650" s="210" t="s">
        <v>19</v>
      </c>
      <c r="N650" s="211" t="s">
        <v>42</v>
      </c>
      <c r="O650" s="87"/>
      <c r="P650" s="212">
        <f>O650*H650</f>
        <v>0</v>
      </c>
      <c r="Q650" s="212">
        <v>0</v>
      </c>
      <c r="R650" s="212">
        <f>Q650*H650</f>
        <v>0</v>
      </c>
      <c r="S650" s="212">
        <v>0</v>
      </c>
      <c r="T650" s="213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14" t="s">
        <v>193</v>
      </c>
      <c r="AT650" s="214" t="s">
        <v>133</v>
      </c>
      <c r="AU650" s="214" t="s">
        <v>81</v>
      </c>
      <c r="AY650" s="20" t="s">
        <v>130</v>
      </c>
      <c r="BE650" s="215">
        <f>IF(N650="základní",J650,0)</f>
        <v>0</v>
      </c>
      <c r="BF650" s="215">
        <f>IF(N650="snížená",J650,0)</f>
        <v>0</v>
      </c>
      <c r="BG650" s="215">
        <f>IF(N650="zákl. přenesená",J650,0)</f>
        <v>0</v>
      </c>
      <c r="BH650" s="215">
        <f>IF(N650="sníž. přenesená",J650,0)</f>
        <v>0</v>
      </c>
      <c r="BI650" s="215">
        <f>IF(N650="nulová",J650,0)</f>
        <v>0</v>
      </c>
      <c r="BJ650" s="20" t="s">
        <v>79</v>
      </c>
      <c r="BK650" s="215">
        <f>ROUND(I650*H650,2)</f>
        <v>0</v>
      </c>
      <c r="BL650" s="20" t="s">
        <v>193</v>
      </c>
      <c r="BM650" s="214" t="s">
        <v>879</v>
      </c>
    </row>
    <row r="651" s="2" customFormat="1">
      <c r="A651" s="41"/>
      <c r="B651" s="42"/>
      <c r="C651" s="43"/>
      <c r="D651" s="216" t="s">
        <v>139</v>
      </c>
      <c r="E651" s="43"/>
      <c r="F651" s="217" t="s">
        <v>878</v>
      </c>
      <c r="G651" s="43"/>
      <c r="H651" s="43"/>
      <c r="I651" s="218"/>
      <c r="J651" s="43"/>
      <c r="K651" s="43"/>
      <c r="L651" s="47"/>
      <c r="M651" s="219"/>
      <c r="N651" s="220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139</v>
      </c>
      <c r="AU651" s="20" t="s">
        <v>81</v>
      </c>
    </row>
    <row r="652" s="2" customFormat="1" ht="21.75" customHeight="1">
      <c r="A652" s="41"/>
      <c r="B652" s="42"/>
      <c r="C652" s="203" t="s">
        <v>880</v>
      </c>
      <c r="D652" s="203" t="s">
        <v>133</v>
      </c>
      <c r="E652" s="204" t="s">
        <v>881</v>
      </c>
      <c r="F652" s="205" t="s">
        <v>882</v>
      </c>
      <c r="G652" s="206" t="s">
        <v>392</v>
      </c>
      <c r="H652" s="207">
        <v>1</v>
      </c>
      <c r="I652" s="208"/>
      <c r="J652" s="209">
        <f>ROUND(I652*H652,2)</f>
        <v>0</v>
      </c>
      <c r="K652" s="205" t="s">
        <v>180</v>
      </c>
      <c r="L652" s="47"/>
      <c r="M652" s="210" t="s">
        <v>19</v>
      </c>
      <c r="N652" s="211" t="s">
        <v>42</v>
      </c>
      <c r="O652" s="87"/>
      <c r="P652" s="212">
        <f>O652*H652</f>
        <v>0</v>
      </c>
      <c r="Q652" s="212">
        <v>0</v>
      </c>
      <c r="R652" s="212">
        <f>Q652*H652</f>
        <v>0</v>
      </c>
      <c r="S652" s="212">
        <v>0</v>
      </c>
      <c r="T652" s="213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14" t="s">
        <v>193</v>
      </c>
      <c r="AT652" s="214" t="s">
        <v>133</v>
      </c>
      <c r="AU652" s="214" t="s">
        <v>81</v>
      </c>
      <c r="AY652" s="20" t="s">
        <v>130</v>
      </c>
      <c r="BE652" s="215">
        <f>IF(N652="základní",J652,0)</f>
        <v>0</v>
      </c>
      <c r="BF652" s="215">
        <f>IF(N652="snížená",J652,0)</f>
        <v>0</v>
      </c>
      <c r="BG652" s="215">
        <f>IF(N652="zákl. přenesená",J652,0)</f>
        <v>0</v>
      </c>
      <c r="BH652" s="215">
        <f>IF(N652="sníž. přenesená",J652,0)</f>
        <v>0</v>
      </c>
      <c r="BI652" s="215">
        <f>IF(N652="nulová",J652,0)</f>
        <v>0</v>
      </c>
      <c r="BJ652" s="20" t="s">
        <v>79</v>
      </c>
      <c r="BK652" s="215">
        <f>ROUND(I652*H652,2)</f>
        <v>0</v>
      </c>
      <c r="BL652" s="20" t="s">
        <v>193</v>
      </c>
      <c r="BM652" s="214" t="s">
        <v>883</v>
      </c>
    </row>
    <row r="653" s="2" customFormat="1">
      <c r="A653" s="41"/>
      <c r="B653" s="42"/>
      <c r="C653" s="43"/>
      <c r="D653" s="216" t="s">
        <v>139</v>
      </c>
      <c r="E653" s="43"/>
      <c r="F653" s="217" t="s">
        <v>882</v>
      </c>
      <c r="G653" s="43"/>
      <c r="H653" s="43"/>
      <c r="I653" s="218"/>
      <c r="J653" s="43"/>
      <c r="K653" s="43"/>
      <c r="L653" s="47"/>
      <c r="M653" s="219"/>
      <c r="N653" s="220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139</v>
      </c>
      <c r="AU653" s="20" t="s">
        <v>81</v>
      </c>
    </row>
    <row r="654" s="2" customFormat="1" ht="16.5" customHeight="1">
      <c r="A654" s="41"/>
      <c r="B654" s="42"/>
      <c r="C654" s="203" t="s">
        <v>545</v>
      </c>
      <c r="D654" s="203" t="s">
        <v>133</v>
      </c>
      <c r="E654" s="204" t="s">
        <v>884</v>
      </c>
      <c r="F654" s="205" t="s">
        <v>885</v>
      </c>
      <c r="G654" s="206" t="s">
        <v>392</v>
      </c>
      <c r="H654" s="207">
        <v>5</v>
      </c>
      <c r="I654" s="208"/>
      <c r="J654" s="209">
        <f>ROUND(I654*H654,2)</f>
        <v>0</v>
      </c>
      <c r="K654" s="205" t="s">
        <v>180</v>
      </c>
      <c r="L654" s="47"/>
      <c r="M654" s="210" t="s">
        <v>19</v>
      </c>
      <c r="N654" s="211" t="s">
        <v>42</v>
      </c>
      <c r="O654" s="87"/>
      <c r="P654" s="212">
        <f>O654*H654</f>
        <v>0</v>
      </c>
      <c r="Q654" s="212">
        <v>0</v>
      </c>
      <c r="R654" s="212">
        <f>Q654*H654</f>
        <v>0</v>
      </c>
      <c r="S654" s="212">
        <v>0</v>
      </c>
      <c r="T654" s="213">
        <f>S654*H654</f>
        <v>0</v>
      </c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R654" s="214" t="s">
        <v>193</v>
      </c>
      <c r="AT654" s="214" t="s">
        <v>133</v>
      </c>
      <c r="AU654" s="214" t="s">
        <v>81</v>
      </c>
      <c r="AY654" s="20" t="s">
        <v>130</v>
      </c>
      <c r="BE654" s="215">
        <f>IF(N654="základní",J654,0)</f>
        <v>0</v>
      </c>
      <c r="BF654" s="215">
        <f>IF(N654="snížená",J654,0)</f>
        <v>0</v>
      </c>
      <c r="BG654" s="215">
        <f>IF(N654="zákl. přenesená",J654,0)</f>
        <v>0</v>
      </c>
      <c r="BH654" s="215">
        <f>IF(N654="sníž. přenesená",J654,0)</f>
        <v>0</v>
      </c>
      <c r="BI654" s="215">
        <f>IF(N654="nulová",J654,0)</f>
        <v>0</v>
      </c>
      <c r="BJ654" s="20" t="s">
        <v>79</v>
      </c>
      <c r="BK654" s="215">
        <f>ROUND(I654*H654,2)</f>
        <v>0</v>
      </c>
      <c r="BL654" s="20" t="s">
        <v>193</v>
      </c>
      <c r="BM654" s="214" t="s">
        <v>886</v>
      </c>
    </row>
    <row r="655" s="2" customFormat="1">
      <c r="A655" s="41"/>
      <c r="B655" s="42"/>
      <c r="C655" s="43"/>
      <c r="D655" s="216" t="s">
        <v>139</v>
      </c>
      <c r="E655" s="43"/>
      <c r="F655" s="217" t="s">
        <v>885</v>
      </c>
      <c r="G655" s="43"/>
      <c r="H655" s="43"/>
      <c r="I655" s="218"/>
      <c r="J655" s="43"/>
      <c r="K655" s="43"/>
      <c r="L655" s="47"/>
      <c r="M655" s="219"/>
      <c r="N655" s="220"/>
      <c r="O655" s="87"/>
      <c r="P655" s="87"/>
      <c r="Q655" s="87"/>
      <c r="R655" s="87"/>
      <c r="S655" s="87"/>
      <c r="T655" s="88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T655" s="20" t="s">
        <v>139</v>
      </c>
      <c r="AU655" s="20" t="s">
        <v>81</v>
      </c>
    </row>
    <row r="656" s="2" customFormat="1" ht="16.5" customHeight="1">
      <c r="A656" s="41"/>
      <c r="B656" s="42"/>
      <c r="C656" s="203" t="s">
        <v>887</v>
      </c>
      <c r="D656" s="203" t="s">
        <v>133</v>
      </c>
      <c r="E656" s="204" t="s">
        <v>888</v>
      </c>
      <c r="F656" s="205" t="s">
        <v>889</v>
      </c>
      <c r="G656" s="206" t="s">
        <v>420</v>
      </c>
      <c r="H656" s="207">
        <v>2</v>
      </c>
      <c r="I656" s="208"/>
      <c r="J656" s="209">
        <f>ROUND(I656*H656,2)</f>
        <v>0</v>
      </c>
      <c r="K656" s="205" t="s">
        <v>180</v>
      </c>
      <c r="L656" s="47"/>
      <c r="M656" s="210" t="s">
        <v>19</v>
      </c>
      <c r="N656" s="211" t="s">
        <v>42</v>
      </c>
      <c r="O656" s="87"/>
      <c r="P656" s="212">
        <f>O656*H656</f>
        <v>0</v>
      </c>
      <c r="Q656" s="212">
        <v>0</v>
      </c>
      <c r="R656" s="212">
        <f>Q656*H656</f>
        <v>0</v>
      </c>
      <c r="S656" s="212">
        <v>0</v>
      </c>
      <c r="T656" s="213">
        <f>S656*H656</f>
        <v>0</v>
      </c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R656" s="214" t="s">
        <v>193</v>
      </c>
      <c r="AT656" s="214" t="s">
        <v>133</v>
      </c>
      <c r="AU656" s="214" t="s">
        <v>81</v>
      </c>
      <c r="AY656" s="20" t="s">
        <v>130</v>
      </c>
      <c r="BE656" s="215">
        <f>IF(N656="základní",J656,0)</f>
        <v>0</v>
      </c>
      <c r="BF656" s="215">
        <f>IF(N656="snížená",J656,0)</f>
        <v>0</v>
      </c>
      <c r="BG656" s="215">
        <f>IF(N656="zákl. přenesená",J656,0)</f>
        <v>0</v>
      </c>
      <c r="BH656" s="215">
        <f>IF(N656="sníž. přenesená",J656,0)</f>
        <v>0</v>
      </c>
      <c r="BI656" s="215">
        <f>IF(N656="nulová",J656,0)</f>
        <v>0</v>
      </c>
      <c r="BJ656" s="20" t="s">
        <v>79</v>
      </c>
      <c r="BK656" s="215">
        <f>ROUND(I656*H656,2)</f>
        <v>0</v>
      </c>
      <c r="BL656" s="20" t="s">
        <v>193</v>
      </c>
      <c r="BM656" s="214" t="s">
        <v>890</v>
      </c>
    </row>
    <row r="657" s="2" customFormat="1">
      <c r="A657" s="41"/>
      <c r="B657" s="42"/>
      <c r="C657" s="43"/>
      <c r="D657" s="216" t="s">
        <v>139</v>
      </c>
      <c r="E657" s="43"/>
      <c r="F657" s="217" t="s">
        <v>889</v>
      </c>
      <c r="G657" s="43"/>
      <c r="H657" s="43"/>
      <c r="I657" s="218"/>
      <c r="J657" s="43"/>
      <c r="K657" s="43"/>
      <c r="L657" s="47"/>
      <c r="M657" s="219"/>
      <c r="N657" s="220"/>
      <c r="O657" s="87"/>
      <c r="P657" s="87"/>
      <c r="Q657" s="87"/>
      <c r="R657" s="87"/>
      <c r="S657" s="87"/>
      <c r="T657" s="88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T657" s="20" t="s">
        <v>139</v>
      </c>
      <c r="AU657" s="20" t="s">
        <v>81</v>
      </c>
    </row>
    <row r="658" s="2" customFormat="1" ht="16.5" customHeight="1">
      <c r="A658" s="41"/>
      <c r="B658" s="42"/>
      <c r="C658" s="203" t="s">
        <v>548</v>
      </c>
      <c r="D658" s="203" t="s">
        <v>133</v>
      </c>
      <c r="E658" s="204" t="s">
        <v>891</v>
      </c>
      <c r="F658" s="205" t="s">
        <v>892</v>
      </c>
      <c r="G658" s="206" t="s">
        <v>392</v>
      </c>
      <c r="H658" s="207">
        <v>2</v>
      </c>
      <c r="I658" s="208"/>
      <c r="J658" s="209">
        <f>ROUND(I658*H658,2)</f>
        <v>0</v>
      </c>
      <c r="K658" s="205" t="s">
        <v>180</v>
      </c>
      <c r="L658" s="47"/>
      <c r="M658" s="210" t="s">
        <v>19</v>
      </c>
      <c r="N658" s="211" t="s">
        <v>42</v>
      </c>
      <c r="O658" s="87"/>
      <c r="P658" s="212">
        <f>O658*H658</f>
        <v>0</v>
      </c>
      <c r="Q658" s="212">
        <v>0</v>
      </c>
      <c r="R658" s="212">
        <f>Q658*H658</f>
        <v>0</v>
      </c>
      <c r="S658" s="212">
        <v>0</v>
      </c>
      <c r="T658" s="213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14" t="s">
        <v>193</v>
      </c>
      <c r="AT658" s="214" t="s">
        <v>133</v>
      </c>
      <c r="AU658" s="214" t="s">
        <v>81</v>
      </c>
      <c r="AY658" s="20" t="s">
        <v>130</v>
      </c>
      <c r="BE658" s="215">
        <f>IF(N658="základní",J658,0)</f>
        <v>0</v>
      </c>
      <c r="BF658" s="215">
        <f>IF(N658="snížená",J658,0)</f>
        <v>0</v>
      </c>
      <c r="BG658" s="215">
        <f>IF(N658="zákl. přenesená",J658,0)</f>
        <v>0</v>
      </c>
      <c r="BH658" s="215">
        <f>IF(N658="sníž. přenesená",J658,0)</f>
        <v>0</v>
      </c>
      <c r="BI658" s="215">
        <f>IF(N658="nulová",J658,0)</f>
        <v>0</v>
      </c>
      <c r="BJ658" s="20" t="s">
        <v>79</v>
      </c>
      <c r="BK658" s="215">
        <f>ROUND(I658*H658,2)</f>
        <v>0</v>
      </c>
      <c r="BL658" s="20" t="s">
        <v>193</v>
      </c>
      <c r="BM658" s="214" t="s">
        <v>893</v>
      </c>
    </row>
    <row r="659" s="2" customFormat="1">
      <c r="A659" s="41"/>
      <c r="B659" s="42"/>
      <c r="C659" s="43"/>
      <c r="D659" s="216" t="s">
        <v>139</v>
      </c>
      <c r="E659" s="43"/>
      <c r="F659" s="217" t="s">
        <v>892</v>
      </c>
      <c r="G659" s="43"/>
      <c r="H659" s="43"/>
      <c r="I659" s="218"/>
      <c r="J659" s="43"/>
      <c r="K659" s="43"/>
      <c r="L659" s="47"/>
      <c r="M659" s="219"/>
      <c r="N659" s="220"/>
      <c r="O659" s="87"/>
      <c r="P659" s="87"/>
      <c r="Q659" s="87"/>
      <c r="R659" s="87"/>
      <c r="S659" s="87"/>
      <c r="T659" s="88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T659" s="20" t="s">
        <v>139</v>
      </c>
      <c r="AU659" s="20" t="s">
        <v>81</v>
      </c>
    </row>
    <row r="660" s="2" customFormat="1" ht="16.5" customHeight="1">
      <c r="A660" s="41"/>
      <c r="B660" s="42"/>
      <c r="C660" s="203" t="s">
        <v>894</v>
      </c>
      <c r="D660" s="203" t="s">
        <v>133</v>
      </c>
      <c r="E660" s="204" t="s">
        <v>895</v>
      </c>
      <c r="F660" s="205" t="s">
        <v>896</v>
      </c>
      <c r="G660" s="206" t="s">
        <v>392</v>
      </c>
      <c r="H660" s="207">
        <v>1</v>
      </c>
      <c r="I660" s="208"/>
      <c r="J660" s="209">
        <f>ROUND(I660*H660,2)</f>
        <v>0</v>
      </c>
      <c r="K660" s="205" t="s">
        <v>180</v>
      </c>
      <c r="L660" s="47"/>
      <c r="M660" s="210" t="s">
        <v>19</v>
      </c>
      <c r="N660" s="211" t="s">
        <v>42</v>
      </c>
      <c r="O660" s="87"/>
      <c r="P660" s="212">
        <f>O660*H660</f>
        <v>0</v>
      </c>
      <c r="Q660" s="212">
        <v>0</v>
      </c>
      <c r="R660" s="212">
        <f>Q660*H660</f>
        <v>0</v>
      </c>
      <c r="S660" s="212">
        <v>0</v>
      </c>
      <c r="T660" s="213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14" t="s">
        <v>193</v>
      </c>
      <c r="AT660" s="214" t="s">
        <v>133</v>
      </c>
      <c r="AU660" s="214" t="s">
        <v>81</v>
      </c>
      <c r="AY660" s="20" t="s">
        <v>130</v>
      </c>
      <c r="BE660" s="215">
        <f>IF(N660="základní",J660,0)</f>
        <v>0</v>
      </c>
      <c r="BF660" s="215">
        <f>IF(N660="snížená",J660,0)</f>
        <v>0</v>
      </c>
      <c r="BG660" s="215">
        <f>IF(N660="zákl. přenesená",J660,0)</f>
        <v>0</v>
      </c>
      <c r="BH660" s="215">
        <f>IF(N660="sníž. přenesená",J660,0)</f>
        <v>0</v>
      </c>
      <c r="BI660" s="215">
        <f>IF(N660="nulová",J660,0)</f>
        <v>0</v>
      </c>
      <c r="BJ660" s="20" t="s">
        <v>79</v>
      </c>
      <c r="BK660" s="215">
        <f>ROUND(I660*H660,2)</f>
        <v>0</v>
      </c>
      <c r="BL660" s="20" t="s">
        <v>193</v>
      </c>
      <c r="BM660" s="214" t="s">
        <v>897</v>
      </c>
    </row>
    <row r="661" s="2" customFormat="1">
      <c r="A661" s="41"/>
      <c r="B661" s="42"/>
      <c r="C661" s="43"/>
      <c r="D661" s="216" t="s">
        <v>139</v>
      </c>
      <c r="E661" s="43"/>
      <c r="F661" s="217" t="s">
        <v>896</v>
      </c>
      <c r="G661" s="43"/>
      <c r="H661" s="43"/>
      <c r="I661" s="218"/>
      <c r="J661" s="43"/>
      <c r="K661" s="43"/>
      <c r="L661" s="47"/>
      <c r="M661" s="219"/>
      <c r="N661" s="220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139</v>
      </c>
      <c r="AU661" s="20" t="s">
        <v>81</v>
      </c>
    </row>
    <row r="662" s="2" customFormat="1" ht="16.5" customHeight="1">
      <c r="A662" s="41"/>
      <c r="B662" s="42"/>
      <c r="C662" s="203" t="s">
        <v>552</v>
      </c>
      <c r="D662" s="203" t="s">
        <v>133</v>
      </c>
      <c r="E662" s="204" t="s">
        <v>898</v>
      </c>
      <c r="F662" s="205" t="s">
        <v>899</v>
      </c>
      <c r="G662" s="206" t="s">
        <v>392</v>
      </c>
      <c r="H662" s="207">
        <v>12</v>
      </c>
      <c r="I662" s="208"/>
      <c r="J662" s="209">
        <f>ROUND(I662*H662,2)</f>
        <v>0</v>
      </c>
      <c r="K662" s="205" t="s">
        <v>180</v>
      </c>
      <c r="L662" s="47"/>
      <c r="M662" s="210" t="s">
        <v>19</v>
      </c>
      <c r="N662" s="211" t="s">
        <v>42</v>
      </c>
      <c r="O662" s="87"/>
      <c r="P662" s="212">
        <f>O662*H662</f>
        <v>0</v>
      </c>
      <c r="Q662" s="212">
        <v>0</v>
      </c>
      <c r="R662" s="212">
        <f>Q662*H662</f>
        <v>0</v>
      </c>
      <c r="S662" s="212">
        <v>0</v>
      </c>
      <c r="T662" s="213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14" t="s">
        <v>193</v>
      </c>
      <c r="AT662" s="214" t="s">
        <v>133</v>
      </c>
      <c r="AU662" s="214" t="s">
        <v>81</v>
      </c>
      <c r="AY662" s="20" t="s">
        <v>130</v>
      </c>
      <c r="BE662" s="215">
        <f>IF(N662="základní",J662,0)</f>
        <v>0</v>
      </c>
      <c r="BF662" s="215">
        <f>IF(N662="snížená",J662,0)</f>
        <v>0</v>
      </c>
      <c r="BG662" s="215">
        <f>IF(N662="zákl. přenesená",J662,0)</f>
        <v>0</v>
      </c>
      <c r="BH662" s="215">
        <f>IF(N662="sníž. přenesená",J662,0)</f>
        <v>0</v>
      </c>
      <c r="BI662" s="215">
        <f>IF(N662="nulová",J662,0)</f>
        <v>0</v>
      </c>
      <c r="BJ662" s="20" t="s">
        <v>79</v>
      </c>
      <c r="BK662" s="215">
        <f>ROUND(I662*H662,2)</f>
        <v>0</v>
      </c>
      <c r="BL662" s="20" t="s">
        <v>193</v>
      </c>
      <c r="BM662" s="214" t="s">
        <v>900</v>
      </c>
    </row>
    <row r="663" s="2" customFormat="1">
      <c r="A663" s="41"/>
      <c r="B663" s="42"/>
      <c r="C663" s="43"/>
      <c r="D663" s="216" t="s">
        <v>139</v>
      </c>
      <c r="E663" s="43"/>
      <c r="F663" s="217" t="s">
        <v>899</v>
      </c>
      <c r="G663" s="43"/>
      <c r="H663" s="43"/>
      <c r="I663" s="218"/>
      <c r="J663" s="43"/>
      <c r="K663" s="43"/>
      <c r="L663" s="47"/>
      <c r="M663" s="219"/>
      <c r="N663" s="220"/>
      <c r="O663" s="87"/>
      <c r="P663" s="87"/>
      <c r="Q663" s="87"/>
      <c r="R663" s="87"/>
      <c r="S663" s="87"/>
      <c r="T663" s="88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T663" s="20" t="s">
        <v>139</v>
      </c>
      <c r="AU663" s="20" t="s">
        <v>81</v>
      </c>
    </row>
    <row r="664" s="2" customFormat="1" ht="16.5" customHeight="1">
      <c r="A664" s="41"/>
      <c r="B664" s="42"/>
      <c r="C664" s="203" t="s">
        <v>901</v>
      </c>
      <c r="D664" s="203" t="s">
        <v>133</v>
      </c>
      <c r="E664" s="204" t="s">
        <v>902</v>
      </c>
      <c r="F664" s="205" t="s">
        <v>903</v>
      </c>
      <c r="G664" s="206" t="s">
        <v>392</v>
      </c>
      <c r="H664" s="207">
        <v>3</v>
      </c>
      <c r="I664" s="208"/>
      <c r="J664" s="209">
        <f>ROUND(I664*H664,2)</f>
        <v>0</v>
      </c>
      <c r="K664" s="205" t="s">
        <v>180</v>
      </c>
      <c r="L664" s="47"/>
      <c r="M664" s="210" t="s">
        <v>19</v>
      </c>
      <c r="N664" s="211" t="s">
        <v>42</v>
      </c>
      <c r="O664" s="87"/>
      <c r="P664" s="212">
        <f>O664*H664</f>
        <v>0</v>
      </c>
      <c r="Q664" s="212">
        <v>0</v>
      </c>
      <c r="R664" s="212">
        <f>Q664*H664</f>
        <v>0</v>
      </c>
      <c r="S664" s="212">
        <v>0</v>
      </c>
      <c r="T664" s="213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14" t="s">
        <v>193</v>
      </c>
      <c r="AT664" s="214" t="s">
        <v>133</v>
      </c>
      <c r="AU664" s="214" t="s">
        <v>81</v>
      </c>
      <c r="AY664" s="20" t="s">
        <v>130</v>
      </c>
      <c r="BE664" s="215">
        <f>IF(N664="základní",J664,0)</f>
        <v>0</v>
      </c>
      <c r="BF664" s="215">
        <f>IF(N664="snížená",J664,0)</f>
        <v>0</v>
      </c>
      <c r="BG664" s="215">
        <f>IF(N664="zákl. přenesená",J664,0)</f>
        <v>0</v>
      </c>
      <c r="BH664" s="215">
        <f>IF(N664="sníž. přenesená",J664,0)</f>
        <v>0</v>
      </c>
      <c r="BI664" s="215">
        <f>IF(N664="nulová",J664,0)</f>
        <v>0</v>
      </c>
      <c r="BJ664" s="20" t="s">
        <v>79</v>
      </c>
      <c r="BK664" s="215">
        <f>ROUND(I664*H664,2)</f>
        <v>0</v>
      </c>
      <c r="BL664" s="20" t="s">
        <v>193</v>
      </c>
      <c r="BM664" s="214" t="s">
        <v>904</v>
      </c>
    </row>
    <row r="665" s="2" customFormat="1">
      <c r="A665" s="41"/>
      <c r="B665" s="42"/>
      <c r="C665" s="43"/>
      <c r="D665" s="216" t="s">
        <v>139</v>
      </c>
      <c r="E665" s="43"/>
      <c r="F665" s="217" t="s">
        <v>903</v>
      </c>
      <c r="G665" s="43"/>
      <c r="H665" s="43"/>
      <c r="I665" s="218"/>
      <c r="J665" s="43"/>
      <c r="K665" s="43"/>
      <c r="L665" s="47"/>
      <c r="M665" s="219"/>
      <c r="N665" s="220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139</v>
      </c>
      <c r="AU665" s="20" t="s">
        <v>81</v>
      </c>
    </row>
    <row r="666" s="2" customFormat="1" ht="16.5" customHeight="1">
      <c r="A666" s="41"/>
      <c r="B666" s="42"/>
      <c r="C666" s="203" t="s">
        <v>555</v>
      </c>
      <c r="D666" s="203" t="s">
        <v>133</v>
      </c>
      <c r="E666" s="204" t="s">
        <v>905</v>
      </c>
      <c r="F666" s="205" t="s">
        <v>906</v>
      </c>
      <c r="G666" s="206" t="s">
        <v>392</v>
      </c>
      <c r="H666" s="207">
        <v>1</v>
      </c>
      <c r="I666" s="208"/>
      <c r="J666" s="209">
        <f>ROUND(I666*H666,2)</f>
        <v>0</v>
      </c>
      <c r="K666" s="205" t="s">
        <v>180</v>
      </c>
      <c r="L666" s="47"/>
      <c r="M666" s="210" t="s">
        <v>19</v>
      </c>
      <c r="N666" s="211" t="s">
        <v>42</v>
      </c>
      <c r="O666" s="87"/>
      <c r="P666" s="212">
        <f>O666*H666</f>
        <v>0</v>
      </c>
      <c r="Q666" s="212">
        <v>0</v>
      </c>
      <c r="R666" s="212">
        <f>Q666*H666</f>
        <v>0</v>
      </c>
      <c r="S666" s="212">
        <v>0</v>
      </c>
      <c r="T666" s="213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14" t="s">
        <v>193</v>
      </c>
      <c r="AT666" s="214" t="s">
        <v>133</v>
      </c>
      <c r="AU666" s="214" t="s">
        <v>81</v>
      </c>
      <c r="AY666" s="20" t="s">
        <v>130</v>
      </c>
      <c r="BE666" s="215">
        <f>IF(N666="základní",J666,0)</f>
        <v>0</v>
      </c>
      <c r="BF666" s="215">
        <f>IF(N666="snížená",J666,0)</f>
        <v>0</v>
      </c>
      <c r="BG666" s="215">
        <f>IF(N666="zákl. přenesená",J666,0)</f>
        <v>0</v>
      </c>
      <c r="BH666" s="215">
        <f>IF(N666="sníž. přenesená",J666,0)</f>
        <v>0</v>
      </c>
      <c r="BI666" s="215">
        <f>IF(N666="nulová",J666,0)</f>
        <v>0</v>
      </c>
      <c r="BJ666" s="20" t="s">
        <v>79</v>
      </c>
      <c r="BK666" s="215">
        <f>ROUND(I666*H666,2)</f>
        <v>0</v>
      </c>
      <c r="BL666" s="20" t="s">
        <v>193</v>
      </c>
      <c r="BM666" s="214" t="s">
        <v>907</v>
      </c>
    </row>
    <row r="667" s="2" customFormat="1">
      <c r="A667" s="41"/>
      <c r="B667" s="42"/>
      <c r="C667" s="43"/>
      <c r="D667" s="216" t="s">
        <v>139</v>
      </c>
      <c r="E667" s="43"/>
      <c r="F667" s="217" t="s">
        <v>906</v>
      </c>
      <c r="G667" s="43"/>
      <c r="H667" s="43"/>
      <c r="I667" s="218"/>
      <c r="J667" s="43"/>
      <c r="K667" s="43"/>
      <c r="L667" s="47"/>
      <c r="M667" s="219"/>
      <c r="N667" s="220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139</v>
      </c>
      <c r="AU667" s="20" t="s">
        <v>81</v>
      </c>
    </row>
    <row r="668" s="2" customFormat="1" ht="16.5" customHeight="1">
      <c r="A668" s="41"/>
      <c r="B668" s="42"/>
      <c r="C668" s="203" t="s">
        <v>908</v>
      </c>
      <c r="D668" s="203" t="s">
        <v>133</v>
      </c>
      <c r="E668" s="204" t="s">
        <v>909</v>
      </c>
      <c r="F668" s="205" t="s">
        <v>910</v>
      </c>
      <c r="G668" s="206" t="s">
        <v>392</v>
      </c>
      <c r="H668" s="207">
        <v>1</v>
      </c>
      <c r="I668" s="208"/>
      <c r="J668" s="209">
        <f>ROUND(I668*H668,2)</f>
        <v>0</v>
      </c>
      <c r="K668" s="205" t="s">
        <v>180</v>
      </c>
      <c r="L668" s="47"/>
      <c r="M668" s="210" t="s">
        <v>19</v>
      </c>
      <c r="N668" s="211" t="s">
        <v>42</v>
      </c>
      <c r="O668" s="87"/>
      <c r="P668" s="212">
        <f>O668*H668</f>
        <v>0</v>
      </c>
      <c r="Q668" s="212">
        <v>0</v>
      </c>
      <c r="R668" s="212">
        <f>Q668*H668</f>
        <v>0</v>
      </c>
      <c r="S668" s="212">
        <v>0</v>
      </c>
      <c r="T668" s="213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14" t="s">
        <v>193</v>
      </c>
      <c r="AT668" s="214" t="s">
        <v>133</v>
      </c>
      <c r="AU668" s="214" t="s">
        <v>81</v>
      </c>
      <c r="AY668" s="20" t="s">
        <v>130</v>
      </c>
      <c r="BE668" s="215">
        <f>IF(N668="základní",J668,0)</f>
        <v>0</v>
      </c>
      <c r="BF668" s="215">
        <f>IF(N668="snížená",J668,0)</f>
        <v>0</v>
      </c>
      <c r="BG668" s="215">
        <f>IF(N668="zákl. přenesená",J668,0)</f>
        <v>0</v>
      </c>
      <c r="BH668" s="215">
        <f>IF(N668="sníž. přenesená",J668,0)</f>
        <v>0</v>
      </c>
      <c r="BI668" s="215">
        <f>IF(N668="nulová",J668,0)</f>
        <v>0</v>
      </c>
      <c r="BJ668" s="20" t="s">
        <v>79</v>
      </c>
      <c r="BK668" s="215">
        <f>ROUND(I668*H668,2)</f>
        <v>0</v>
      </c>
      <c r="BL668" s="20" t="s">
        <v>193</v>
      </c>
      <c r="BM668" s="214" t="s">
        <v>911</v>
      </c>
    </row>
    <row r="669" s="2" customFormat="1">
      <c r="A669" s="41"/>
      <c r="B669" s="42"/>
      <c r="C669" s="43"/>
      <c r="D669" s="216" t="s">
        <v>139</v>
      </c>
      <c r="E669" s="43"/>
      <c r="F669" s="217" t="s">
        <v>910</v>
      </c>
      <c r="G669" s="43"/>
      <c r="H669" s="43"/>
      <c r="I669" s="218"/>
      <c r="J669" s="43"/>
      <c r="K669" s="43"/>
      <c r="L669" s="47"/>
      <c r="M669" s="219"/>
      <c r="N669" s="220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139</v>
      </c>
      <c r="AU669" s="20" t="s">
        <v>81</v>
      </c>
    </row>
    <row r="670" s="2" customFormat="1" ht="16.5" customHeight="1">
      <c r="A670" s="41"/>
      <c r="B670" s="42"/>
      <c r="C670" s="203" t="s">
        <v>559</v>
      </c>
      <c r="D670" s="203" t="s">
        <v>133</v>
      </c>
      <c r="E670" s="204" t="s">
        <v>912</v>
      </c>
      <c r="F670" s="205" t="s">
        <v>913</v>
      </c>
      <c r="G670" s="206" t="s">
        <v>392</v>
      </c>
      <c r="H670" s="207">
        <v>5</v>
      </c>
      <c r="I670" s="208"/>
      <c r="J670" s="209">
        <f>ROUND(I670*H670,2)</f>
        <v>0</v>
      </c>
      <c r="K670" s="205" t="s">
        <v>180</v>
      </c>
      <c r="L670" s="47"/>
      <c r="M670" s="210" t="s">
        <v>19</v>
      </c>
      <c r="N670" s="211" t="s">
        <v>42</v>
      </c>
      <c r="O670" s="87"/>
      <c r="P670" s="212">
        <f>O670*H670</f>
        <v>0</v>
      </c>
      <c r="Q670" s="212">
        <v>0</v>
      </c>
      <c r="R670" s="212">
        <f>Q670*H670</f>
        <v>0</v>
      </c>
      <c r="S670" s="212">
        <v>0</v>
      </c>
      <c r="T670" s="213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14" t="s">
        <v>193</v>
      </c>
      <c r="AT670" s="214" t="s">
        <v>133</v>
      </c>
      <c r="AU670" s="214" t="s">
        <v>81</v>
      </c>
      <c r="AY670" s="20" t="s">
        <v>130</v>
      </c>
      <c r="BE670" s="215">
        <f>IF(N670="základní",J670,0)</f>
        <v>0</v>
      </c>
      <c r="BF670" s="215">
        <f>IF(N670="snížená",J670,0)</f>
        <v>0</v>
      </c>
      <c r="BG670" s="215">
        <f>IF(N670="zákl. přenesená",J670,0)</f>
        <v>0</v>
      </c>
      <c r="BH670" s="215">
        <f>IF(N670="sníž. přenesená",J670,0)</f>
        <v>0</v>
      </c>
      <c r="BI670" s="215">
        <f>IF(N670="nulová",J670,0)</f>
        <v>0</v>
      </c>
      <c r="BJ670" s="20" t="s">
        <v>79</v>
      </c>
      <c r="BK670" s="215">
        <f>ROUND(I670*H670,2)</f>
        <v>0</v>
      </c>
      <c r="BL670" s="20" t="s">
        <v>193</v>
      </c>
      <c r="BM670" s="214" t="s">
        <v>914</v>
      </c>
    </row>
    <row r="671" s="2" customFormat="1">
      <c r="A671" s="41"/>
      <c r="B671" s="42"/>
      <c r="C671" s="43"/>
      <c r="D671" s="216" t="s">
        <v>139</v>
      </c>
      <c r="E671" s="43"/>
      <c r="F671" s="217" t="s">
        <v>913</v>
      </c>
      <c r="G671" s="43"/>
      <c r="H671" s="43"/>
      <c r="I671" s="218"/>
      <c r="J671" s="43"/>
      <c r="K671" s="43"/>
      <c r="L671" s="47"/>
      <c r="M671" s="219"/>
      <c r="N671" s="220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139</v>
      </c>
      <c r="AU671" s="20" t="s">
        <v>81</v>
      </c>
    </row>
    <row r="672" s="2" customFormat="1" ht="24.15" customHeight="1">
      <c r="A672" s="41"/>
      <c r="B672" s="42"/>
      <c r="C672" s="203" t="s">
        <v>915</v>
      </c>
      <c r="D672" s="203" t="s">
        <v>133</v>
      </c>
      <c r="E672" s="204" t="s">
        <v>916</v>
      </c>
      <c r="F672" s="205" t="s">
        <v>917</v>
      </c>
      <c r="G672" s="206" t="s">
        <v>392</v>
      </c>
      <c r="H672" s="207">
        <v>2</v>
      </c>
      <c r="I672" s="208"/>
      <c r="J672" s="209">
        <f>ROUND(I672*H672,2)</f>
        <v>0</v>
      </c>
      <c r="K672" s="205" t="s">
        <v>180</v>
      </c>
      <c r="L672" s="47"/>
      <c r="M672" s="210" t="s">
        <v>19</v>
      </c>
      <c r="N672" s="211" t="s">
        <v>42</v>
      </c>
      <c r="O672" s="87"/>
      <c r="P672" s="212">
        <f>O672*H672</f>
        <v>0</v>
      </c>
      <c r="Q672" s="212">
        <v>0</v>
      </c>
      <c r="R672" s="212">
        <f>Q672*H672</f>
        <v>0</v>
      </c>
      <c r="S672" s="212">
        <v>0</v>
      </c>
      <c r="T672" s="213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14" t="s">
        <v>193</v>
      </c>
      <c r="AT672" s="214" t="s">
        <v>133</v>
      </c>
      <c r="AU672" s="214" t="s">
        <v>81</v>
      </c>
      <c r="AY672" s="20" t="s">
        <v>130</v>
      </c>
      <c r="BE672" s="215">
        <f>IF(N672="základní",J672,0)</f>
        <v>0</v>
      </c>
      <c r="BF672" s="215">
        <f>IF(N672="snížená",J672,0)</f>
        <v>0</v>
      </c>
      <c r="BG672" s="215">
        <f>IF(N672="zákl. přenesená",J672,0)</f>
        <v>0</v>
      </c>
      <c r="BH672" s="215">
        <f>IF(N672="sníž. přenesená",J672,0)</f>
        <v>0</v>
      </c>
      <c r="BI672" s="215">
        <f>IF(N672="nulová",J672,0)</f>
        <v>0</v>
      </c>
      <c r="BJ672" s="20" t="s">
        <v>79</v>
      </c>
      <c r="BK672" s="215">
        <f>ROUND(I672*H672,2)</f>
        <v>0</v>
      </c>
      <c r="BL672" s="20" t="s">
        <v>193</v>
      </c>
      <c r="BM672" s="214" t="s">
        <v>918</v>
      </c>
    </row>
    <row r="673" s="2" customFormat="1">
      <c r="A673" s="41"/>
      <c r="B673" s="42"/>
      <c r="C673" s="43"/>
      <c r="D673" s="216" t="s">
        <v>139</v>
      </c>
      <c r="E673" s="43"/>
      <c r="F673" s="217" t="s">
        <v>917</v>
      </c>
      <c r="G673" s="43"/>
      <c r="H673" s="43"/>
      <c r="I673" s="218"/>
      <c r="J673" s="43"/>
      <c r="K673" s="43"/>
      <c r="L673" s="47"/>
      <c r="M673" s="219"/>
      <c r="N673" s="220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139</v>
      </c>
      <c r="AU673" s="20" t="s">
        <v>81</v>
      </c>
    </row>
    <row r="674" s="2" customFormat="1" ht="24.15" customHeight="1">
      <c r="A674" s="41"/>
      <c r="B674" s="42"/>
      <c r="C674" s="203" t="s">
        <v>562</v>
      </c>
      <c r="D674" s="203" t="s">
        <v>133</v>
      </c>
      <c r="E674" s="204" t="s">
        <v>919</v>
      </c>
      <c r="F674" s="205" t="s">
        <v>920</v>
      </c>
      <c r="G674" s="206" t="s">
        <v>429</v>
      </c>
      <c r="H674" s="267"/>
      <c r="I674" s="208"/>
      <c r="J674" s="209">
        <f>ROUND(I674*H674,2)</f>
        <v>0</v>
      </c>
      <c r="K674" s="205" t="s">
        <v>137</v>
      </c>
      <c r="L674" s="47"/>
      <c r="M674" s="210" t="s">
        <v>19</v>
      </c>
      <c r="N674" s="211" t="s">
        <v>42</v>
      </c>
      <c r="O674" s="87"/>
      <c r="P674" s="212">
        <f>O674*H674</f>
        <v>0</v>
      </c>
      <c r="Q674" s="212">
        <v>0</v>
      </c>
      <c r="R674" s="212">
        <f>Q674*H674</f>
        <v>0</v>
      </c>
      <c r="S674" s="212">
        <v>0</v>
      </c>
      <c r="T674" s="213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14" t="s">
        <v>193</v>
      </c>
      <c r="AT674" s="214" t="s">
        <v>133</v>
      </c>
      <c r="AU674" s="214" t="s">
        <v>81</v>
      </c>
      <c r="AY674" s="20" t="s">
        <v>130</v>
      </c>
      <c r="BE674" s="215">
        <f>IF(N674="základní",J674,0)</f>
        <v>0</v>
      </c>
      <c r="BF674" s="215">
        <f>IF(N674="snížená",J674,0)</f>
        <v>0</v>
      </c>
      <c r="BG674" s="215">
        <f>IF(N674="zákl. přenesená",J674,0)</f>
        <v>0</v>
      </c>
      <c r="BH674" s="215">
        <f>IF(N674="sníž. přenesená",J674,0)</f>
        <v>0</v>
      </c>
      <c r="BI674" s="215">
        <f>IF(N674="nulová",J674,0)</f>
        <v>0</v>
      </c>
      <c r="BJ674" s="20" t="s">
        <v>79</v>
      </c>
      <c r="BK674" s="215">
        <f>ROUND(I674*H674,2)</f>
        <v>0</v>
      </c>
      <c r="BL674" s="20" t="s">
        <v>193</v>
      </c>
      <c r="BM674" s="214" t="s">
        <v>921</v>
      </c>
    </row>
    <row r="675" s="2" customFormat="1">
      <c r="A675" s="41"/>
      <c r="B675" s="42"/>
      <c r="C675" s="43"/>
      <c r="D675" s="216" t="s">
        <v>139</v>
      </c>
      <c r="E675" s="43"/>
      <c r="F675" s="217" t="s">
        <v>922</v>
      </c>
      <c r="G675" s="43"/>
      <c r="H675" s="43"/>
      <c r="I675" s="218"/>
      <c r="J675" s="43"/>
      <c r="K675" s="43"/>
      <c r="L675" s="47"/>
      <c r="M675" s="219"/>
      <c r="N675" s="220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139</v>
      </c>
      <c r="AU675" s="20" t="s">
        <v>81</v>
      </c>
    </row>
    <row r="676" s="2" customFormat="1">
      <c r="A676" s="41"/>
      <c r="B676" s="42"/>
      <c r="C676" s="43"/>
      <c r="D676" s="221" t="s">
        <v>141</v>
      </c>
      <c r="E676" s="43"/>
      <c r="F676" s="222" t="s">
        <v>923</v>
      </c>
      <c r="G676" s="43"/>
      <c r="H676" s="43"/>
      <c r="I676" s="218"/>
      <c r="J676" s="43"/>
      <c r="K676" s="43"/>
      <c r="L676" s="47"/>
      <c r="M676" s="219"/>
      <c r="N676" s="220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20" t="s">
        <v>141</v>
      </c>
      <c r="AU676" s="20" t="s">
        <v>81</v>
      </c>
    </row>
    <row r="677" s="12" customFormat="1" ht="22.8" customHeight="1">
      <c r="A677" s="12"/>
      <c r="B677" s="187"/>
      <c r="C677" s="188"/>
      <c r="D677" s="189" t="s">
        <v>70</v>
      </c>
      <c r="E677" s="201" t="s">
        <v>924</v>
      </c>
      <c r="F677" s="201" t="s">
        <v>925</v>
      </c>
      <c r="G677" s="188"/>
      <c r="H677" s="188"/>
      <c r="I677" s="191"/>
      <c r="J677" s="202">
        <f>BK677</f>
        <v>0</v>
      </c>
      <c r="K677" s="188"/>
      <c r="L677" s="193"/>
      <c r="M677" s="194"/>
      <c r="N677" s="195"/>
      <c r="O677" s="195"/>
      <c r="P677" s="196">
        <f>SUM(P678:P694)</f>
        <v>0</v>
      </c>
      <c r="Q677" s="195"/>
      <c r="R677" s="196">
        <f>SUM(R678:R694)</f>
        <v>0.18159511999999997</v>
      </c>
      <c r="S677" s="195"/>
      <c r="T677" s="197">
        <f>SUM(T678:T694)</f>
        <v>0.10879999999999999</v>
      </c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R677" s="198" t="s">
        <v>81</v>
      </c>
      <c r="AT677" s="199" t="s">
        <v>70</v>
      </c>
      <c r="AU677" s="199" t="s">
        <v>79</v>
      </c>
      <c r="AY677" s="198" t="s">
        <v>130</v>
      </c>
      <c r="BK677" s="200">
        <f>SUM(BK678:BK694)</f>
        <v>0</v>
      </c>
    </row>
    <row r="678" s="2" customFormat="1" ht="16.5" customHeight="1">
      <c r="A678" s="41"/>
      <c r="B678" s="42"/>
      <c r="C678" s="203" t="s">
        <v>926</v>
      </c>
      <c r="D678" s="203" t="s">
        <v>133</v>
      </c>
      <c r="E678" s="204" t="s">
        <v>927</v>
      </c>
      <c r="F678" s="205" t="s">
        <v>928</v>
      </c>
      <c r="G678" s="206" t="s">
        <v>208</v>
      </c>
      <c r="H678" s="207">
        <v>6.7999999999999998</v>
      </c>
      <c r="I678" s="208"/>
      <c r="J678" s="209">
        <f>ROUND(I678*H678,2)</f>
        <v>0</v>
      </c>
      <c r="K678" s="205" t="s">
        <v>137</v>
      </c>
      <c r="L678" s="47"/>
      <c r="M678" s="210" t="s">
        <v>19</v>
      </c>
      <c r="N678" s="211" t="s">
        <v>42</v>
      </c>
      <c r="O678" s="87"/>
      <c r="P678" s="212">
        <f>O678*H678</f>
        <v>0</v>
      </c>
      <c r="Q678" s="212">
        <v>0</v>
      </c>
      <c r="R678" s="212">
        <f>Q678*H678</f>
        <v>0</v>
      </c>
      <c r="S678" s="212">
        <v>0.016</v>
      </c>
      <c r="T678" s="213">
        <f>S678*H678</f>
        <v>0.10879999999999999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14" t="s">
        <v>193</v>
      </c>
      <c r="AT678" s="214" t="s">
        <v>133</v>
      </c>
      <c r="AU678" s="214" t="s">
        <v>81</v>
      </c>
      <c r="AY678" s="20" t="s">
        <v>130</v>
      </c>
      <c r="BE678" s="215">
        <f>IF(N678="základní",J678,0)</f>
        <v>0</v>
      </c>
      <c r="BF678" s="215">
        <f>IF(N678="snížená",J678,0)</f>
        <v>0</v>
      </c>
      <c r="BG678" s="215">
        <f>IF(N678="zákl. přenesená",J678,0)</f>
        <v>0</v>
      </c>
      <c r="BH678" s="215">
        <f>IF(N678="sníž. přenesená",J678,0)</f>
        <v>0</v>
      </c>
      <c r="BI678" s="215">
        <f>IF(N678="nulová",J678,0)</f>
        <v>0</v>
      </c>
      <c r="BJ678" s="20" t="s">
        <v>79</v>
      </c>
      <c r="BK678" s="215">
        <f>ROUND(I678*H678,2)</f>
        <v>0</v>
      </c>
      <c r="BL678" s="20" t="s">
        <v>193</v>
      </c>
      <c r="BM678" s="214" t="s">
        <v>929</v>
      </c>
    </row>
    <row r="679" s="2" customFormat="1">
      <c r="A679" s="41"/>
      <c r="B679" s="42"/>
      <c r="C679" s="43"/>
      <c r="D679" s="216" t="s">
        <v>139</v>
      </c>
      <c r="E679" s="43"/>
      <c r="F679" s="217" t="s">
        <v>930</v>
      </c>
      <c r="G679" s="43"/>
      <c r="H679" s="43"/>
      <c r="I679" s="218"/>
      <c r="J679" s="43"/>
      <c r="K679" s="43"/>
      <c r="L679" s="47"/>
      <c r="M679" s="219"/>
      <c r="N679" s="220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139</v>
      </c>
      <c r="AU679" s="20" t="s">
        <v>81</v>
      </c>
    </row>
    <row r="680" s="2" customFormat="1">
      <c r="A680" s="41"/>
      <c r="B680" s="42"/>
      <c r="C680" s="43"/>
      <c r="D680" s="221" t="s">
        <v>141</v>
      </c>
      <c r="E680" s="43"/>
      <c r="F680" s="222" t="s">
        <v>931</v>
      </c>
      <c r="G680" s="43"/>
      <c r="H680" s="43"/>
      <c r="I680" s="218"/>
      <c r="J680" s="43"/>
      <c r="K680" s="43"/>
      <c r="L680" s="47"/>
      <c r="M680" s="219"/>
      <c r="N680" s="220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141</v>
      </c>
      <c r="AU680" s="20" t="s">
        <v>81</v>
      </c>
    </row>
    <row r="681" s="13" customFormat="1">
      <c r="A681" s="13"/>
      <c r="B681" s="223"/>
      <c r="C681" s="224"/>
      <c r="D681" s="216" t="s">
        <v>143</v>
      </c>
      <c r="E681" s="225" t="s">
        <v>19</v>
      </c>
      <c r="F681" s="226" t="s">
        <v>932</v>
      </c>
      <c r="G681" s="224"/>
      <c r="H681" s="227">
        <v>6.7999999999999998</v>
      </c>
      <c r="I681" s="228"/>
      <c r="J681" s="224"/>
      <c r="K681" s="224"/>
      <c r="L681" s="229"/>
      <c r="M681" s="230"/>
      <c r="N681" s="231"/>
      <c r="O681" s="231"/>
      <c r="P681" s="231"/>
      <c r="Q681" s="231"/>
      <c r="R681" s="231"/>
      <c r="S681" s="231"/>
      <c r="T681" s="23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3" t="s">
        <v>143</v>
      </c>
      <c r="AU681" s="233" t="s">
        <v>81</v>
      </c>
      <c r="AV681" s="13" t="s">
        <v>81</v>
      </c>
      <c r="AW681" s="13" t="s">
        <v>33</v>
      </c>
      <c r="AX681" s="13" t="s">
        <v>71</v>
      </c>
      <c r="AY681" s="233" t="s">
        <v>130</v>
      </c>
    </row>
    <row r="682" s="14" customFormat="1">
      <c r="A682" s="14"/>
      <c r="B682" s="234"/>
      <c r="C682" s="235"/>
      <c r="D682" s="216" t="s">
        <v>143</v>
      </c>
      <c r="E682" s="236" t="s">
        <v>19</v>
      </c>
      <c r="F682" s="237" t="s">
        <v>145</v>
      </c>
      <c r="G682" s="235"/>
      <c r="H682" s="238">
        <v>6.7999999999999998</v>
      </c>
      <c r="I682" s="239"/>
      <c r="J682" s="235"/>
      <c r="K682" s="235"/>
      <c r="L682" s="240"/>
      <c r="M682" s="241"/>
      <c r="N682" s="242"/>
      <c r="O682" s="242"/>
      <c r="P682" s="242"/>
      <c r="Q682" s="242"/>
      <c r="R682" s="242"/>
      <c r="S682" s="242"/>
      <c r="T682" s="24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4" t="s">
        <v>143</v>
      </c>
      <c r="AU682" s="244" t="s">
        <v>81</v>
      </c>
      <c r="AV682" s="14" t="s">
        <v>138</v>
      </c>
      <c r="AW682" s="14" t="s">
        <v>33</v>
      </c>
      <c r="AX682" s="14" t="s">
        <v>79</v>
      </c>
      <c r="AY682" s="244" t="s">
        <v>130</v>
      </c>
    </row>
    <row r="683" s="2" customFormat="1" ht="24.15" customHeight="1">
      <c r="A683" s="41"/>
      <c r="B683" s="42"/>
      <c r="C683" s="203" t="s">
        <v>566</v>
      </c>
      <c r="D683" s="203" t="s">
        <v>133</v>
      </c>
      <c r="E683" s="204" t="s">
        <v>933</v>
      </c>
      <c r="F683" s="205" t="s">
        <v>934</v>
      </c>
      <c r="G683" s="206" t="s">
        <v>392</v>
      </c>
      <c r="H683" s="207">
        <v>1</v>
      </c>
      <c r="I683" s="208"/>
      <c r="J683" s="209">
        <f>ROUND(I683*H683,2)</f>
        <v>0</v>
      </c>
      <c r="K683" s="205" t="s">
        <v>137</v>
      </c>
      <c r="L683" s="47"/>
      <c r="M683" s="210" t="s">
        <v>19</v>
      </c>
      <c r="N683" s="211" t="s">
        <v>42</v>
      </c>
      <c r="O683" s="87"/>
      <c r="P683" s="212">
        <f>O683*H683</f>
        <v>0</v>
      </c>
      <c r="Q683" s="212">
        <v>0.00055999999999999995</v>
      </c>
      <c r="R683" s="212">
        <f>Q683*H683</f>
        <v>0.00055999999999999995</v>
      </c>
      <c r="S683" s="212">
        <v>0</v>
      </c>
      <c r="T683" s="213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14" t="s">
        <v>193</v>
      </c>
      <c r="AT683" s="214" t="s">
        <v>133</v>
      </c>
      <c r="AU683" s="214" t="s">
        <v>81</v>
      </c>
      <c r="AY683" s="20" t="s">
        <v>130</v>
      </c>
      <c r="BE683" s="215">
        <f>IF(N683="základní",J683,0)</f>
        <v>0</v>
      </c>
      <c r="BF683" s="215">
        <f>IF(N683="snížená",J683,0)</f>
        <v>0</v>
      </c>
      <c r="BG683" s="215">
        <f>IF(N683="zákl. přenesená",J683,0)</f>
        <v>0</v>
      </c>
      <c r="BH683" s="215">
        <f>IF(N683="sníž. přenesená",J683,0)</f>
        <v>0</v>
      </c>
      <c r="BI683" s="215">
        <f>IF(N683="nulová",J683,0)</f>
        <v>0</v>
      </c>
      <c r="BJ683" s="20" t="s">
        <v>79</v>
      </c>
      <c r="BK683" s="215">
        <f>ROUND(I683*H683,2)</f>
        <v>0</v>
      </c>
      <c r="BL683" s="20" t="s">
        <v>193</v>
      </c>
      <c r="BM683" s="214" t="s">
        <v>935</v>
      </c>
    </row>
    <row r="684" s="2" customFormat="1">
      <c r="A684" s="41"/>
      <c r="B684" s="42"/>
      <c r="C684" s="43"/>
      <c r="D684" s="216" t="s">
        <v>139</v>
      </c>
      <c r="E684" s="43"/>
      <c r="F684" s="217" t="s">
        <v>936</v>
      </c>
      <c r="G684" s="43"/>
      <c r="H684" s="43"/>
      <c r="I684" s="218"/>
      <c r="J684" s="43"/>
      <c r="K684" s="43"/>
      <c r="L684" s="47"/>
      <c r="M684" s="219"/>
      <c r="N684" s="220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139</v>
      </c>
      <c r="AU684" s="20" t="s">
        <v>81</v>
      </c>
    </row>
    <row r="685" s="2" customFormat="1">
      <c r="A685" s="41"/>
      <c r="B685" s="42"/>
      <c r="C685" s="43"/>
      <c r="D685" s="221" t="s">
        <v>141</v>
      </c>
      <c r="E685" s="43"/>
      <c r="F685" s="222" t="s">
        <v>937</v>
      </c>
      <c r="G685" s="43"/>
      <c r="H685" s="43"/>
      <c r="I685" s="218"/>
      <c r="J685" s="43"/>
      <c r="K685" s="43"/>
      <c r="L685" s="47"/>
      <c r="M685" s="219"/>
      <c r="N685" s="220"/>
      <c r="O685" s="87"/>
      <c r="P685" s="87"/>
      <c r="Q685" s="87"/>
      <c r="R685" s="87"/>
      <c r="S685" s="87"/>
      <c r="T685" s="88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20" t="s">
        <v>141</v>
      </c>
      <c r="AU685" s="20" t="s">
        <v>81</v>
      </c>
    </row>
    <row r="686" s="13" customFormat="1">
      <c r="A686" s="13"/>
      <c r="B686" s="223"/>
      <c r="C686" s="224"/>
      <c r="D686" s="216" t="s">
        <v>143</v>
      </c>
      <c r="E686" s="225" t="s">
        <v>19</v>
      </c>
      <c r="F686" s="226" t="s">
        <v>938</v>
      </c>
      <c r="G686" s="224"/>
      <c r="H686" s="227">
        <v>1</v>
      </c>
      <c r="I686" s="228"/>
      <c r="J686" s="224"/>
      <c r="K686" s="224"/>
      <c r="L686" s="229"/>
      <c r="M686" s="230"/>
      <c r="N686" s="231"/>
      <c r="O686" s="231"/>
      <c r="P686" s="231"/>
      <c r="Q686" s="231"/>
      <c r="R686" s="231"/>
      <c r="S686" s="231"/>
      <c r="T686" s="23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3" t="s">
        <v>143</v>
      </c>
      <c r="AU686" s="233" t="s">
        <v>81</v>
      </c>
      <c r="AV686" s="13" t="s">
        <v>81</v>
      </c>
      <c r="AW686" s="13" t="s">
        <v>33</v>
      </c>
      <c r="AX686" s="13" t="s">
        <v>71</v>
      </c>
      <c r="AY686" s="233" t="s">
        <v>130</v>
      </c>
    </row>
    <row r="687" s="14" customFormat="1">
      <c r="A687" s="14"/>
      <c r="B687" s="234"/>
      <c r="C687" s="235"/>
      <c r="D687" s="216" t="s">
        <v>143</v>
      </c>
      <c r="E687" s="236" t="s">
        <v>19</v>
      </c>
      <c r="F687" s="237" t="s">
        <v>145</v>
      </c>
      <c r="G687" s="235"/>
      <c r="H687" s="238">
        <v>1</v>
      </c>
      <c r="I687" s="239"/>
      <c r="J687" s="235"/>
      <c r="K687" s="235"/>
      <c r="L687" s="240"/>
      <c r="M687" s="241"/>
      <c r="N687" s="242"/>
      <c r="O687" s="242"/>
      <c r="P687" s="242"/>
      <c r="Q687" s="242"/>
      <c r="R687" s="242"/>
      <c r="S687" s="242"/>
      <c r="T687" s="24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4" t="s">
        <v>143</v>
      </c>
      <c r="AU687" s="244" t="s">
        <v>81</v>
      </c>
      <c r="AV687" s="14" t="s">
        <v>138</v>
      </c>
      <c r="AW687" s="14" t="s">
        <v>33</v>
      </c>
      <c r="AX687" s="14" t="s">
        <v>79</v>
      </c>
      <c r="AY687" s="244" t="s">
        <v>130</v>
      </c>
    </row>
    <row r="688" s="2" customFormat="1" ht="24.15" customHeight="1">
      <c r="A688" s="41"/>
      <c r="B688" s="42"/>
      <c r="C688" s="245" t="s">
        <v>939</v>
      </c>
      <c r="D688" s="245" t="s">
        <v>146</v>
      </c>
      <c r="E688" s="246" t="s">
        <v>940</v>
      </c>
      <c r="F688" s="247" t="s">
        <v>941</v>
      </c>
      <c r="G688" s="248" t="s">
        <v>152</v>
      </c>
      <c r="H688" s="249">
        <v>4.7279999999999998</v>
      </c>
      <c r="I688" s="250"/>
      <c r="J688" s="251">
        <f>ROUND(I688*H688,2)</f>
        <v>0</v>
      </c>
      <c r="K688" s="247" t="s">
        <v>180</v>
      </c>
      <c r="L688" s="252"/>
      <c r="M688" s="253" t="s">
        <v>19</v>
      </c>
      <c r="N688" s="254" t="s">
        <v>42</v>
      </c>
      <c r="O688" s="87"/>
      <c r="P688" s="212">
        <f>O688*H688</f>
        <v>0</v>
      </c>
      <c r="Q688" s="212">
        <v>0.038289999999999998</v>
      </c>
      <c r="R688" s="212">
        <f>Q688*H688</f>
        <v>0.18103511999999997</v>
      </c>
      <c r="S688" s="212">
        <v>0</v>
      </c>
      <c r="T688" s="213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14" t="s">
        <v>249</v>
      </c>
      <c r="AT688" s="214" t="s">
        <v>146</v>
      </c>
      <c r="AU688" s="214" t="s">
        <v>81</v>
      </c>
      <c r="AY688" s="20" t="s">
        <v>130</v>
      </c>
      <c r="BE688" s="215">
        <f>IF(N688="základní",J688,0)</f>
        <v>0</v>
      </c>
      <c r="BF688" s="215">
        <f>IF(N688="snížená",J688,0)</f>
        <v>0</v>
      </c>
      <c r="BG688" s="215">
        <f>IF(N688="zákl. přenesená",J688,0)</f>
        <v>0</v>
      </c>
      <c r="BH688" s="215">
        <f>IF(N688="sníž. přenesená",J688,0)</f>
        <v>0</v>
      </c>
      <c r="BI688" s="215">
        <f>IF(N688="nulová",J688,0)</f>
        <v>0</v>
      </c>
      <c r="BJ688" s="20" t="s">
        <v>79</v>
      </c>
      <c r="BK688" s="215">
        <f>ROUND(I688*H688,2)</f>
        <v>0</v>
      </c>
      <c r="BL688" s="20" t="s">
        <v>193</v>
      </c>
      <c r="BM688" s="214" t="s">
        <v>942</v>
      </c>
    </row>
    <row r="689" s="2" customFormat="1">
      <c r="A689" s="41"/>
      <c r="B689" s="42"/>
      <c r="C689" s="43"/>
      <c r="D689" s="216" t="s">
        <v>139</v>
      </c>
      <c r="E689" s="43"/>
      <c r="F689" s="217" t="s">
        <v>941</v>
      </c>
      <c r="G689" s="43"/>
      <c r="H689" s="43"/>
      <c r="I689" s="218"/>
      <c r="J689" s="43"/>
      <c r="K689" s="43"/>
      <c r="L689" s="47"/>
      <c r="M689" s="219"/>
      <c r="N689" s="220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139</v>
      </c>
      <c r="AU689" s="20" t="s">
        <v>81</v>
      </c>
    </row>
    <row r="690" s="13" customFormat="1">
      <c r="A690" s="13"/>
      <c r="B690" s="223"/>
      <c r="C690" s="224"/>
      <c r="D690" s="216" t="s">
        <v>143</v>
      </c>
      <c r="E690" s="225" t="s">
        <v>19</v>
      </c>
      <c r="F690" s="226" t="s">
        <v>943</v>
      </c>
      <c r="G690" s="224"/>
      <c r="H690" s="227">
        <v>4.7279999999999998</v>
      </c>
      <c r="I690" s="228"/>
      <c r="J690" s="224"/>
      <c r="K690" s="224"/>
      <c r="L690" s="229"/>
      <c r="M690" s="230"/>
      <c r="N690" s="231"/>
      <c r="O690" s="231"/>
      <c r="P690" s="231"/>
      <c r="Q690" s="231"/>
      <c r="R690" s="231"/>
      <c r="S690" s="231"/>
      <c r="T690" s="23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3" t="s">
        <v>143</v>
      </c>
      <c r="AU690" s="233" t="s">
        <v>81</v>
      </c>
      <c r="AV690" s="13" t="s">
        <v>81</v>
      </c>
      <c r="AW690" s="13" t="s">
        <v>33</v>
      </c>
      <c r="AX690" s="13" t="s">
        <v>71</v>
      </c>
      <c r="AY690" s="233" t="s">
        <v>130</v>
      </c>
    </row>
    <row r="691" s="14" customFormat="1">
      <c r="A691" s="14"/>
      <c r="B691" s="234"/>
      <c r="C691" s="235"/>
      <c r="D691" s="216" t="s">
        <v>143</v>
      </c>
      <c r="E691" s="236" t="s">
        <v>19</v>
      </c>
      <c r="F691" s="237" t="s">
        <v>145</v>
      </c>
      <c r="G691" s="235"/>
      <c r="H691" s="238">
        <v>4.7279999999999998</v>
      </c>
      <c r="I691" s="239"/>
      <c r="J691" s="235"/>
      <c r="K691" s="235"/>
      <c r="L691" s="240"/>
      <c r="M691" s="241"/>
      <c r="N691" s="242"/>
      <c r="O691" s="242"/>
      <c r="P691" s="242"/>
      <c r="Q691" s="242"/>
      <c r="R691" s="242"/>
      <c r="S691" s="242"/>
      <c r="T691" s="24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4" t="s">
        <v>143</v>
      </c>
      <c r="AU691" s="244" t="s">
        <v>81</v>
      </c>
      <c r="AV691" s="14" t="s">
        <v>138</v>
      </c>
      <c r="AW691" s="14" t="s">
        <v>33</v>
      </c>
      <c r="AX691" s="14" t="s">
        <v>79</v>
      </c>
      <c r="AY691" s="244" t="s">
        <v>130</v>
      </c>
    </row>
    <row r="692" s="2" customFormat="1" ht="24.15" customHeight="1">
      <c r="A692" s="41"/>
      <c r="B692" s="42"/>
      <c r="C692" s="203" t="s">
        <v>569</v>
      </c>
      <c r="D692" s="203" t="s">
        <v>133</v>
      </c>
      <c r="E692" s="204" t="s">
        <v>944</v>
      </c>
      <c r="F692" s="205" t="s">
        <v>945</v>
      </c>
      <c r="G692" s="206" t="s">
        <v>429</v>
      </c>
      <c r="H692" s="267"/>
      <c r="I692" s="208"/>
      <c r="J692" s="209">
        <f>ROUND(I692*H692,2)</f>
        <v>0</v>
      </c>
      <c r="K692" s="205" t="s">
        <v>137</v>
      </c>
      <c r="L692" s="47"/>
      <c r="M692" s="210" t="s">
        <v>19</v>
      </c>
      <c r="N692" s="211" t="s">
        <v>42</v>
      </c>
      <c r="O692" s="87"/>
      <c r="P692" s="212">
        <f>O692*H692</f>
        <v>0</v>
      </c>
      <c r="Q692" s="212">
        <v>0</v>
      </c>
      <c r="R692" s="212">
        <f>Q692*H692</f>
        <v>0</v>
      </c>
      <c r="S692" s="212">
        <v>0</v>
      </c>
      <c r="T692" s="213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14" t="s">
        <v>193</v>
      </c>
      <c r="AT692" s="214" t="s">
        <v>133</v>
      </c>
      <c r="AU692" s="214" t="s">
        <v>81</v>
      </c>
      <c r="AY692" s="20" t="s">
        <v>130</v>
      </c>
      <c r="BE692" s="215">
        <f>IF(N692="základní",J692,0)</f>
        <v>0</v>
      </c>
      <c r="BF692" s="215">
        <f>IF(N692="snížená",J692,0)</f>
        <v>0</v>
      </c>
      <c r="BG692" s="215">
        <f>IF(N692="zákl. přenesená",J692,0)</f>
        <v>0</v>
      </c>
      <c r="BH692" s="215">
        <f>IF(N692="sníž. přenesená",J692,0)</f>
        <v>0</v>
      </c>
      <c r="BI692" s="215">
        <f>IF(N692="nulová",J692,0)</f>
        <v>0</v>
      </c>
      <c r="BJ692" s="20" t="s">
        <v>79</v>
      </c>
      <c r="BK692" s="215">
        <f>ROUND(I692*H692,2)</f>
        <v>0</v>
      </c>
      <c r="BL692" s="20" t="s">
        <v>193</v>
      </c>
      <c r="BM692" s="214" t="s">
        <v>946</v>
      </c>
    </row>
    <row r="693" s="2" customFormat="1">
      <c r="A693" s="41"/>
      <c r="B693" s="42"/>
      <c r="C693" s="43"/>
      <c r="D693" s="216" t="s">
        <v>139</v>
      </c>
      <c r="E693" s="43"/>
      <c r="F693" s="217" t="s">
        <v>947</v>
      </c>
      <c r="G693" s="43"/>
      <c r="H693" s="43"/>
      <c r="I693" s="218"/>
      <c r="J693" s="43"/>
      <c r="K693" s="43"/>
      <c r="L693" s="47"/>
      <c r="M693" s="219"/>
      <c r="N693" s="220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139</v>
      </c>
      <c r="AU693" s="20" t="s">
        <v>81</v>
      </c>
    </row>
    <row r="694" s="2" customFormat="1">
      <c r="A694" s="41"/>
      <c r="B694" s="42"/>
      <c r="C694" s="43"/>
      <c r="D694" s="221" t="s">
        <v>141</v>
      </c>
      <c r="E694" s="43"/>
      <c r="F694" s="222" t="s">
        <v>948</v>
      </c>
      <c r="G694" s="43"/>
      <c r="H694" s="43"/>
      <c r="I694" s="218"/>
      <c r="J694" s="43"/>
      <c r="K694" s="43"/>
      <c r="L694" s="47"/>
      <c r="M694" s="219"/>
      <c r="N694" s="220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20" t="s">
        <v>141</v>
      </c>
      <c r="AU694" s="20" t="s">
        <v>81</v>
      </c>
    </row>
    <row r="695" s="12" customFormat="1" ht="22.8" customHeight="1">
      <c r="A695" s="12"/>
      <c r="B695" s="187"/>
      <c r="C695" s="188"/>
      <c r="D695" s="189" t="s">
        <v>70</v>
      </c>
      <c r="E695" s="201" t="s">
        <v>949</v>
      </c>
      <c r="F695" s="201" t="s">
        <v>950</v>
      </c>
      <c r="G695" s="188"/>
      <c r="H695" s="188"/>
      <c r="I695" s="191"/>
      <c r="J695" s="202">
        <f>BK695</f>
        <v>0</v>
      </c>
      <c r="K695" s="188"/>
      <c r="L695" s="193"/>
      <c r="M695" s="194"/>
      <c r="N695" s="195"/>
      <c r="O695" s="195"/>
      <c r="P695" s="196">
        <f>SUM(P696:P747)</f>
        <v>0</v>
      </c>
      <c r="Q695" s="195"/>
      <c r="R695" s="196">
        <f>SUM(R696:R747)</f>
        <v>1.53036982</v>
      </c>
      <c r="S695" s="195"/>
      <c r="T695" s="197">
        <f>SUM(T696:T747)</f>
        <v>0.22418649999999998</v>
      </c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R695" s="198" t="s">
        <v>81</v>
      </c>
      <c r="AT695" s="199" t="s">
        <v>70</v>
      </c>
      <c r="AU695" s="199" t="s">
        <v>79</v>
      </c>
      <c r="AY695" s="198" t="s">
        <v>130</v>
      </c>
      <c r="BK695" s="200">
        <f>SUM(BK696:BK747)</f>
        <v>0</v>
      </c>
    </row>
    <row r="696" s="2" customFormat="1" ht="24.15" customHeight="1">
      <c r="A696" s="41"/>
      <c r="B696" s="42"/>
      <c r="C696" s="203" t="s">
        <v>951</v>
      </c>
      <c r="D696" s="203" t="s">
        <v>133</v>
      </c>
      <c r="E696" s="204" t="s">
        <v>952</v>
      </c>
      <c r="F696" s="205" t="s">
        <v>953</v>
      </c>
      <c r="G696" s="206" t="s">
        <v>152</v>
      </c>
      <c r="H696" s="207">
        <v>131.25</v>
      </c>
      <c r="I696" s="208"/>
      <c r="J696" s="209">
        <f>ROUND(I696*H696,2)</f>
        <v>0</v>
      </c>
      <c r="K696" s="205" t="s">
        <v>137</v>
      </c>
      <c r="L696" s="47"/>
      <c r="M696" s="210" t="s">
        <v>19</v>
      </c>
      <c r="N696" s="211" t="s">
        <v>42</v>
      </c>
      <c r="O696" s="87"/>
      <c r="P696" s="212">
        <f>O696*H696</f>
        <v>0</v>
      </c>
      <c r="Q696" s="212">
        <v>3.0000000000000001E-05</v>
      </c>
      <c r="R696" s="212">
        <f>Q696*H696</f>
        <v>0.0039375</v>
      </c>
      <c r="S696" s="212">
        <v>0</v>
      </c>
      <c r="T696" s="213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14" t="s">
        <v>193</v>
      </c>
      <c r="AT696" s="214" t="s">
        <v>133</v>
      </c>
      <c r="AU696" s="214" t="s">
        <v>81</v>
      </c>
      <c r="AY696" s="20" t="s">
        <v>130</v>
      </c>
      <c r="BE696" s="215">
        <f>IF(N696="základní",J696,0)</f>
        <v>0</v>
      </c>
      <c r="BF696" s="215">
        <f>IF(N696="snížená",J696,0)</f>
        <v>0</v>
      </c>
      <c r="BG696" s="215">
        <f>IF(N696="zákl. přenesená",J696,0)</f>
        <v>0</v>
      </c>
      <c r="BH696" s="215">
        <f>IF(N696="sníž. přenesená",J696,0)</f>
        <v>0</v>
      </c>
      <c r="BI696" s="215">
        <f>IF(N696="nulová",J696,0)</f>
        <v>0</v>
      </c>
      <c r="BJ696" s="20" t="s">
        <v>79</v>
      </c>
      <c r="BK696" s="215">
        <f>ROUND(I696*H696,2)</f>
        <v>0</v>
      </c>
      <c r="BL696" s="20" t="s">
        <v>193</v>
      </c>
      <c r="BM696" s="214" t="s">
        <v>954</v>
      </c>
    </row>
    <row r="697" s="2" customFormat="1">
      <c r="A697" s="41"/>
      <c r="B697" s="42"/>
      <c r="C697" s="43"/>
      <c r="D697" s="216" t="s">
        <v>139</v>
      </c>
      <c r="E697" s="43"/>
      <c r="F697" s="217" t="s">
        <v>955</v>
      </c>
      <c r="G697" s="43"/>
      <c r="H697" s="43"/>
      <c r="I697" s="218"/>
      <c r="J697" s="43"/>
      <c r="K697" s="43"/>
      <c r="L697" s="47"/>
      <c r="M697" s="219"/>
      <c r="N697" s="220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20" t="s">
        <v>139</v>
      </c>
      <c r="AU697" s="20" t="s">
        <v>81</v>
      </c>
    </row>
    <row r="698" s="2" customFormat="1">
      <c r="A698" s="41"/>
      <c r="B698" s="42"/>
      <c r="C698" s="43"/>
      <c r="D698" s="221" t="s">
        <v>141</v>
      </c>
      <c r="E698" s="43"/>
      <c r="F698" s="222" t="s">
        <v>956</v>
      </c>
      <c r="G698" s="43"/>
      <c r="H698" s="43"/>
      <c r="I698" s="218"/>
      <c r="J698" s="43"/>
      <c r="K698" s="43"/>
      <c r="L698" s="47"/>
      <c r="M698" s="219"/>
      <c r="N698" s="220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20" t="s">
        <v>141</v>
      </c>
      <c r="AU698" s="20" t="s">
        <v>81</v>
      </c>
    </row>
    <row r="699" s="2" customFormat="1" ht="33" customHeight="1">
      <c r="A699" s="41"/>
      <c r="B699" s="42"/>
      <c r="C699" s="203" t="s">
        <v>573</v>
      </c>
      <c r="D699" s="203" t="s">
        <v>133</v>
      </c>
      <c r="E699" s="204" t="s">
        <v>957</v>
      </c>
      <c r="F699" s="205" t="s">
        <v>958</v>
      </c>
      <c r="G699" s="206" t="s">
        <v>152</v>
      </c>
      <c r="H699" s="207">
        <v>131.25</v>
      </c>
      <c r="I699" s="208"/>
      <c r="J699" s="209">
        <f>ROUND(I699*H699,2)</f>
        <v>0</v>
      </c>
      <c r="K699" s="205" t="s">
        <v>137</v>
      </c>
      <c r="L699" s="47"/>
      <c r="M699" s="210" t="s">
        <v>19</v>
      </c>
      <c r="N699" s="211" t="s">
        <v>42</v>
      </c>
      <c r="O699" s="87"/>
      <c r="P699" s="212">
        <f>O699*H699</f>
        <v>0</v>
      </c>
      <c r="Q699" s="212">
        <v>0.0074999999999999997</v>
      </c>
      <c r="R699" s="212">
        <f>Q699*H699</f>
        <v>0.984375</v>
      </c>
      <c r="S699" s="212">
        <v>0</v>
      </c>
      <c r="T699" s="213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14" t="s">
        <v>193</v>
      </c>
      <c r="AT699" s="214" t="s">
        <v>133</v>
      </c>
      <c r="AU699" s="214" t="s">
        <v>81</v>
      </c>
      <c r="AY699" s="20" t="s">
        <v>130</v>
      </c>
      <c r="BE699" s="215">
        <f>IF(N699="základní",J699,0)</f>
        <v>0</v>
      </c>
      <c r="BF699" s="215">
        <f>IF(N699="snížená",J699,0)</f>
        <v>0</v>
      </c>
      <c r="BG699" s="215">
        <f>IF(N699="zákl. přenesená",J699,0)</f>
        <v>0</v>
      </c>
      <c r="BH699" s="215">
        <f>IF(N699="sníž. přenesená",J699,0)</f>
        <v>0</v>
      </c>
      <c r="BI699" s="215">
        <f>IF(N699="nulová",J699,0)</f>
        <v>0</v>
      </c>
      <c r="BJ699" s="20" t="s">
        <v>79</v>
      </c>
      <c r="BK699" s="215">
        <f>ROUND(I699*H699,2)</f>
        <v>0</v>
      </c>
      <c r="BL699" s="20" t="s">
        <v>193</v>
      </c>
      <c r="BM699" s="214" t="s">
        <v>959</v>
      </c>
    </row>
    <row r="700" s="2" customFormat="1">
      <c r="A700" s="41"/>
      <c r="B700" s="42"/>
      <c r="C700" s="43"/>
      <c r="D700" s="216" t="s">
        <v>139</v>
      </c>
      <c r="E700" s="43"/>
      <c r="F700" s="217" t="s">
        <v>960</v>
      </c>
      <c r="G700" s="43"/>
      <c r="H700" s="43"/>
      <c r="I700" s="218"/>
      <c r="J700" s="43"/>
      <c r="K700" s="43"/>
      <c r="L700" s="47"/>
      <c r="M700" s="219"/>
      <c r="N700" s="220"/>
      <c r="O700" s="87"/>
      <c r="P700" s="87"/>
      <c r="Q700" s="87"/>
      <c r="R700" s="87"/>
      <c r="S700" s="87"/>
      <c r="T700" s="88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T700" s="20" t="s">
        <v>139</v>
      </c>
      <c r="AU700" s="20" t="s">
        <v>81</v>
      </c>
    </row>
    <row r="701" s="2" customFormat="1">
      <c r="A701" s="41"/>
      <c r="B701" s="42"/>
      <c r="C701" s="43"/>
      <c r="D701" s="221" t="s">
        <v>141</v>
      </c>
      <c r="E701" s="43"/>
      <c r="F701" s="222" t="s">
        <v>961</v>
      </c>
      <c r="G701" s="43"/>
      <c r="H701" s="43"/>
      <c r="I701" s="218"/>
      <c r="J701" s="43"/>
      <c r="K701" s="43"/>
      <c r="L701" s="47"/>
      <c r="M701" s="219"/>
      <c r="N701" s="220"/>
      <c r="O701" s="87"/>
      <c r="P701" s="87"/>
      <c r="Q701" s="87"/>
      <c r="R701" s="87"/>
      <c r="S701" s="87"/>
      <c r="T701" s="88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T701" s="20" t="s">
        <v>141</v>
      </c>
      <c r="AU701" s="20" t="s">
        <v>81</v>
      </c>
    </row>
    <row r="702" s="2" customFormat="1" ht="24.15" customHeight="1">
      <c r="A702" s="41"/>
      <c r="B702" s="42"/>
      <c r="C702" s="203" t="s">
        <v>962</v>
      </c>
      <c r="D702" s="203" t="s">
        <v>133</v>
      </c>
      <c r="E702" s="204" t="s">
        <v>963</v>
      </c>
      <c r="F702" s="205" t="s">
        <v>964</v>
      </c>
      <c r="G702" s="206" t="s">
        <v>152</v>
      </c>
      <c r="H702" s="207">
        <v>84.909999999999997</v>
      </c>
      <c r="I702" s="208"/>
      <c r="J702" s="209">
        <f>ROUND(I702*H702,2)</f>
        <v>0</v>
      </c>
      <c r="K702" s="205" t="s">
        <v>137</v>
      </c>
      <c r="L702" s="47"/>
      <c r="M702" s="210" t="s">
        <v>19</v>
      </c>
      <c r="N702" s="211" t="s">
        <v>42</v>
      </c>
      <c r="O702" s="87"/>
      <c r="P702" s="212">
        <f>O702*H702</f>
        <v>0</v>
      </c>
      <c r="Q702" s="212">
        <v>0</v>
      </c>
      <c r="R702" s="212">
        <f>Q702*H702</f>
        <v>0</v>
      </c>
      <c r="S702" s="212">
        <v>0.0025000000000000001</v>
      </c>
      <c r="T702" s="213">
        <f>S702*H702</f>
        <v>0.21227499999999999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14" t="s">
        <v>193</v>
      </c>
      <c r="AT702" s="214" t="s">
        <v>133</v>
      </c>
      <c r="AU702" s="214" t="s">
        <v>81</v>
      </c>
      <c r="AY702" s="20" t="s">
        <v>130</v>
      </c>
      <c r="BE702" s="215">
        <f>IF(N702="základní",J702,0)</f>
        <v>0</v>
      </c>
      <c r="BF702" s="215">
        <f>IF(N702="snížená",J702,0)</f>
        <v>0</v>
      </c>
      <c r="BG702" s="215">
        <f>IF(N702="zákl. přenesená",J702,0)</f>
        <v>0</v>
      </c>
      <c r="BH702" s="215">
        <f>IF(N702="sníž. přenesená",J702,0)</f>
        <v>0</v>
      </c>
      <c r="BI702" s="215">
        <f>IF(N702="nulová",J702,0)</f>
        <v>0</v>
      </c>
      <c r="BJ702" s="20" t="s">
        <v>79</v>
      </c>
      <c r="BK702" s="215">
        <f>ROUND(I702*H702,2)</f>
        <v>0</v>
      </c>
      <c r="BL702" s="20" t="s">
        <v>193</v>
      </c>
      <c r="BM702" s="214" t="s">
        <v>965</v>
      </c>
    </row>
    <row r="703" s="2" customFormat="1">
      <c r="A703" s="41"/>
      <c r="B703" s="42"/>
      <c r="C703" s="43"/>
      <c r="D703" s="216" t="s">
        <v>139</v>
      </c>
      <c r="E703" s="43"/>
      <c r="F703" s="217" t="s">
        <v>966</v>
      </c>
      <c r="G703" s="43"/>
      <c r="H703" s="43"/>
      <c r="I703" s="218"/>
      <c r="J703" s="43"/>
      <c r="K703" s="43"/>
      <c r="L703" s="47"/>
      <c r="M703" s="219"/>
      <c r="N703" s="220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139</v>
      </c>
      <c r="AU703" s="20" t="s">
        <v>81</v>
      </c>
    </row>
    <row r="704" s="2" customFormat="1">
      <c r="A704" s="41"/>
      <c r="B704" s="42"/>
      <c r="C704" s="43"/>
      <c r="D704" s="221" t="s">
        <v>141</v>
      </c>
      <c r="E704" s="43"/>
      <c r="F704" s="222" t="s">
        <v>967</v>
      </c>
      <c r="G704" s="43"/>
      <c r="H704" s="43"/>
      <c r="I704" s="218"/>
      <c r="J704" s="43"/>
      <c r="K704" s="43"/>
      <c r="L704" s="47"/>
      <c r="M704" s="219"/>
      <c r="N704" s="220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141</v>
      </c>
      <c r="AU704" s="20" t="s">
        <v>81</v>
      </c>
    </row>
    <row r="705" s="2" customFormat="1" ht="21.75" customHeight="1">
      <c r="A705" s="41"/>
      <c r="B705" s="42"/>
      <c r="C705" s="203" t="s">
        <v>590</v>
      </c>
      <c r="D705" s="203" t="s">
        <v>133</v>
      </c>
      <c r="E705" s="204" t="s">
        <v>968</v>
      </c>
      <c r="F705" s="205" t="s">
        <v>969</v>
      </c>
      <c r="G705" s="206" t="s">
        <v>152</v>
      </c>
      <c r="H705" s="207">
        <v>131.25</v>
      </c>
      <c r="I705" s="208"/>
      <c r="J705" s="209">
        <f>ROUND(I705*H705,2)</f>
        <v>0</v>
      </c>
      <c r="K705" s="205" t="s">
        <v>137</v>
      </c>
      <c r="L705" s="47"/>
      <c r="M705" s="210" t="s">
        <v>19</v>
      </c>
      <c r="N705" s="211" t="s">
        <v>42</v>
      </c>
      <c r="O705" s="87"/>
      <c r="P705" s="212">
        <f>O705*H705</f>
        <v>0</v>
      </c>
      <c r="Q705" s="212">
        <v>0.00029999999999999997</v>
      </c>
      <c r="R705" s="212">
        <f>Q705*H705</f>
        <v>0.039374999999999993</v>
      </c>
      <c r="S705" s="212">
        <v>0</v>
      </c>
      <c r="T705" s="213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14" t="s">
        <v>193</v>
      </c>
      <c r="AT705" s="214" t="s">
        <v>133</v>
      </c>
      <c r="AU705" s="214" t="s">
        <v>81</v>
      </c>
      <c r="AY705" s="20" t="s">
        <v>130</v>
      </c>
      <c r="BE705" s="215">
        <f>IF(N705="základní",J705,0)</f>
        <v>0</v>
      </c>
      <c r="BF705" s="215">
        <f>IF(N705="snížená",J705,0)</f>
        <v>0</v>
      </c>
      <c r="BG705" s="215">
        <f>IF(N705="zákl. přenesená",J705,0)</f>
        <v>0</v>
      </c>
      <c r="BH705" s="215">
        <f>IF(N705="sníž. přenesená",J705,0)</f>
        <v>0</v>
      </c>
      <c r="BI705" s="215">
        <f>IF(N705="nulová",J705,0)</f>
        <v>0</v>
      </c>
      <c r="BJ705" s="20" t="s">
        <v>79</v>
      </c>
      <c r="BK705" s="215">
        <f>ROUND(I705*H705,2)</f>
        <v>0</v>
      </c>
      <c r="BL705" s="20" t="s">
        <v>193</v>
      </c>
      <c r="BM705" s="214" t="s">
        <v>970</v>
      </c>
    </row>
    <row r="706" s="2" customFormat="1">
      <c r="A706" s="41"/>
      <c r="B706" s="42"/>
      <c r="C706" s="43"/>
      <c r="D706" s="216" t="s">
        <v>139</v>
      </c>
      <c r="E706" s="43"/>
      <c r="F706" s="217" t="s">
        <v>971</v>
      </c>
      <c r="G706" s="43"/>
      <c r="H706" s="43"/>
      <c r="I706" s="218"/>
      <c r="J706" s="43"/>
      <c r="K706" s="43"/>
      <c r="L706" s="47"/>
      <c r="M706" s="219"/>
      <c r="N706" s="220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20" t="s">
        <v>139</v>
      </c>
      <c r="AU706" s="20" t="s">
        <v>81</v>
      </c>
    </row>
    <row r="707" s="2" customFormat="1">
      <c r="A707" s="41"/>
      <c r="B707" s="42"/>
      <c r="C707" s="43"/>
      <c r="D707" s="221" t="s">
        <v>141</v>
      </c>
      <c r="E707" s="43"/>
      <c r="F707" s="222" t="s">
        <v>972</v>
      </c>
      <c r="G707" s="43"/>
      <c r="H707" s="43"/>
      <c r="I707" s="218"/>
      <c r="J707" s="43"/>
      <c r="K707" s="43"/>
      <c r="L707" s="47"/>
      <c r="M707" s="219"/>
      <c r="N707" s="220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141</v>
      </c>
      <c r="AU707" s="20" t="s">
        <v>81</v>
      </c>
    </row>
    <row r="708" s="2" customFormat="1" ht="44.25" customHeight="1">
      <c r="A708" s="41"/>
      <c r="B708" s="42"/>
      <c r="C708" s="245" t="s">
        <v>973</v>
      </c>
      <c r="D708" s="245" t="s">
        <v>146</v>
      </c>
      <c r="E708" s="246" t="s">
        <v>974</v>
      </c>
      <c r="F708" s="247" t="s">
        <v>975</v>
      </c>
      <c r="G708" s="248" t="s">
        <v>152</v>
      </c>
      <c r="H708" s="249">
        <v>174.38900000000001</v>
      </c>
      <c r="I708" s="250"/>
      <c r="J708" s="251">
        <f>ROUND(I708*H708,2)</f>
        <v>0</v>
      </c>
      <c r="K708" s="247" t="s">
        <v>137</v>
      </c>
      <c r="L708" s="252"/>
      <c r="M708" s="253" t="s">
        <v>19</v>
      </c>
      <c r="N708" s="254" t="s">
        <v>42</v>
      </c>
      <c r="O708" s="87"/>
      <c r="P708" s="212">
        <f>O708*H708</f>
        <v>0</v>
      </c>
      <c r="Q708" s="212">
        <v>0.0028300000000000001</v>
      </c>
      <c r="R708" s="212">
        <f>Q708*H708</f>
        <v>0.49352087000000006</v>
      </c>
      <c r="S708" s="212">
        <v>0</v>
      </c>
      <c r="T708" s="213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14" t="s">
        <v>249</v>
      </c>
      <c r="AT708" s="214" t="s">
        <v>146</v>
      </c>
      <c r="AU708" s="214" t="s">
        <v>81</v>
      </c>
      <c r="AY708" s="20" t="s">
        <v>130</v>
      </c>
      <c r="BE708" s="215">
        <f>IF(N708="základní",J708,0)</f>
        <v>0</v>
      </c>
      <c r="BF708" s="215">
        <f>IF(N708="snížená",J708,0)</f>
        <v>0</v>
      </c>
      <c r="BG708" s="215">
        <f>IF(N708="zákl. přenesená",J708,0)</f>
        <v>0</v>
      </c>
      <c r="BH708" s="215">
        <f>IF(N708="sníž. přenesená",J708,0)</f>
        <v>0</v>
      </c>
      <c r="BI708" s="215">
        <f>IF(N708="nulová",J708,0)</f>
        <v>0</v>
      </c>
      <c r="BJ708" s="20" t="s">
        <v>79</v>
      </c>
      <c r="BK708" s="215">
        <f>ROUND(I708*H708,2)</f>
        <v>0</v>
      </c>
      <c r="BL708" s="20" t="s">
        <v>193</v>
      </c>
      <c r="BM708" s="214" t="s">
        <v>976</v>
      </c>
    </row>
    <row r="709" s="2" customFormat="1">
      <c r="A709" s="41"/>
      <c r="B709" s="42"/>
      <c r="C709" s="43"/>
      <c r="D709" s="216" t="s">
        <v>139</v>
      </c>
      <c r="E709" s="43"/>
      <c r="F709" s="217" t="s">
        <v>975</v>
      </c>
      <c r="G709" s="43"/>
      <c r="H709" s="43"/>
      <c r="I709" s="218"/>
      <c r="J709" s="43"/>
      <c r="K709" s="43"/>
      <c r="L709" s="47"/>
      <c r="M709" s="219"/>
      <c r="N709" s="220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139</v>
      </c>
      <c r="AU709" s="20" t="s">
        <v>81</v>
      </c>
    </row>
    <row r="710" s="13" customFormat="1">
      <c r="A710" s="13"/>
      <c r="B710" s="223"/>
      <c r="C710" s="224"/>
      <c r="D710" s="216" t="s">
        <v>143</v>
      </c>
      <c r="E710" s="225" t="s">
        <v>19</v>
      </c>
      <c r="F710" s="226" t="s">
        <v>977</v>
      </c>
      <c r="G710" s="224"/>
      <c r="H710" s="227">
        <v>131.25</v>
      </c>
      <c r="I710" s="228"/>
      <c r="J710" s="224"/>
      <c r="K710" s="224"/>
      <c r="L710" s="229"/>
      <c r="M710" s="230"/>
      <c r="N710" s="231"/>
      <c r="O710" s="231"/>
      <c r="P710" s="231"/>
      <c r="Q710" s="231"/>
      <c r="R710" s="231"/>
      <c r="S710" s="231"/>
      <c r="T710" s="23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3" t="s">
        <v>143</v>
      </c>
      <c r="AU710" s="233" t="s">
        <v>81</v>
      </c>
      <c r="AV710" s="13" t="s">
        <v>81</v>
      </c>
      <c r="AW710" s="13" t="s">
        <v>33</v>
      </c>
      <c r="AX710" s="13" t="s">
        <v>71</v>
      </c>
      <c r="AY710" s="233" t="s">
        <v>130</v>
      </c>
    </row>
    <row r="711" s="13" customFormat="1">
      <c r="A711" s="13"/>
      <c r="B711" s="223"/>
      <c r="C711" s="224"/>
      <c r="D711" s="216" t="s">
        <v>143</v>
      </c>
      <c r="E711" s="225" t="s">
        <v>19</v>
      </c>
      <c r="F711" s="226" t="s">
        <v>978</v>
      </c>
      <c r="G711" s="224"/>
      <c r="H711" s="227">
        <v>10.853</v>
      </c>
      <c r="I711" s="228"/>
      <c r="J711" s="224"/>
      <c r="K711" s="224"/>
      <c r="L711" s="229"/>
      <c r="M711" s="230"/>
      <c r="N711" s="231"/>
      <c r="O711" s="231"/>
      <c r="P711" s="231"/>
      <c r="Q711" s="231"/>
      <c r="R711" s="231"/>
      <c r="S711" s="231"/>
      <c r="T711" s="23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3" t="s">
        <v>143</v>
      </c>
      <c r="AU711" s="233" t="s">
        <v>81</v>
      </c>
      <c r="AV711" s="13" t="s">
        <v>81</v>
      </c>
      <c r="AW711" s="13" t="s">
        <v>33</v>
      </c>
      <c r="AX711" s="13" t="s">
        <v>71</v>
      </c>
      <c r="AY711" s="233" t="s">
        <v>130</v>
      </c>
    </row>
    <row r="712" s="13" customFormat="1">
      <c r="A712" s="13"/>
      <c r="B712" s="223"/>
      <c r="C712" s="224"/>
      <c r="D712" s="216" t="s">
        <v>143</v>
      </c>
      <c r="E712" s="225" t="s">
        <v>19</v>
      </c>
      <c r="F712" s="226" t="s">
        <v>979</v>
      </c>
      <c r="G712" s="224"/>
      <c r="H712" s="227">
        <v>9.5399999999999991</v>
      </c>
      <c r="I712" s="228"/>
      <c r="J712" s="224"/>
      <c r="K712" s="224"/>
      <c r="L712" s="229"/>
      <c r="M712" s="230"/>
      <c r="N712" s="231"/>
      <c r="O712" s="231"/>
      <c r="P712" s="231"/>
      <c r="Q712" s="231"/>
      <c r="R712" s="231"/>
      <c r="S712" s="231"/>
      <c r="T712" s="23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3" t="s">
        <v>143</v>
      </c>
      <c r="AU712" s="233" t="s">
        <v>81</v>
      </c>
      <c r="AV712" s="13" t="s">
        <v>81</v>
      </c>
      <c r="AW712" s="13" t="s">
        <v>33</v>
      </c>
      <c r="AX712" s="13" t="s">
        <v>71</v>
      </c>
      <c r="AY712" s="233" t="s">
        <v>130</v>
      </c>
    </row>
    <row r="713" s="14" customFormat="1">
      <c r="A713" s="14"/>
      <c r="B713" s="234"/>
      <c r="C713" s="235"/>
      <c r="D713" s="216" t="s">
        <v>143</v>
      </c>
      <c r="E713" s="236" t="s">
        <v>19</v>
      </c>
      <c r="F713" s="237" t="s">
        <v>145</v>
      </c>
      <c r="G713" s="235"/>
      <c r="H713" s="238">
        <v>151.643</v>
      </c>
      <c r="I713" s="239"/>
      <c r="J713" s="235"/>
      <c r="K713" s="235"/>
      <c r="L713" s="240"/>
      <c r="M713" s="241"/>
      <c r="N713" s="242"/>
      <c r="O713" s="242"/>
      <c r="P713" s="242"/>
      <c r="Q713" s="242"/>
      <c r="R713" s="242"/>
      <c r="S713" s="242"/>
      <c r="T713" s="24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4" t="s">
        <v>143</v>
      </c>
      <c r="AU713" s="244" t="s">
        <v>81</v>
      </c>
      <c r="AV713" s="14" t="s">
        <v>138</v>
      </c>
      <c r="AW713" s="14" t="s">
        <v>33</v>
      </c>
      <c r="AX713" s="14" t="s">
        <v>79</v>
      </c>
      <c r="AY713" s="244" t="s">
        <v>130</v>
      </c>
    </row>
    <row r="714" s="13" customFormat="1">
      <c r="A714" s="13"/>
      <c r="B714" s="223"/>
      <c r="C714" s="224"/>
      <c r="D714" s="216" t="s">
        <v>143</v>
      </c>
      <c r="E714" s="224"/>
      <c r="F714" s="226" t="s">
        <v>980</v>
      </c>
      <c r="G714" s="224"/>
      <c r="H714" s="227">
        <v>174.38900000000001</v>
      </c>
      <c r="I714" s="228"/>
      <c r="J714" s="224"/>
      <c r="K714" s="224"/>
      <c r="L714" s="229"/>
      <c r="M714" s="230"/>
      <c r="N714" s="231"/>
      <c r="O714" s="231"/>
      <c r="P714" s="231"/>
      <c r="Q714" s="231"/>
      <c r="R714" s="231"/>
      <c r="S714" s="231"/>
      <c r="T714" s="23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3" t="s">
        <v>143</v>
      </c>
      <c r="AU714" s="233" t="s">
        <v>81</v>
      </c>
      <c r="AV714" s="13" t="s">
        <v>81</v>
      </c>
      <c r="AW714" s="13" t="s">
        <v>4</v>
      </c>
      <c r="AX714" s="13" t="s">
        <v>79</v>
      </c>
      <c r="AY714" s="233" t="s">
        <v>130</v>
      </c>
    </row>
    <row r="715" s="2" customFormat="1" ht="21.75" customHeight="1">
      <c r="A715" s="41"/>
      <c r="B715" s="42"/>
      <c r="C715" s="203" t="s">
        <v>596</v>
      </c>
      <c r="D715" s="203" t="s">
        <v>133</v>
      </c>
      <c r="E715" s="204" t="s">
        <v>981</v>
      </c>
      <c r="F715" s="205" t="s">
        <v>982</v>
      </c>
      <c r="G715" s="206" t="s">
        <v>208</v>
      </c>
      <c r="H715" s="207">
        <v>39.704999999999998</v>
      </c>
      <c r="I715" s="208"/>
      <c r="J715" s="209">
        <f>ROUND(I715*H715,2)</f>
        <v>0</v>
      </c>
      <c r="K715" s="205" t="s">
        <v>137</v>
      </c>
      <c r="L715" s="47"/>
      <c r="M715" s="210" t="s">
        <v>19</v>
      </c>
      <c r="N715" s="211" t="s">
        <v>42</v>
      </c>
      <c r="O715" s="87"/>
      <c r="P715" s="212">
        <f>O715*H715</f>
        <v>0</v>
      </c>
      <c r="Q715" s="212">
        <v>0</v>
      </c>
      <c r="R715" s="212">
        <f>Q715*H715</f>
        <v>0</v>
      </c>
      <c r="S715" s="212">
        <v>0.00029999999999999997</v>
      </c>
      <c r="T715" s="213">
        <f>S715*H715</f>
        <v>0.011911499999999999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14" t="s">
        <v>193</v>
      </c>
      <c r="AT715" s="214" t="s">
        <v>133</v>
      </c>
      <c r="AU715" s="214" t="s">
        <v>81</v>
      </c>
      <c r="AY715" s="20" t="s">
        <v>130</v>
      </c>
      <c r="BE715" s="215">
        <f>IF(N715="základní",J715,0)</f>
        <v>0</v>
      </c>
      <c r="BF715" s="215">
        <f>IF(N715="snížená",J715,0)</f>
        <v>0</v>
      </c>
      <c r="BG715" s="215">
        <f>IF(N715="zákl. přenesená",J715,0)</f>
        <v>0</v>
      </c>
      <c r="BH715" s="215">
        <f>IF(N715="sníž. přenesená",J715,0)</f>
        <v>0</v>
      </c>
      <c r="BI715" s="215">
        <f>IF(N715="nulová",J715,0)</f>
        <v>0</v>
      </c>
      <c r="BJ715" s="20" t="s">
        <v>79</v>
      </c>
      <c r="BK715" s="215">
        <f>ROUND(I715*H715,2)</f>
        <v>0</v>
      </c>
      <c r="BL715" s="20" t="s">
        <v>193</v>
      </c>
      <c r="BM715" s="214" t="s">
        <v>983</v>
      </c>
    </row>
    <row r="716" s="2" customFormat="1">
      <c r="A716" s="41"/>
      <c r="B716" s="42"/>
      <c r="C716" s="43"/>
      <c r="D716" s="216" t="s">
        <v>139</v>
      </c>
      <c r="E716" s="43"/>
      <c r="F716" s="217" t="s">
        <v>984</v>
      </c>
      <c r="G716" s="43"/>
      <c r="H716" s="43"/>
      <c r="I716" s="218"/>
      <c r="J716" s="43"/>
      <c r="K716" s="43"/>
      <c r="L716" s="47"/>
      <c r="M716" s="219"/>
      <c r="N716" s="220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139</v>
      </c>
      <c r="AU716" s="20" t="s">
        <v>81</v>
      </c>
    </row>
    <row r="717" s="2" customFormat="1">
      <c r="A717" s="41"/>
      <c r="B717" s="42"/>
      <c r="C717" s="43"/>
      <c r="D717" s="221" t="s">
        <v>141</v>
      </c>
      <c r="E717" s="43"/>
      <c r="F717" s="222" t="s">
        <v>985</v>
      </c>
      <c r="G717" s="43"/>
      <c r="H717" s="43"/>
      <c r="I717" s="218"/>
      <c r="J717" s="43"/>
      <c r="K717" s="43"/>
      <c r="L717" s="47"/>
      <c r="M717" s="219"/>
      <c r="N717" s="220"/>
      <c r="O717" s="87"/>
      <c r="P717" s="87"/>
      <c r="Q717" s="87"/>
      <c r="R717" s="87"/>
      <c r="S717" s="87"/>
      <c r="T717" s="88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T717" s="20" t="s">
        <v>141</v>
      </c>
      <c r="AU717" s="20" t="s">
        <v>81</v>
      </c>
    </row>
    <row r="718" s="13" customFormat="1">
      <c r="A718" s="13"/>
      <c r="B718" s="223"/>
      <c r="C718" s="224"/>
      <c r="D718" s="216" t="s">
        <v>143</v>
      </c>
      <c r="E718" s="225" t="s">
        <v>19</v>
      </c>
      <c r="F718" s="226" t="s">
        <v>986</v>
      </c>
      <c r="G718" s="224"/>
      <c r="H718" s="227">
        <v>42.155000000000001</v>
      </c>
      <c r="I718" s="228"/>
      <c r="J718" s="224"/>
      <c r="K718" s="224"/>
      <c r="L718" s="229"/>
      <c r="M718" s="230"/>
      <c r="N718" s="231"/>
      <c r="O718" s="231"/>
      <c r="P718" s="231"/>
      <c r="Q718" s="231"/>
      <c r="R718" s="231"/>
      <c r="S718" s="231"/>
      <c r="T718" s="23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3" t="s">
        <v>143</v>
      </c>
      <c r="AU718" s="233" t="s">
        <v>81</v>
      </c>
      <c r="AV718" s="13" t="s">
        <v>81</v>
      </c>
      <c r="AW718" s="13" t="s">
        <v>33</v>
      </c>
      <c r="AX718" s="13" t="s">
        <v>71</v>
      </c>
      <c r="AY718" s="233" t="s">
        <v>130</v>
      </c>
    </row>
    <row r="719" s="13" customFormat="1">
      <c r="A719" s="13"/>
      <c r="B719" s="223"/>
      <c r="C719" s="224"/>
      <c r="D719" s="216" t="s">
        <v>143</v>
      </c>
      <c r="E719" s="225" t="s">
        <v>19</v>
      </c>
      <c r="F719" s="226" t="s">
        <v>987</v>
      </c>
      <c r="G719" s="224"/>
      <c r="H719" s="227">
        <v>-2.4500000000000002</v>
      </c>
      <c r="I719" s="228"/>
      <c r="J719" s="224"/>
      <c r="K719" s="224"/>
      <c r="L719" s="229"/>
      <c r="M719" s="230"/>
      <c r="N719" s="231"/>
      <c r="O719" s="231"/>
      <c r="P719" s="231"/>
      <c r="Q719" s="231"/>
      <c r="R719" s="231"/>
      <c r="S719" s="231"/>
      <c r="T719" s="23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3" t="s">
        <v>143</v>
      </c>
      <c r="AU719" s="233" t="s">
        <v>81</v>
      </c>
      <c r="AV719" s="13" t="s">
        <v>81</v>
      </c>
      <c r="AW719" s="13" t="s">
        <v>33</v>
      </c>
      <c r="AX719" s="13" t="s">
        <v>71</v>
      </c>
      <c r="AY719" s="233" t="s">
        <v>130</v>
      </c>
    </row>
    <row r="720" s="14" customFormat="1">
      <c r="A720" s="14"/>
      <c r="B720" s="234"/>
      <c r="C720" s="235"/>
      <c r="D720" s="216" t="s">
        <v>143</v>
      </c>
      <c r="E720" s="236" t="s">
        <v>19</v>
      </c>
      <c r="F720" s="237" t="s">
        <v>145</v>
      </c>
      <c r="G720" s="235"/>
      <c r="H720" s="238">
        <v>39.704999999999998</v>
      </c>
      <c r="I720" s="239"/>
      <c r="J720" s="235"/>
      <c r="K720" s="235"/>
      <c r="L720" s="240"/>
      <c r="M720" s="241"/>
      <c r="N720" s="242"/>
      <c r="O720" s="242"/>
      <c r="P720" s="242"/>
      <c r="Q720" s="242"/>
      <c r="R720" s="242"/>
      <c r="S720" s="242"/>
      <c r="T720" s="24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4" t="s">
        <v>143</v>
      </c>
      <c r="AU720" s="244" t="s">
        <v>81</v>
      </c>
      <c r="AV720" s="14" t="s">
        <v>138</v>
      </c>
      <c r="AW720" s="14" t="s">
        <v>33</v>
      </c>
      <c r="AX720" s="14" t="s">
        <v>79</v>
      </c>
      <c r="AY720" s="244" t="s">
        <v>130</v>
      </c>
    </row>
    <row r="721" s="2" customFormat="1" ht="24.15" customHeight="1">
      <c r="A721" s="41"/>
      <c r="B721" s="42"/>
      <c r="C721" s="203" t="s">
        <v>988</v>
      </c>
      <c r="D721" s="203" t="s">
        <v>133</v>
      </c>
      <c r="E721" s="204" t="s">
        <v>989</v>
      </c>
      <c r="F721" s="205" t="s">
        <v>990</v>
      </c>
      <c r="G721" s="206" t="s">
        <v>208</v>
      </c>
      <c r="H721" s="207">
        <v>56.784999999999997</v>
      </c>
      <c r="I721" s="208"/>
      <c r="J721" s="209">
        <f>ROUND(I721*H721,2)</f>
        <v>0</v>
      </c>
      <c r="K721" s="205" t="s">
        <v>137</v>
      </c>
      <c r="L721" s="47"/>
      <c r="M721" s="210" t="s">
        <v>19</v>
      </c>
      <c r="N721" s="211" t="s">
        <v>42</v>
      </c>
      <c r="O721" s="87"/>
      <c r="P721" s="212">
        <f>O721*H721</f>
        <v>0</v>
      </c>
      <c r="Q721" s="212">
        <v>5.0000000000000002E-05</v>
      </c>
      <c r="R721" s="212">
        <f>Q721*H721</f>
        <v>0.0028392499999999998</v>
      </c>
      <c r="S721" s="212">
        <v>0</v>
      </c>
      <c r="T721" s="213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14" t="s">
        <v>193</v>
      </c>
      <c r="AT721" s="214" t="s">
        <v>133</v>
      </c>
      <c r="AU721" s="214" t="s">
        <v>81</v>
      </c>
      <c r="AY721" s="20" t="s">
        <v>130</v>
      </c>
      <c r="BE721" s="215">
        <f>IF(N721="základní",J721,0)</f>
        <v>0</v>
      </c>
      <c r="BF721" s="215">
        <f>IF(N721="snížená",J721,0)</f>
        <v>0</v>
      </c>
      <c r="BG721" s="215">
        <f>IF(N721="zákl. přenesená",J721,0)</f>
        <v>0</v>
      </c>
      <c r="BH721" s="215">
        <f>IF(N721="sníž. přenesená",J721,0)</f>
        <v>0</v>
      </c>
      <c r="BI721" s="215">
        <f>IF(N721="nulová",J721,0)</f>
        <v>0</v>
      </c>
      <c r="BJ721" s="20" t="s">
        <v>79</v>
      </c>
      <c r="BK721" s="215">
        <f>ROUND(I721*H721,2)</f>
        <v>0</v>
      </c>
      <c r="BL721" s="20" t="s">
        <v>193</v>
      </c>
      <c r="BM721" s="214" t="s">
        <v>991</v>
      </c>
    </row>
    <row r="722" s="2" customFormat="1">
      <c r="A722" s="41"/>
      <c r="B722" s="42"/>
      <c r="C722" s="43"/>
      <c r="D722" s="216" t="s">
        <v>139</v>
      </c>
      <c r="E722" s="43"/>
      <c r="F722" s="217" t="s">
        <v>992</v>
      </c>
      <c r="G722" s="43"/>
      <c r="H722" s="43"/>
      <c r="I722" s="218"/>
      <c r="J722" s="43"/>
      <c r="K722" s="43"/>
      <c r="L722" s="47"/>
      <c r="M722" s="219"/>
      <c r="N722" s="220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20" t="s">
        <v>139</v>
      </c>
      <c r="AU722" s="20" t="s">
        <v>81</v>
      </c>
    </row>
    <row r="723" s="2" customFormat="1">
      <c r="A723" s="41"/>
      <c r="B723" s="42"/>
      <c r="C723" s="43"/>
      <c r="D723" s="221" t="s">
        <v>141</v>
      </c>
      <c r="E723" s="43"/>
      <c r="F723" s="222" t="s">
        <v>993</v>
      </c>
      <c r="G723" s="43"/>
      <c r="H723" s="43"/>
      <c r="I723" s="218"/>
      <c r="J723" s="43"/>
      <c r="K723" s="43"/>
      <c r="L723" s="47"/>
      <c r="M723" s="219"/>
      <c r="N723" s="220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141</v>
      </c>
      <c r="AU723" s="20" t="s">
        <v>81</v>
      </c>
    </row>
    <row r="724" s="13" customFormat="1">
      <c r="A724" s="13"/>
      <c r="B724" s="223"/>
      <c r="C724" s="224"/>
      <c r="D724" s="216" t="s">
        <v>143</v>
      </c>
      <c r="E724" s="225" t="s">
        <v>19</v>
      </c>
      <c r="F724" s="226" t="s">
        <v>994</v>
      </c>
      <c r="G724" s="224"/>
      <c r="H724" s="227">
        <v>24.149999999999999</v>
      </c>
      <c r="I724" s="228"/>
      <c r="J724" s="224"/>
      <c r="K724" s="224"/>
      <c r="L724" s="229"/>
      <c r="M724" s="230"/>
      <c r="N724" s="231"/>
      <c r="O724" s="231"/>
      <c r="P724" s="231"/>
      <c r="Q724" s="231"/>
      <c r="R724" s="231"/>
      <c r="S724" s="231"/>
      <c r="T724" s="23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3" t="s">
        <v>143</v>
      </c>
      <c r="AU724" s="233" t="s">
        <v>81</v>
      </c>
      <c r="AV724" s="13" t="s">
        <v>81</v>
      </c>
      <c r="AW724" s="13" t="s">
        <v>33</v>
      </c>
      <c r="AX724" s="13" t="s">
        <v>71</v>
      </c>
      <c r="AY724" s="233" t="s">
        <v>130</v>
      </c>
    </row>
    <row r="725" s="13" customFormat="1">
      <c r="A725" s="13"/>
      <c r="B725" s="223"/>
      <c r="C725" s="224"/>
      <c r="D725" s="216" t="s">
        <v>143</v>
      </c>
      <c r="E725" s="225" t="s">
        <v>19</v>
      </c>
      <c r="F725" s="226" t="s">
        <v>995</v>
      </c>
      <c r="G725" s="224"/>
      <c r="H725" s="227">
        <v>-7.25</v>
      </c>
      <c r="I725" s="228"/>
      <c r="J725" s="224"/>
      <c r="K725" s="224"/>
      <c r="L725" s="229"/>
      <c r="M725" s="230"/>
      <c r="N725" s="231"/>
      <c r="O725" s="231"/>
      <c r="P725" s="231"/>
      <c r="Q725" s="231"/>
      <c r="R725" s="231"/>
      <c r="S725" s="231"/>
      <c r="T725" s="23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3" t="s">
        <v>143</v>
      </c>
      <c r="AU725" s="233" t="s">
        <v>81</v>
      </c>
      <c r="AV725" s="13" t="s">
        <v>81</v>
      </c>
      <c r="AW725" s="13" t="s">
        <v>33</v>
      </c>
      <c r="AX725" s="13" t="s">
        <v>71</v>
      </c>
      <c r="AY725" s="233" t="s">
        <v>130</v>
      </c>
    </row>
    <row r="726" s="13" customFormat="1">
      <c r="A726" s="13"/>
      <c r="B726" s="223"/>
      <c r="C726" s="224"/>
      <c r="D726" s="216" t="s">
        <v>143</v>
      </c>
      <c r="E726" s="225" t="s">
        <v>19</v>
      </c>
      <c r="F726" s="226" t="s">
        <v>996</v>
      </c>
      <c r="G726" s="224"/>
      <c r="H726" s="227">
        <v>44.335000000000001</v>
      </c>
      <c r="I726" s="228"/>
      <c r="J726" s="224"/>
      <c r="K726" s="224"/>
      <c r="L726" s="229"/>
      <c r="M726" s="230"/>
      <c r="N726" s="231"/>
      <c r="O726" s="231"/>
      <c r="P726" s="231"/>
      <c r="Q726" s="231"/>
      <c r="R726" s="231"/>
      <c r="S726" s="231"/>
      <c r="T726" s="23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3" t="s">
        <v>143</v>
      </c>
      <c r="AU726" s="233" t="s">
        <v>81</v>
      </c>
      <c r="AV726" s="13" t="s">
        <v>81</v>
      </c>
      <c r="AW726" s="13" t="s">
        <v>33</v>
      </c>
      <c r="AX726" s="13" t="s">
        <v>71</v>
      </c>
      <c r="AY726" s="233" t="s">
        <v>130</v>
      </c>
    </row>
    <row r="727" s="13" customFormat="1">
      <c r="A727" s="13"/>
      <c r="B727" s="223"/>
      <c r="C727" s="224"/>
      <c r="D727" s="216" t="s">
        <v>143</v>
      </c>
      <c r="E727" s="225" t="s">
        <v>19</v>
      </c>
      <c r="F727" s="226" t="s">
        <v>997</v>
      </c>
      <c r="G727" s="224"/>
      <c r="H727" s="227">
        <v>-4.4500000000000002</v>
      </c>
      <c r="I727" s="228"/>
      <c r="J727" s="224"/>
      <c r="K727" s="224"/>
      <c r="L727" s="229"/>
      <c r="M727" s="230"/>
      <c r="N727" s="231"/>
      <c r="O727" s="231"/>
      <c r="P727" s="231"/>
      <c r="Q727" s="231"/>
      <c r="R727" s="231"/>
      <c r="S727" s="231"/>
      <c r="T727" s="23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3" t="s">
        <v>143</v>
      </c>
      <c r="AU727" s="233" t="s">
        <v>81</v>
      </c>
      <c r="AV727" s="13" t="s">
        <v>81</v>
      </c>
      <c r="AW727" s="13" t="s">
        <v>33</v>
      </c>
      <c r="AX727" s="13" t="s">
        <v>71</v>
      </c>
      <c r="AY727" s="233" t="s">
        <v>130</v>
      </c>
    </row>
    <row r="728" s="14" customFormat="1">
      <c r="A728" s="14"/>
      <c r="B728" s="234"/>
      <c r="C728" s="235"/>
      <c r="D728" s="216" t="s">
        <v>143</v>
      </c>
      <c r="E728" s="236" t="s">
        <v>19</v>
      </c>
      <c r="F728" s="237" t="s">
        <v>145</v>
      </c>
      <c r="G728" s="235"/>
      <c r="H728" s="238">
        <v>56.784999999999997</v>
      </c>
      <c r="I728" s="239"/>
      <c r="J728" s="235"/>
      <c r="K728" s="235"/>
      <c r="L728" s="240"/>
      <c r="M728" s="241"/>
      <c r="N728" s="242"/>
      <c r="O728" s="242"/>
      <c r="P728" s="242"/>
      <c r="Q728" s="242"/>
      <c r="R728" s="242"/>
      <c r="S728" s="242"/>
      <c r="T728" s="24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4" t="s">
        <v>143</v>
      </c>
      <c r="AU728" s="244" t="s">
        <v>81</v>
      </c>
      <c r="AV728" s="14" t="s">
        <v>138</v>
      </c>
      <c r="AW728" s="14" t="s">
        <v>33</v>
      </c>
      <c r="AX728" s="14" t="s">
        <v>79</v>
      </c>
      <c r="AY728" s="244" t="s">
        <v>130</v>
      </c>
    </row>
    <row r="729" s="2" customFormat="1" ht="21.75" customHeight="1">
      <c r="A729" s="41"/>
      <c r="B729" s="42"/>
      <c r="C729" s="203" t="s">
        <v>601</v>
      </c>
      <c r="D729" s="203" t="s">
        <v>133</v>
      </c>
      <c r="E729" s="204" t="s">
        <v>998</v>
      </c>
      <c r="F729" s="205" t="s">
        <v>999</v>
      </c>
      <c r="G729" s="206" t="s">
        <v>152</v>
      </c>
      <c r="H729" s="207">
        <v>9.5399999999999991</v>
      </c>
      <c r="I729" s="208"/>
      <c r="J729" s="209">
        <f>ROUND(I729*H729,2)</f>
        <v>0</v>
      </c>
      <c r="K729" s="205" t="s">
        <v>137</v>
      </c>
      <c r="L729" s="47"/>
      <c r="M729" s="210" t="s">
        <v>19</v>
      </c>
      <c r="N729" s="211" t="s">
        <v>42</v>
      </c>
      <c r="O729" s="87"/>
      <c r="P729" s="212">
        <f>O729*H729</f>
        <v>0</v>
      </c>
      <c r="Q729" s="212">
        <v>0.00050000000000000001</v>
      </c>
      <c r="R729" s="212">
        <f>Q729*H729</f>
        <v>0.0047699999999999999</v>
      </c>
      <c r="S729" s="212">
        <v>0</v>
      </c>
      <c r="T729" s="213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14" t="s">
        <v>193</v>
      </c>
      <c r="AT729" s="214" t="s">
        <v>133</v>
      </c>
      <c r="AU729" s="214" t="s">
        <v>81</v>
      </c>
      <c r="AY729" s="20" t="s">
        <v>130</v>
      </c>
      <c r="BE729" s="215">
        <f>IF(N729="základní",J729,0)</f>
        <v>0</v>
      </c>
      <c r="BF729" s="215">
        <f>IF(N729="snížená",J729,0)</f>
        <v>0</v>
      </c>
      <c r="BG729" s="215">
        <f>IF(N729="zákl. přenesená",J729,0)</f>
        <v>0</v>
      </c>
      <c r="BH729" s="215">
        <f>IF(N729="sníž. přenesená",J729,0)</f>
        <v>0</v>
      </c>
      <c r="BI729" s="215">
        <f>IF(N729="nulová",J729,0)</f>
        <v>0</v>
      </c>
      <c r="BJ729" s="20" t="s">
        <v>79</v>
      </c>
      <c r="BK729" s="215">
        <f>ROUND(I729*H729,2)</f>
        <v>0</v>
      </c>
      <c r="BL729" s="20" t="s">
        <v>193</v>
      </c>
      <c r="BM729" s="214" t="s">
        <v>1000</v>
      </c>
    </row>
    <row r="730" s="2" customFormat="1">
      <c r="A730" s="41"/>
      <c r="B730" s="42"/>
      <c r="C730" s="43"/>
      <c r="D730" s="216" t="s">
        <v>139</v>
      </c>
      <c r="E730" s="43"/>
      <c r="F730" s="217" t="s">
        <v>1001</v>
      </c>
      <c r="G730" s="43"/>
      <c r="H730" s="43"/>
      <c r="I730" s="218"/>
      <c r="J730" s="43"/>
      <c r="K730" s="43"/>
      <c r="L730" s="47"/>
      <c r="M730" s="219"/>
      <c r="N730" s="220"/>
      <c r="O730" s="87"/>
      <c r="P730" s="87"/>
      <c r="Q730" s="87"/>
      <c r="R730" s="87"/>
      <c r="S730" s="87"/>
      <c r="T730" s="88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20" t="s">
        <v>139</v>
      </c>
      <c r="AU730" s="20" t="s">
        <v>81</v>
      </c>
    </row>
    <row r="731" s="2" customFormat="1">
      <c r="A731" s="41"/>
      <c r="B731" s="42"/>
      <c r="C731" s="43"/>
      <c r="D731" s="221" t="s">
        <v>141</v>
      </c>
      <c r="E731" s="43"/>
      <c r="F731" s="222" t="s">
        <v>1002</v>
      </c>
      <c r="G731" s="43"/>
      <c r="H731" s="43"/>
      <c r="I731" s="218"/>
      <c r="J731" s="43"/>
      <c r="K731" s="43"/>
      <c r="L731" s="47"/>
      <c r="M731" s="219"/>
      <c r="N731" s="220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141</v>
      </c>
      <c r="AU731" s="20" t="s">
        <v>81</v>
      </c>
    </row>
    <row r="732" s="2" customFormat="1" ht="16.5" customHeight="1">
      <c r="A732" s="41"/>
      <c r="B732" s="42"/>
      <c r="C732" s="203" t="s">
        <v>1003</v>
      </c>
      <c r="D732" s="203" t="s">
        <v>133</v>
      </c>
      <c r="E732" s="204" t="s">
        <v>1004</v>
      </c>
      <c r="F732" s="205" t="s">
        <v>1005</v>
      </c>
      <c r="G732" s="206" t="s">
        <v>208</v>
      </c>
      <c r="H732" s="207">
        <v>51.740000000000002</v>
      </c>
      <c r="I732" s="208"/>
      <c r="J732" s="209">
        <f>ROUND(I732*H732,2)</f>
        <v>0</v>
      </c>
      <c r="K732" s="205" t="s">
        <v>137</v>
      </c>
      <c r="L732" s="47"/>
      <c r="M732" s="210" t="s">
        <v>19</v>
      </c>
      <c r="N732" s="211" t="s">
        <v>42</v>
      </c>
      <c r="O732" s="87"/>
      <c r="P732" s="212">
        <f>O732*H732</f>
        <v>0</v>
      </c>
      <c r="Q732" s="212">
        <v>3.0000000000000001E-05</v>
      </c>
      <c r="R732" s="212">
        <f>Q732*H732</f>
        <v>0.0015522000000000001</v>
      </c>
      <c r="S732" s="212">
        <v>0</v>
      </c>
      <c r="T732" s="213">
        <f>S732*H732</f>
        <v>0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14" t="s">
        <v>193</v>
      </c>
      <c r="AT732" s="214" t="s">
        <v>133</v>
      </c>
      <c r="AU732" s="214" t="s">
        <v>81</v>
      </c>
      <c r="AY732" s="20" t="s">
        <v>130</v>
      </c>
      <c r="BE732" s="215">
        <f>IF(N732="základní",J732,0)</f>
        <v>0</v>
      </c>
      <c r="BF732" s="215">
        <f>IF(N732="snížená",J732,0)</f>
        <v>0</v>
      </c>
      <c r="BG732" s="215">
        <f>IF(N732="zákl. přenesená",J732,0)</f>
        <v>0</v>
      </c>
      <c r="BH732" s="215">
        <f>IF(N732="sníž. přenesená",J732,0)</f>
        <v>0</v>
      </c>
      <c r="BI732" s="215">
        <f>IF(N732="nulová",J732,0)</f>
        <v>0</v>
      </c>
      <c r="BJ732" s="20" t="s">
        <v>79</v>
      </c>
      <c r="BK732" s="215">
        <f>ROUND(I732*H732,2)</f>
        <v>0</v>
      </c>
      <c r="BL732" s="20" t="s">
        <v>193</v>
      </c>
      <c r="BM732" s="214" t="s">
        <v>1006</v>
      </c>
    </row>
    <row r="733" s="2" customFormat="1">
      <c r="A733" s="41"/>
      <c r="B733" s="42"/>
      <c r="C733" s="43"/>
      <c r="D733" s="216" t="s">
        <v>139</v>
      </c>
      <c r="E733" s="43"/>
      <c r="F733" s="217" t="s">
        <v>1007</v>
      </c>
      <c r="G733" s="43"/>
      <c r="H733" s="43"/>
      <c r="I733" s="218"/>
      <c r="J733" s="43"/>
      <c r="K733" s="43"/>
      <c r="L733" s="47"/>
      <c r="M733" s="219"/>
      <c r="N733" s="220"/>
      <c r="O733" s="87"/>
      <c r="P733" s="87"/>
      <c r="Q733" s="87"/>
      <c r="R733" s="87"/>
      <c r="S733" s="87"/>
      <c r="T733" s="88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T733" s="20" t="s">
        <v>139</v>
      </c>
      <c r="AU733" s="20" t="s">
        <v>81</v>
      </c>
    </row>
    <row r="734" s="2" customFormat="1">
      <c r="A734" s="41"/>
      <c r="B734" s="42"/>
      <c r="C734" s="43"/>
      <c r="D734" s="221" t="s">
        <v>141</v>
      </c>
      <c r="E734" s="43"/>
      <c r="F734" s="222" t="s">
        <v>1008</v>
      </c>
      <c r="G734" s="43"/>
      <c r="H734" s="43"/>
      <c r="I734" s="218"/>
      <c r="J734" s="43"/>
      <c r="K734" s="43"/>
      <c r="L734" s="47"/>
      <c r="M734" s="219"/>
      <c r="N734" s="220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141</v>
      </c>
      <c r="AU734" s="20" t="s">
        <v>81</v>
      </c>
    </row>
    <row r="735" s="13" customFormat="1">
      <c r="A735" s="13"/>
      <c r="B735" s="223"/>
      <c r="C735" s="224"/>
      <c r="D735" s="216" t="s">
        <v>143</v>
      </c>
      <c r="E735" s="225" t="s">
        <v>19</v>
      </c>
      <c r="F735" s="226" t="s">
        <v>1009</v>
      </c>
      <c r="G735" s="224"/>
      <c r="H735" s="227">
        <v>22.32</v>
      </c>
      <c r="I735" s="228"/>
      <c r="J735" s="224"/>
      <c r="K735" s="224"/>
      <c r="L735" s="229"/>
      <c r="M735" s="230"/>
      <c r="N735" s="231"/>
      <c r="O735" s="231"/>
      <c r="P735" s="231"/>
      <c r="Q735" s="231"/>
      <c r="R735" s="231"/>
      <c r="S735" s="231"/>
      <c r="T735" s="23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3" t="s">
        <v>143</v>
      </c>
      <c r="AU735" s="233" t="s">
        <v>81</v>
      </c>
      <c r="AV735" s="13" t="s">
        <v>81</v>
      </c>
      <c r="AW735" s="13" t="s">
        <v>33</v>
      </c>
      <c r="AX735" s="13" t="s">
        <v>71</v>
      </c>
      <c r="AY735" s="233" t="s">
        <v>130</v>
      </c>
    </row>
    <row r="736" s="13" customFormat="1">
      <c r="A736" s="13"/>
      <c r="B736" s="223"/>
      <c r="C736" s="224"/>
      <c r="D736" s="216" t="s">
        <v>143</v>
      </c>
      <c r="E736" s="225" t="s">
        <v>19</v>
      </c>
      <c r="F736" s="226" t="s">
        <v>1010</v>
      </c>
      <c r="G736" s="224"/>
      <c r="H736" s="227">
        <v>-3.7999999999999998</v>
      </c>
      <c r="I736" s="228"/>
      <c r="J736" s="224"/>
      <c r="K736" s="224"/>
      <c r="L736" s="229"/>
      <c r="M736" s="230"/>
      <c r="N736" s="231"/>
      <c r="O736" s="231"/>
      <c r="P736" s="231"/>
      <c r="Q736" s="231"/>
      <c r="R736" s="231"/>
      <c r="S736" s="231"/>
      <c r="T736" s="23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3" t="s">
        <v>143</v>
      </c>
      <c r="AU736" s="233" t="s">
        <v>81</v>
      </c>
      <c r="AV736" s="13" t="s">
        <v>81</v>
      </c>
      <c r="AW736" s="13" t="s">
        <v>33</v>
      </c>
      <c r="AX736" s="13" t="s">
        <v>71</v>
      </c>
      <c r="AY736" s="233" t="s">
        <v>130</v>
      </c>
    </row>
    <row r="737" s="13" customFormat="1">
      <c r="A737" s="13"/>
      <c r="B737" s="223"/>
      <c r="C737" s="224"/>
      <c r="D737" s="216" t="s">
        <v>143</v>
      </c>
      <c r="E737" s="225" t="s">
        <v>19</v>
      </c>
      <c r="F737" s="226" t="s">
        <v>1011</v>
      </c>
      <c r="G737" s="224"/>
      <c r="H737" s="227">
        <v>8.8399999999999999</v>
      </c>
      <c r="I737" s="228"/>
      <c r="J737" s="224"/>
      <c r="K737" s="224"/>
      <c r="L737" s="229"/>
      <c r="M737" s="230"/>
      <c r="N737" s="231"/>
      <c r="O737" s="231"/>
      <c r="P737" s="231"/>
      <c r="Q737" s="231"/>
      <c r="R737" s="231"/>
      <c r="S737" s="231"/>
      <c r="T737" s="23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3" t="s">
        <v>143</v>
      </c>
      <c r="AU737" s="233" t="s">
        <v>81</v>
      </c>
      <c r="AV737" s="13" t="s">
        <v>81</v>
      </c>
      <c r="AW737" s="13" t="s">
        <v>33</v>
      </c>
      <c r="AX737" s="13" t="s">
        <v>71</v>
      </c>
      <c r="AY737" s="233" t="s">
        <v>130</v>
      </c>
    </row>
    <row r="738" s="13" customFormat="1">
      <c r="A738" s="13"/>
      <c r="B738" s="223"/>
      <c r="C738" s="224"/>
      <c r="D738" s="216" t="s">
        <v>143</v>
      </c>
      <c r="E738" s="225" t="s">
        <v>19</v>
      </c>
      <c r="F738" s="226" t="s">
        <v>1012</v>
      </c>
      <c r="G738" s="224"/>
      <c r="H738" s="227">
        <v>-0.90000000000000002</v>
      </c>
      <c r="I738" s="228"/>
      <c r="J738" s="224"/>
      <c r="K738" s="224"/>
      <c r="L738" s="229"/>
      <c r="M738" s="230"/>
      <c r="N738" s="231"/>
      <c r="O738" s="231"/>
      <c r="P738" s="231"/>
      <c r="Q738" s="231"/>
      <c r="R738" s="231"/>
      <c r="S738" s="231"/>
      <c r="T738" s="23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3" t="s">
        <v>143</v>
      </c>
      <c r="AU738" s="233" t="s">
        <v>81</v>
      </c>
      <c r="AV738" s="13" t="s">
        <v>81</v>
      </c>
      <c r="AW738" s="13" t="s">
        <v>33</v>
      </c>
      <c r="AX738" s="13" t="s">
        <v>71</v>
      </c>
      <c r="AY738" s="233" t="s">
        <v>130</v>
      </c>
    </row>
    <row r="739" s="13" customFormat="1">
      <c r="A739" s="13"/>
      <c r="B739" s="223"/>
      <c r="C739" s="224"/>
      <c r="D739" s="216" t="s">
        <v>143</v>
      </c>
      <c r="E739" s="225" t="s">
        <v>19</v>
      </c>
      <c r="F739" s="226" t="s">
        <v>1013</v>
      </c>
      <c r="G739" s="224"/>
      <c r="H739" s="227">
        <v>30.48</v>
      </c>
      <c r="I739" s="228"/>
      <c r="J739" s="224"/>
      <c r="K739" s="224"/>
      <c r="L739" s="229"/>
      <c r="M739" s="230"/>
      <c r="N739" s="231"/>
      <c r="O739" s="231"/>
      <c r="P739" s="231"/>
      <c r="Q739" s="231"/>
      <c r="R739" s="231"/>
      <c r="S739" s="231"/>
      <c r="T739" s="23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3" t="s">
        <v>143</v>
      </c>
      <c r="AU739" s="233" t="s">
        <v>81</v>
      </c>
      <c r="AV739" s="13" t="s">
        <v>81</v>
      </c>
      <c r="AW739" s="13" t="s">
        <v>33</v>
      </c>
      <c r="AX739" s="13" t="s">
        <v>71</v>
      </c>
      <c r="AY739" s="233" t="s">
        <v>130</v>
      </c>
    </row>
    <row r="740" s="13" customFormat="1">
      <c r="A740" s="13"/>
      <c r="B740" s="223"/>
      <c r="C740" s="224"/>
      <c r="D740" s="216" t="s">
        <v>143</v>
      </c>
      <c r="E740" s="225" t="s">
        <v>19</v>
      </c>
      <c r="F740" s="226" t="s">
        <v>1014</v>
      </c>
      <c r="G740" s="224"/>
      <c r="H740" s="227">
        <v>-5.2000000000000002</v>
      </c>
      <c r="I740" s="228"/>
      <c r="J740" s="224"/>
      <c r="K740" s="224"/>
      <c r="L740" s="229"/>
      <c r="M740" s="230"/>
      <c r="N740" s="231"/>
      <c r="O740" s="231"/>
      <c r="P740" s="231"/>
      <c r="Q740" s="231"/>
      <c r="R740" s="231"/>
      <c r="S740" s="231"/>
      <c r="T740" s="23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3" t="s">
        <v>143</v>
      </c>
      <c r="AU740" s="233" t="s">
        <v>81</v>
      </c>
      <c r="AV740" s="13" t="s">
        <v>81</v>
      </c>
      <c r="AW740" s="13" t="s">
        <v>33</v>
      </c>
      <c r="AX740" s="13" t="s">
        <v>71</v>
      </c>
      <c r="AY740" s="233" t="s">
        <v>130</v>
      </c>
    </row>
    <row r="741" s="14" customFormat="1">
      <c r="A741" s="14"/>
      <c r="B741" s="234"/>
      <c r="C741" s="235"/>
      <c r="D741" s="216" t="s">
        <v>143</v>
      </c>
      <c r="E741" s="236" t="s">
        <v>19</v>
      </c>
      <c r="F741" s="237" t="s">
        <v>145</v>
      </c>
      <c r="G741" s="235"/>
      <c r="H741" s="238">
        <v>51.740000000000002</v>
      </c>
      <c r="I741" s="239"/>
      <c r="J741" s="235"/>
      <c r="K741" s="235"/>
      <c r="L741" s="240"/>
      <c r="M741" s="241"/>
      <c r="N741" s="242"/>
      <c r="O741" s="242"/>
      <c r="P741" s="242"/>
      <c r="Q741" s="242"/>
      <c r="R741" s="242"/>
      <c r="S741" s="242"/>
      <c r="T741" s="24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4" t="s">
        <v>143</v>
      </c>
      <c r="AU741" s="244" t="s">
        <v>81</v>
      </c>
      <c r="AV741" s="14" t="s">
        <v>138</v>
      </c>
      <c r="AW741" s="14" t="s">
        <v>33</v>
      </c>
      <c r="AX741" s="14" t="s">
        <v>79</v>
      </c>
      <c r="AY741" s="244" t="s">
        <v>130</v>
      </c>
    </row>
    <row r="742" s="2" customFormat="1" ht="16.5" customHeight="1">
      <c r="A742" s="41"/>
      <c r="B742" s="42"/>
      <c r="C742" s="203" t="s">
        <v>608</v>
      </c>
      <c r="D742" s="203" t="s">
        <v>133</v>
      </c>
      <c r="E742" s="204" t="s">
        <v>1015</v>
      </c>
      <c r="F742" s="205" t="s">
        <v>1016</v>
      </c>
      <c r="G742" s="206" t="s">
        <v>152</v>
      </c>
      <c r="H742" s="207">
        <v>84.909999999999997</v>
      </c>
      <c r="I742" s="208"/>
      <c r="J742" s="209">
        <f>ROUND(I742*H742,2)</f>
        <v>0</v>
      </c>
      <c r="K742" s="205" t="s">
        <v>137</v>
      </c>
      <c r="L742" s="47"/>
      <c r="M742" s="210" t="s">
        <v>19</v>
      </c>
      <c r="N742" s="211" t="s">
        <v>42</v>
      </c>
      <c r="O742" s="87"/>
      <c r="P742" s="212">
        <f>O742*H742</f>
        <v>0</v>
      </c>
      <c r="Q742" s="212">
        <v>0</v>
      </c>
      <c r="R742" s="212">
        <f>Q742*H742</f>
        <v>0</v>
      </c>
      <c r="S742" s="212">
        <v>0</v>
      </c>
      <c r="T742" s="213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14" t="s">
        <v>193</v>
      </c>
      <c r="AT742" s="214" t="s">
        <v>133</v>
      </c>
      <c r="AU742" s="214" t="s">
        <v>81</v>
      </c>
      <c r="AY742" s="20" t="s">
        <v>130</v>
      </c>
      <c r="BE742" s="215">
        <f>IF(N742="základní",J742,0)</f>
        <v>0</v>
      </c>
      <c r="BF742" s="215">
        <f>IF(N742="snížená",J742,0)</f>
        <v>0</v>
      </c>
      <c r="BG742" s="215">
        <f>IF(N742="zákl. přenesená",J742,0)</f>
        <v>0</v>
      </c>
      <c r="BH742" s="215">
        <f>IF(N742="sníž. přenesená",J742,0)</f>
        <v>0</v>
      </c>
      <c r="BI742" s="215">
        <f>IF(N742="nulová",J742,0)</f>
        <v>0</v>
      </c>
      <c r="BJ742" s="20" t="s">
        <v>79</v>
      </c>
      <c r="BK742" s="215">
        <f>ROUND(I742*H742,2)</f>
        <v>0</v>
      </c>
      <c r="BL742" s="20" t="s">
        <v>193</v>
      </c>
      <c r="BM742" s="214" t="s">
        <v>1017</v>
      </c>
    </row>
    <row r="743" s="2" customFormat="1">
      <c r="A743" s="41"/>
      <c r="B743" s="42"/>
      <c r="C743" s="43"/>
      <c r="D743" s="216" t="s">
        <v>139</v>
      </c>
      <c r="E743" s="43"/>
      <c r="F743" s="217" t="s">
        <v>1018</v>
      </c>
      <c r="G743" s="43"/>
      <c r="H743" s="43"/>
      <c r="I743" s="218"/>
      <c r="J743" s="43"/>
      <c r="K743" s="43"/>
      <c r="L743" s="47"/>
      <c r="M743" s="219"/>
      <c r="N743" s="220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20" t="s">
        <v>139</v>
      </c>
      <c r="AU743" s="20" t="s">
        <v>81</v>
      </c>
    </row>
    <row r="744" s="2" customFormat="1">
      <c r="A744" s="41"/>
      <c r="B744" s="42"/>
      <c r="C744" s="43"/>
      <c r="D744" s="221" t="s">
        <v>141</v>
      </c>
      <c r="E744" s="43"/>
      <c r="F744" s="222" t="s">
        <v>1019</v>
      </c>
      <c r="G744" s="43"/>
      <c r="H744" s="43"/>
      <c r="I744" s="218"/>
      <c r="J744" s="43"/>
      <c r="K744" s="43"/>
      <c r="L744" s="47"/>
      <c r="M744" s="219"/>
      <c r="N744" s="220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141</v>
      </c>
      <c r="AU744" s="20" t="s">
        <v>81</v>
      </c>
    </row>
    <row r="745" s="2" customFormat="1" ht="24.15" customHeight="1">
      <c r="A745" s="41"/>
      <c r="B745" s="42"/>
      <c r="C745" s="203" t="s">
        <v>1020</v>
      </c>
      <c r="D745" s="203" t="s">
        <v>133</v>
      </c>
      <c r="E745" s="204" t="s">
        <v>1021</v>
      </c>
      <c r="F745" s="205" t="s">
        <v>1022</v>
      </c>
      <c r="G745" s="206" t="s">
        <v>429</v>
      </c>
      <c r="H745" s="267"/>
      <c r="I745" s="208"/>
      <c r="J745" s="209">
        <f>ROUND(I745*H745,2)</f>
        <v>0</v>
      </c>
      <c r="K745" s="205" t="s">
        <v>137</v>
      </c>
      <c r="L745" s="47"/>
      <c r="M745" s="210" t="s">
        <v>19</v>
      </c>
      <c r="N745" s="211" t="s">
        <v>42</v>
      </c>
      <c r="O745" s="87"/>
      <c r="P745" s="212">
        <f>O745*H745</f>
        <v>0</v>
      </c>
      <c r="Q745" s="212">
        <v>0</v>
      </c>
      <c r="R745" s="212">
        <f>Q745*H745</f>
        <v>0</v>
      </c>
      <c r="S745" s="212">
        <v>0</v>
      </c>
      <c r="T745" s="213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14" t="s">
        <v>193</v>
      </c>
      <c r="AT745" s="214" t="s">
        <v>133</v>
      </c>
      <c r="AU745" s="214" t="s">
        <v>81</v>
      </c>
      <c r="AY745" s="20" t="s">
        <v>130</v>
      </c>
      <c r="BE745" s="215">
        <f>IF(N745="základní",J745,0)</f>
        <v>0</v>
      </c>
      <c r="BF745" s="215">
        <f>IF(N745="snížená",J745,0)</f>
        <v>0</v>
      </c>
      <c r="BG745" s="215">
        <f>IF(N745="zákl. přenesená",J745,0)</f>
        <v>0</v>
      </c>
      <c r="BH745" s="215">
        <f>IF(N745="sníž. přenesená",J745,0)</f>
        <v>0</v>
      </c>
      <c r="BI745" s="215">
        <f>IF(N745="nulová",J745,0)</f>
        <v>0</v>
      </c>
      <c r="BJ745" s="20" t="s">
        <v>79</v>
      </c>
      <c r="BK745" s="215">
        <f>ROUND(I745*H745,2)</f>
        <v>0</v>
      </c>
      <c r="BL745" s="20" t="s">
        <v>193</v>
      </c>
      <c r="BM745" s="214" t="s">
        <v>1023</v>
      </c>
    </row>
    <row r="746" s="2" customFormat="1">
      <c r="A746" s="41"/>
      <c r="B746" s="42"/>
      <c r="C746" s="43"/>
      <c r="D746" s="216" t="s">
        <v>139</v>
      </c>
      <c r="E746" s="43"/>
      <c r="F746" s="217" t="s">
        <v>1024</v>
      </c>
      <c r="G746" s="43"/>
      <c r="H746" s="43"/>
      <c r="I746" s="218"/>
      <c r="J746" s="43"/>
      <c r="K746" s="43"/>
      <c r="L746" s="47"/>
      <c r="M746" s="219"/>
      <c r="N746" s="220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139</v>
      </c>
      <c r="AU746" s="20" t="s">
        <v>81</v>
      </c>
    </row>
    <row r="747" s="2" customFormat="1">
      <c r="A747" s="41"/>
      <c r="B747" s="42"/>
      <c r="C747" s="43"/>
      <c r="D747" s="221" t="s">
        <v>141</v>
      </c>
      <c r="E747" s="43"/>
      <c r="F747" s="222" t="s">
        <v>1025</v>
      </c>
      <c r="G747" s="43"/>
      <c r="H747" s="43"/>
      <c r="I747" s="218"/>
      <c r="J747" s="43"/>
      <c r="K747" s="43"/>
      <c r="L747" s="47"/>
      <c r="M747" s="219"/>
      <c r="N747" s="220"/>
      <c r="O747" s="87"/>
      <c r="P747" s="87"/>
      <c r="Q747" s="87"/>
      <c r="R747" s="87"/>
      <c r="S747" s="87"/>
      <c r="T747" s="88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T747" s="20" t="s">
        <v>141</v>
      </c>
      <c r="AU747" s="20" t="s">
        <v>81</v>
      </c>
    </row>
    <row r="748" s="12" customFormat="1" ht="22.8" customHeight="1">
      <c r="A748" s="12"/>
      <c r="B748" s="187"/>
      <c r="C748" s="188"/>
      <c r="D748" s="189" t="s">
        <v>70</v>
      </c>
      <c r="E748" s="201" t="s">
        <v>1026</v>
      </c>
      <c r="F748" s="201" t="s">
        <v>1027</v>
      </c>
      <c r="G748" s="188"/>
      <c r="H748" s="188"/>
      <c r="I748" s="191"/>
      <c r="J748" s="202">
        <f>BK748</f>
        <v>0</v>
      </c>
      <c r="K748" s="188"/>
      <c r="L748" s="193"/>
      <c r="M748" s="194"/>
      <c r="N748" s="195"/>
      <c r="O748" s="195"/>
      <c r="P748" s="196">
        <f>SUM(P749:P809)</f>
        <v>0</v>
      </c>
      <c r="Q748" s="195"/>
      <c r="R748" s="196">
        <f>SUM(R749:R809)</f>
        <v>3.1825989800000003</v>
      </c>
      <c r="S748" s="195"/>
      <c r="T748" s="197">
        <f>SUM(T749:T809)</f>
        <v>1.9693887999999997</v>
      </c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R748" s="198" t="s">
        <v>81</v>
      </c>
      <c r="AT748" s="199" t="s">
        <v>70</v>
      </c>
      <c r="AU748" s="199" t="s">
        <v>79</v>
      </c>
      <c r="AY748" s="198" t="s">
        <v>130</v>
      </c>
      <c r="BK748" s="200">
        <f>SUM(BK749:BK809)</f>
        <v>0</v>
      </c>
    </row>
    <row r="749" s="2" customFormat="1" ht="16.5" customHeight="1">
      <c r="A749" s="41"/>
      <c r="B749" s="42"/>
      <c r="C749" s="203" t="s">
        <v>613</v>
      </c>
      <c r="D749" s="203" t="s">
        <v>133</v>
      </c>
      <c r="E749" s="204" t="s">
        <v>1028</v>
      </c>
      <c r="F749" s="205" t="s">
        <v>1029</v>
      </c>
      <c r="G749" s="206" t="s">
        <v>152</v>
      </c>
      <c r="H749" s="207">
        <v>88.400000000000006</v>
      </c>
      <c r="I749" s="208"/>
      <c r="J749" s="209">
        <f>ROUND(I749*H749,2)</f>
        <v>0</v>
      </c>
      <c r="K749" s="205" t="s">
        <v>137</v>
      </c>
      <c r="L749" s="47"/>
      <c r="M749" s="210" t="s">
        <v>19</v>
      </c>
      <c r="N749" s="211" t="s">
        <v>42</v>
      </c>
      <c r="O749" s="87"/>
      <c r="P749" s="212">
        <f>O749*H749</f>
        <v>0</v>
      </c>
      <c r="Q749" s="212">
        <v>0.00029999999999999997</v>
      </c>
      <c r="R749" s="212">
        <f>Q749*H749</f>
        <v>0.026519999999999998</v>
      </c>
      <c r="S749" s="212">
        <v>0</v>
      </c>
      <c r="T749" s="213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14" t="s">
        <v>193</v>
      </c>
      <c r="AT749" s="214" t="s">
        <v>133</v>
      </c>
      <c r="AU749" s="214" t="s">
        <v>81</v>
      </c>
      <c r="AY749" s="20" t="s">
        <v>130</v>
      </c>
      <c r="BE749" s="215">
        <f>IF(N749="základní",J749,0)</f>
        <v>0</v>
      </c>
      <c r="BF749" s="215">
        <f>IF(N749="snížená",J749,0)</f>
        <v>0</v>
      </c>
      <c r="BG749" s="215">
        <f>IF(N749="zákl. přenesená",J749,0)</f>
        <v>0</v>
      </c>
      <c r="BH749" s="215">
        <f>IF(N749="sníž. přenesená",J749,0)</f>
        <v>0</v>
      </c>
      <c r="BI749" s="215">
        <f>IF(N749="nulová",J749,0)</f>
        <v>0</v>
      </c>
      <c r="BJ749" s="20" t="s">
        <v>79</v>
      </c>
      <c r="BK749" s="215">
        <f>ROUND(I749*H749,2)</f>
        <v>0</v>
      </c>
      <c r="BL749" s="20" t="s">
        <v>193</v>
      </c>
      <c r="BM749" s="214" t="s">
        <v>1030</v>
      </c>
    </row>
    <row r="750" s="2" customFormat="1">
      <c r="A750" s="41"/>
      <c r="B750" s="42"/>
      <c r="C750" s="43"/>
      <c r="D750" s="216" t="s">
        <v>139</v>
      </c>
      <c r="E750" s="43"/>
      <c r="F750" s="217" t="s">
        <v>1031</v>
      </c>
      <c r="G750" s="43"/>
      <c r="H750" s="43"/>
      <c r="I750" s="218"/>
      <c r="J750" s="43"/>
      <c r="K750" s="43"/>
      <c r="L750" s="47"/>
      <c r="M750" s="219"/>
      <c r="N750" s="220"/>
      <c r="O750" s="87"/>
      <c r="P750" s="87"/>
      <c r="Q750" s="87"/>
      <c r="R750" s="87"/>
      <c r="S750" s="87"/>
      <c r="T750" s="88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T750" s="20" t="s">
        <v>139</v>
      </c>
      <c r="AU750" s="20" t="s">
        <v>81</v>
      </c>
    </row>
    <row r="751" s="2" customFormat="1">
      <c r="A751" s="41"/>
      <c r="B751" s="42"/>
      <c r="C751" s="43"/>
      <c r="D751" s="221" t="s">
        <v>141</v>
      </c>
      <c r="E751" s="43"/>
      <c r="F751" s="222" t="s">
        <v>1032</v>
      </c>
      <c r="G751" s="43"/>
      <c r="H751" s="43"/>
      <c r="I751" s="218"/>
      <c r="J751" s="43"/>
      <c r="K751" s="43"/>
      <c r="L751" s="47"/>
      <c r="M751" s="219"/>
      <c r="N751" s="220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20" t="s">
        <v>141</v>
      </c>
      <c r="AU751" s="20" t="s">
        <v>81</v>
      </c>
    </row>
    <row r="752" s="2" customFormat="1" ht="16.5" customHeight="1">
      <c r="A752" s="41"/>
      <c r="B752" s="42"/>
      <c r="C752" s="203" t="s">
        <v>1033</v>
      </c>
      <c r="D752" s="203" t="s">
        <v>133</v>
      </c>
      <c r="E752" s="204" t="s">
        <v>1034</v>
      </c>
      <c r="F752" s="205" t="s">
        <v>1035</v>
      </c>
      <c r="G752" s="206" t="s">
        <v>152</v>
      </c>
      <c r="H752" s="207">
        <v>88.400000000000006</v>
      </c>
      <c r="I752" s="208"/>
      <c r="J752" s="209">
        <f>ROUND(I752*H752,2)</f>
        <v>0</v>
      </c>
      <c r="K752" s="205" t="s">
        <v>137</v>
      </c>
      <c r="L752" s="47"/>
      <c r="M752" s="210" t="s">
        <v>19</v>
      </c>
      <c r="N752" s="211" t="s">
        <v>42</v>
      </c>
      <c r="O752" s="87"/>
      <c r="P752" s="212">
        <f>O752*H752</f>
        <v>0</v>
      </c>
      <c r="Q752" s="212">
        <v>0.0044999999999999997</v>
      </c>
      <c r="R752" s="212">
        <f>Q752*H752</f>
        <v>0.39779999999999999</v>
      </c>
      <c r="S752" s="212">
        <v>0</v>
      </c>
      <c r="T752" s="213">
        <f>S752*H752</f>
        <v>0</v>
      </c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R752" s="214" t="s">
        <v>193</v>
      </c>
      <c r="AT752" s="214" t="s">
        <v>133</v>
      </c>
      <c r="AU752" s="214" t="s">
        <v>81</v>
      </c>
      <c r="AY752" s="20" t="s">
        <v>130</v>
      </c>
      <c r="BE752" s="215">
        <f>IF(N752="základní",J752,0)</f>
        <v>0</v>
      </c>
      <c r="BF752" s="215">
        <f>IF(N752="snížená",J752,0)</f>
        <v>0</v>
      </c>
      <c r="BG752" s="215">
        <f>IF(N752="zákl. přenesená",J752,0)</f>
        <v>0</v>
      </c>
      <c r="BH752" s="215">
        <f>IF(N752="sníž. přenesená",J752,0)</f>
        <v>0</v>
      </c>
      <c r="BI752" s="215">
        <f>IF(N752="nulová",J752,0)</f>
        <v>0</v>
      </c>
      <c r="BJ752" s="20" t="s">
        <v>79</v>
      </c>
      <c r="BK752" s="215">
        <f>ROUND(I752*H752,2)</f>
        <v>0</v>
      </c>
      <c r="BL752" s="20" t="s">
        <v>193</v>
      </c>
      <c r="BM752" s="214" t="s">
        <v>1036</v>
      </c>
    </row>
    <row r="753" s="2" customFormat="1">
      <c r="A753" s="41"/>
      <c r="B753" s="42"/>
      <c r="C753" s="43"/>
      <c r="D753" s="216" t="s">
        <v>139</v>
      </c>
      <c r="E753" s="43"/>
      <c r="F753" s="217" t="s">
        <v>1037</v>
      </c>
      <c r="G753" s="43"/>
      <c r="H753" s="43"/>
      <c r="I753" s="218"/>
      <c r="J753" s="43"/>
      <c r="K753" s="43"/>
      <c r="L753" s="47"/>
      <c r="M753" s="219"/>
      <c r="N753" s="220"/>
      <c r="O753" s="87"/>
      <c r="P753" s="87"/>
      <c r="Q753" s="87"/>
      <c r="R753" s="87"/>
      <c r="S753" s="87"/>
      <c r="T753" s="88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T753" s="20" t="s">
        <v>139</v>
      </c>
      <c r="AU753" s="20" t="s">
        <v>81</v>
      </c>
    </row>
    <row r="754" s="2" customFormat="1">
      <c r="A754" s="41"/>
      <c r="B754" s="42"/>
      <c r="C754" s="43"/>
      <c r="D754" s="221" t="s">
        <v>141</v>
      </c>
      <c r="E754" s="43"/>
      <c r="F754" s="222" t="s">
        <v>1038</v>
      </c>
      <c r="G754" s="43"/>
      <c r="H754" s="43"/>
      <c r="I754" s="218"/>
      <c r="J754" s="43"/>
      <c r="K754" s="43"/>
      <c r="L754" s="47"/>
      <c r="M754" s="219"/>
      <c r="N754" s="220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141</v>
      </c>
      <c r="AU754" s="20" t="s">
        <v>81</v>
      </c>
    </row>
    <row r="755" s="2" customFormat="1" ht="24.15" customHeight="1">
      <c r="A755" s="41"/>
      <c r="B755" s="42"/>
      <c r="C755" s="203" t="s">
        <v>617</v>
      </c>
      <c r="D755" s="203" t="s">
        <v>133</v>
      </c>
      <c r="E755" s="204" t="s">
        <v>1039</v>
      </c>
      <c r="F755" s="205" t="s">
        <v>1040</v>
      </c>
      <c r="G755" s="206" t="s">
        <v>152</v>
      </c>
      <c r="H755" s="207">
        <v>72.403999999999996</v>
      </c>
      <c r="I755" s="208"/>
      <c r="J755" s="209">
        <f>ROUND(I755*H755,2)</f>
        <v>0</v>
      </c>
      <c r="K755" s="205" t="s">
        <v>137</v>
      </c>
      <c r="L755" s="47"/>
      <c r="M755" s="210" t="s">
        <v>19</v>
      </c>
      <c r="N755" s="211" t="s">
        <v>42</v>
      </c>
      <c r="O755" s="87"/>
      <c r="P755" s="212">
        <f>O755*H755</f>
        <v>0</v>
      </c>
      <c r="Q755" s="212">
        <v>0</v>
      </c>
      <c r="R755" s="212">
        <f>Q755*H755</f>
        <v>0</v>
      </c>
      <c r="S755" s="212">
        <v>0.027199999999999998</v>
      </c>
      <c r="T755" s="213">
        <f>S755*H755</f>
        <v>1.9693887999999997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14" t="s">
        <v>193</v>
      </c>
      <c r="AT755" s="214" t="s">
        <v>133</v>
      </c>
      <c r="AU755" s="214" t="s">
        <v>81</v>
      </c>
      <c r="AY755" s="20" t="s">
        <v>130</v>
      </c>
      <c r="BE755" s="215">
        <f>IF(N755="základní",J755,0)</f>
        <v>0</v>
      </c>
      <c r="BF755" s="215">
        <f>IF(N755="snížená",J755,0)</f>
        <v>0</v>
      </c>
      <c r="BG755" s="215">
        <f>IF(N755="zákl. přenesená",J755,0)</f>
        <v>0</v>
      </c>
      <c r="BH755" s="215">
        <f>IF(N755="sníž. přenesená",J755,0)</f>
        <v>0</v>
      </c>
      <c r="BI755" s="215">
        <f>IF(N755="nulová",J755,0)</f>
        <v>0</v>
      </c>
      <c r="BJ755" s="20" t="s">
        <v>79</v>
      </c>
      <c r="BK755" s="215">
        <f>ROUND(I755*H755,2)</f>
        <v>0</v>
      </c>
      <c r="BL755" s="20" t="s">
        <v>193</v>
      </c>
      <c r="BM755" s="214" t="s">
        <v>1041</v>
      </c>
    </row>
    <row r="756" s="2" customFormat="1">
      <c r="A756" s="41"/>
      <c r="B756" s="42"/>
      <c r="C756" s="43"/>
      <c r="D756" s="216" t="s">
        <v>139</v>
      </c>
      <c r="E756" s="43"/>
      <c r="F756" s="217" t="s">
        <v>1042</v>
      </c>
      <c r="G756" s="43"/>
      <c r="H756" s="43"/>
      <c r="I756" s="218"/>
      <c r="J756" s="43"/>
      <c r="K756" s="43"/>
      <c r="L756" s="47"/>
      <c r="M756" s="219"/>
      <c r="N756" s="220"/>
      <c r="O756" s="87"/>
      <c r="P756" s="87"/>
      <c r="Q756" s="87"/>
      <c r="R756" s="87"/>
      <c r="S756" s="87"/>
      <c r="T756" s="88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T756" s="20" t="s">
        <v>139</v>
      </c>
      <c r="AU756" s="20" t="s">
        <v>81</v>
      </c>
    </row>
    <row r="757" s="2" customFormat="1">
      <c r="A757" s="41"/>
      <c r="B757" s="42"/>
      <c r="C757" s="43"/>
      <c r="D757" s="221" t="s">
        <v>141</v>
      </c>
      <c r="E757" s="43"/>
      <c r="F757" s="222" t="s">
        <v>1043</v>
      </c>
      <c r="G757" s="43"/>
      <c r="H757" s="43"/>
      <c r="I757" s="218"/>
      <c r="J757" s="43"/>
      <c r="K757" s="43"/>
      <c r="L757" s="47"/>
      <c r="M757" s="219"/>
      <c r="N757" s="220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20" t="s">
        <v>141</v>
      </c>
      <c r="AU757" s="20" t="s">
        <v>81</v>
      </c>
    </row>
    <row r="758" s="13" customFormat="1">
      <c r="A758" s="13"/>
      <c r="B758" s="223"/>
      <c r="C758" s="224"/>
      <c r="D758" s="216" t="s">
        <v>143</v>
      </c>
      <c r="E758" s="225" t="s">
        <v>19</v>
      </c>
      <c r="F758" s="226" t="s">
        <v>1044</v>
      </c>
      <c r="G758" s="224"/>
      <c r="H758" s="227">
        <v>21.562999999999999</v>
      </c>
      <c r="I758" s="228"/>
      <c r="J758" s="224"/>
      <c r="K758" s="224"/>
      <c r="L758" s="229"/>
      <c r="M758" s="230"/>
      <c r="N758" s="231"/>
      <c r="O758" s="231"/>
      <c r="P758" s="231"/>
      <c r="Q758" s="231"/>
      <c r="R758" s="231"/>
      <c r="S758" s="231"/>
      <c r="T758" s="23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3" t="s">
        <v>143</v>
      </c>
      <c r="AU758" s="233" t="s">
        <v>81</v>
      </c>
      <c r="AV758" s="13" t="s">
        <v>81</v>
      </c>
      <c r="AW758" s="13" t="s">
        <v>33</v>
      </c>
      <c r="AX758" s="13" t="s">
        <v>71</v>
      </c>
      <c r="AY758" s="233" t="s">
        <v>130</v>
      </c>
    </row>
    <row r="759" s="13" customFormat="1">
      <c r="A759" s="13"/>
      <c r="B759" s="223"/>
      <c r="C759" s="224"/>
      <c r="D759" s="216" t="s">
        <v>143</v>
      </c>
      <c r="E759" s="225" t="s">
        <v>19</v>
      </c>
      <c r="F759" s="226" t="s">
        <v>1045</v>
      </c>
      <c r="G759" s="224"/>
      <c r="H759" s="227">
        <v>14.292</v>
      </c>
      <c r="I759" s="228"/>
      <c r="J759" s="224"/>
      <c r="K759" s="224"/>
      <c r="L759" s="229"/>
      <c r="M759" s="230"/>
      <c r="N759" s="231"/>
      <c r="O759" s="231"/>
      <c r="P759" s="231"/>
      <c r="Q759" s="231"/>
      <c r="R759" s="231"/>
      <c r="S759" s="231"/>
      <c r="T759" s="23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3" t="s">
        <v>143</v>
      </c>
      <c r="AU759" s="233" t="s">
        <v>81</v>
      </c>
      <c r="AV759" s="13" t="s">
        <v>81</v>
      </c>
      <c r="AW759" s="13" t="s">
        <v>33</v>
      </c>
      <c r="AX759" s="13" t="s">
        <v>71</v>
      </c>
      <c r="AY759" s="233" t="s">
        <v>130</v>
      </c>
    </row>
    <row r="760" s="13" customFormat="1">
      <c r="A760" s="13"/>
      <c r="B760" s="223"/>
      <c r="C760" s="224"/>
      <c r="D760" s="216" t="s">
        <v>143</v>
      </c>
      <c r="E760" s="225" t="s">
        <v>19</v>
      </c>
      <c r="F760" s="226" t="s">
        <v>1046</v>
      </c>
      <c r="G760" s="224"/>
      <c r="H760" s="227">
        <v>36.548999999999999</v>
      </c>
      <c r="I760" s="228"/>
      <c r="J760" s="224"/>
      <c r="K760" s="224"/>
      <c r="L760" s="229"/>
      <c r="M760" s="230"/>
      <c r="N760" s="231"/>
      <c r="O760" s="231"/>
      <c r="P760" s="231"/>
      <c r="Q760" s="231"/>
      <c r="R760" s="231"/>
      <c r="S760" s="231"/>
      <c r="T760" s="23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3" t="s">
        <v>143</v>
      </c>
      <c r="AU760" s="233" t="s">
        <v>81</v>
      </c>
      <c r="AV760" s="13" t="s">
        <v>81</v>
      </c>
      <c r="AW760" s="13" t="s">
        <v>33</v>
      </c>
      <c r="AX760" s="13" t="s">
        <v>71</v>
      </c>
      <c r="AY760" s="233" t="s">
        <v>130</v>
      </c>
    </row>
    <row r="761" s="14" customFormat="1">
      <c r="A761" s="14"/>
      <c r="B761" s="234"/>
      <c r="C761" s="235"/>
      <c r="D761" s="216" t="s">
        <v>143</v>
      </c>
      <c r="E761" s="236" t="s">
        <v>19</v>
      </c>
      <c r="F761" s="237" t="s">
        <v>145</v>
      </c>
      <c r="G761" s="235"/>
      <c r="H761" s="238">
        <v>72.403999999999996</v>
      </c>
      <c r="I761" s="239"/>
      <c r="J761" s="235"/>
      <c r="K761" s="235"/>
      <c r="L761" s="240"/>
      <c r="M761" s="241"/>
      <c r="N761" s="242"/>
      <c r="O761" s="242"/>
      <c r="P761" s="242"/>
      <c r="Q761" s="242"/>
      <c r="R761" s="242"/>
      <c r="S761" s="242"/>
      <c r="T761" s="24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4" t="s">
        <v>143</v>
      </c>
      <c r="AU761" s="244" t="s">
        <v>81</v>
      </c>
      <c r="AV761" s="14" t="s">
        <v>138</v>
      </c>
      <c r="AW761" s="14" t="s">
        <v>33</v>
      </c>
      <c r="AX761" s="14" t="s">
        <v>79</v>
      </c>
      <c r="AY761" s="244" t="s">
        <v>130</v>
      </c>
    </row>
    <row r="762" s="2" customFormat="1" ht="33" customHeight="1">
      <c r="A762" s="41"/>
      <c r="B762" s="42"/>
      <c r="C762" s="203" t="s">
        <v>1047</v>
      </c>
      <c r="D762" s="203" t="s">
        <v>133</v>
      </c>
      <c r="E762" s="204" t="s">
        <v>1048</v>
      </c>
      <c r="F762" s="205" t="s">
        <v>1049</v>
      </c>
      <c r="G762" s="206" t="s">
        <v>152</v>
      </c>
      <c r="H762" s="207">
        <v>88.400000000000006</v>
      </c>
      <c r="I762" s="208"/>
      <c r="J762" s="209">
        <f>ROUND(I762*H762,2)</f>
        <v>0</v>
      </c>
      <c r="K762" s="205" t="s">
        <v>137</v>
      </c>
      <c r="L762" s="47"/>
      <c r="M762" s="210" t="s">
        <v>19</v>
      </c>
      <c r="N762" s="211" t="s">
        <v>42</v>
      </c>
      <c r="O762" s="87"/>
      <c r="P762" s="212">
        <f>O762*H762</f>
        <v>0</v>
      </c>
      <c r="Q762" s="212">
        <v>0.0090299999999999998</v>
      </c>
      <c r="R762" s="212">
        <f>Q762*H762</f>
        <v>0.79825200000000007</v>
      </c>
      <c r="S762" s="212">
        <v>0</v>
      </c>
      <c r="T762" s="213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14" t="s">
        <v>193</v>
      </c>
      <c r="AT762" s="214" t="s">
        <v>133</v>
      </c>
      <c r="AU762" s="214" t="s">
        <v>81</v>
      </c>
      <c r="AY762" s="20" t="s">
        <v>130</v>
      </c>
      <c r="BE762" s="215">
        <f>IF(N762="základní",J762,0)</f>
        <v>0</v>
      </c>
      <c r="BF762" s="215">
        <f>IF(N762="snížená",J762,0)</f>
        <v>0</v>
      </c>
      <c r="BG762" s="215">
        <f>IF(N762="zákl. přenesená",J762,0)</f>
        <v>0</v>
      </c>
      <c r="BH762" s="215">
        <f>IF(N762="sníž. přenesená",J762,0)</f>
        <v>0</v>
      </c>
      <c r="BI762" s="215">
        <f>IF(N762="nulová",J762,0)</f>
        <v>0</v>
      </c>
      <c r="BJ762" s="20" t="s">
        <v>79</v>
      </c>
      <c r="BK762" s="215">
        <f>ROUND(I762*H762,2)</f>
        <v>0</v>
      </c>
      <c r="BL762" s="20" t="s">
        <v>193</v>
      </c>
      <c r="BM762" s="214" t="s">
        <v>1050</v>
      </c>
    </row>
    <row r="763" s="2" customFormat="1">
      <c r="A763" s="41"/>
      <c r="B763" s="42"/>
      <c r="C763" s="43"/>
      <c r="D763" s="216" t="s">
        <v>139</v>
      </c>
      <c r="E763" s="43"/>
      <c r="F763" s="217" t="s">
        <v>1051</v>
      </c>
      <c r="G763" s="43"/>
      <c r="H763" s="43"/>
      <c r="I763" s="218"/>
      <c r="J763" s="43"/>
      <c r="K763" s="43"/>
      <c r="L763" s="47"/>
      <c r="M763" s="219"/>
      <c r="N763" s="220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139</v>
      </c>
      <c r="AU763" s="20" t="s">
        <v>81</v>
      </c>
    </row>
    <row r="764" s="2" customFormat="1">
      <c r="A764" s="41"/>
      <c r="B764" s="42"/>
      <c r="C764" s="43"/>
      <c r="D764" s="221" t="s">
        <v>141</v>
      </c>
      <c r="E764" s="43"/>
      <c r="F764" s="222" t="s">
        <v>1052</v>
      </c>
      <c r="G764" s="43"/>
      <c r="H764" s="43"/>
      <c r="I764" s="218"/>
      <c r="J764" s="43"/>
      <c r="K764" s="43"/>
      <c r="L764" s="47"/>
      <c r="M764" s="219"/>
      <c r="N764" s="220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20" t="s">
        <v>141</v>
      </c>
      <c r="AU764" s="20" t="s">
        <v>81</v>
      </c>
    </row>
    <row r="765" s="2" customFormat="1" ht="24.15" customHeight="1">
      <c r="A765" s="41"/>
      <c r="B765" s="42"/>
      <c r="C765" s="245" t="s">
        <v>622</v>
      </c>
      <c r="D765" s="245" t="s">
        <v>146</v>
      </c>
      <c r="E765" s="246" t="s">
        <v>1053</v>
      </c>
      <c r="F765" s="247" t="s">
        <v>1054</v>
      </c>
      <c r="G765" s="248" t="s">
        <v>152</v>
      </c>
      <c r="H765" s="249">
        <v>101.66</v>
      </c>
      <c r="I765" s="250"/>
      <c r="J765" s="251">
        <f>ROUND(I765*H765,2)</f>
        <v>0</v>
      </c>
      <c r="K765" s="247" t="s">
        <v>137</v>
      </c>
      <c r="L765" s="252"/>
      <c r="M765" s="253" t="s">
        <v>19</v>
      </c>
      <c r="N765" s="254" t="s">
        <v>42</v>
      </c>
      <c r="O765" s="87"/>
      <c r="P765" s="212">
        <f>O765*H765</f>
        <v>0</v>
      </c>
      <c r="Q765" s="212">
        <v>0.018409999999999999</v>
      </c>
      <c r="R765" s="212">
        <f>Q765*H765</f>
        <v>1.8715605999999998</v>
      </c>
      <c r="S765" s="212">
        <v>0</v>
      </c>
      <c r="T765" s="213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14" t="s">
        <v>249</v>
      </c>
      <c r="AT765" s="214" t="s">
        <v>146</v>
      </c>
      <c r="AU765" s="214" t="s">
        <v>81</v>
      </c>
      <c r="AY765" s="20" t="s">
        <v>130</v>
      </c>
      <c r="BE765" s="215">
        <f>IF(N765="základní",J765,0)</f>
        <v>0</v>
      </c>
      <c r="BF765" s="215">
        <f>IF(N765="snížená",J765,0)</f>
        <v>0</v>
      </c>
      <c r="BG765" s="215">
        <f>IF(N765="zákl. přenesená",J765,0)</f>
        <v>0</v>
      </c>
      <c r="BH765" s="215">
        <f>IF(N765="sníž. přenesená",J765,0)</f>
        <v>0</v>
      </c>
      <c r="BI765" s="215">
        <f>IF(N765="nulová",J765,0)</f>
        <v>0</v>
      </c>
      <c r="BJ765" s="20" t="s">
        <v>79</v>
      </c>
      <c r="BK765" s="215">
        <f>ROUND(I765*H765,2)</f>
        <v>0</v>
      </c>
      <c r="BL765" s="20" t="s">
        <v>193</v>
      </c>
      <c r="BM765" s="214" t="s">
        <v>1055</v>
      </c>
    </row>
    <row r="766" s="2" customFormat="1">
      <c r="A766" s="41"/>
      <c r="B766" s="42"/>
      <c r="C766" s="43"/>
      <c r="D766" s="216" t="s">
        <v>139</v>
      </c>
      <c r="E766" s="43"/>
      <c r="F766" s="217" t="s">
        <v>1054</v>
      </c>
      <c r="G766" s="43"/>
      <c r="H766" s="43"/>
      <c r="I766" s="218"/>
      <c r="J766" s="43"/>
      <c r="K766" s="43"/>
      <c r="L766" s="47"/>
      <c r="M766" s="219"/>
      <c r="N766" s="220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T766" s="20" t="s">
        <v>139</v>
      </c>
      <c r="AU766" s="20" t="s">
        <v>81</v>
      </c>
    </row>
    <row r="767" s="13" customFormat="1">
      <c r="A767" s="13"/>
      <c r="B767" s="223"/>
      <c r="C767" s="224"/>
      <c r="D767" s="216" t="s">
        <v>143</v>
      </c>
      <c r="E767" s="225" t="s">
        <v>19</v>
      </c>
      <c r="F767" s="226" t="s">
        <v>1056</v>
      </c>
      <c r="G767" s="224"/>
      <c r="H767" s="227">
        <v>88.400000000000006</v>
      </c>
      <c r="I767" s="228"/>
      <c r="J767" s="224"/>
      <c r="K767" s="224"/>
      <c r="L767" s="229"/>
      <c r="M767" s="230"/>
      <c r="N767" s="231"/>
      <c r="O767" s="231"/>
      <c r="P767" s="231"/>
      <c r="Q767" s="231"/>
      <c r="R767" s="231"/>
      <c r="S767" s="231"/>
      <c r="T767" s="23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3" t="s">
        <v>143</v>
      </c>
      <c r="AU767" s="233" t="s">
        <v>81</v>
      </c>
      <c r="AV767" s="13" t="s">
        <v>81</v>
      </c>
      <c r="AW767" s="13" t="s">
        <v>33</v>
      </c>
      <c r="AX767" s="13" t="s">
        <v>71</v>
      </c>
      <c r="AY767" s="233" t="s">
        <v>130</v>
      </c>
    </row>
    <row r="768" s="14" customFormat="1">
      <c r="A768" s="14"/>
      <c r="B768" s="234"/>
      <c r="C768" s="235"/>
      <c r="D768" s="216" t="s">
        <v>143</v>
      </c>
      <c r="E768" s="236" t="s">
        <v>19</v>
      </c>
      <c r="F768" s="237" t="s">
        <v>145</v>
      </c>
      <c r="G768" s="235"/>
      <c r="H768" s="238">
        <v>88.400000000000006</v>
      </c>
      <c r="I768" s="239"/>
      <c r="J768" s="235"/>
      <c r="K768" s="235"/>
      <c r="L768" s="240"/>
      <c r="M768" s="241"/>
      <c r="N768" s="242"/>
      <c r="O768" s="242"/>
      <c r="P768" s="242"/>
      <c r="Q768" s="242"/>
      <c r="R768" s="242"/>
      <c r="S768" s="242"/>
      <c r="T768" s="24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4" t="s">
        <v>143</v>
      </c>
      <c r="AU768" s="244" t="s">
        <v>81</v>
      </c>
      <c r="AV768" s="14" t="s">
        <v>138</v>
      </c>
      <c r="AW768" s="14" t="s">
        <v>33</v>
      </c>
      <c r="AX768" s="14" t="s">
        <v>79</v>
      </c>
      <c r="AY768" s="244" t="s">
        <v>130</v>
      </c>
    </row>
    <row r="769" s="13" customFormat="1">
      <c r="A769" s="13"/>
      <c r="B769" s="223"/>
      <c r="C769" s="224"/>
      <c r="D769" s="216" t="s">
        <v>143</v>
      </c>
      <c r="E769" s="224"/>
      <c r="F769" s="226" t="s">
        <v>1057</v>
      </c>
      <c r="G769" s="224"/>
      <c r="H769" s="227">
        <v>101.66</v>
      </c>
      <c r="I769" s="228"/>
      <c r="J769" s="224"/>
      <c r="K769" s="224"/>
      <c r="L769" s="229"/>
      <c r="M769" s="230"/>
      <c r="N769" s="231"/>
      <c r="O769" s="231"/>
      <c r="P769" s="231"/>
      <c r="Q769" s="231"/>
      <c r="R769" s="231"/>
      <c r="S769" s="231"/>
      <c r="T769" s="23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3" t="s">
        <v>143</v>
      </c>
      <c r="AU769" s="233" t="s">
        <v>81</v>
      </c>
      <c r="AV769" s="13" t="s">
        <v>81</v>
      </c>
      <c r="AW769" s="13" t="s">
        <v>4</v>
      </c>
      <c r="AX769" s="13" t="s">
        <v>79</v>
      </c>
      <c r="AY769" s="233" t="s">
        <v>130</v>
      </c>
    </row>
    <row r="770" s="2" customFormat="1" ht="24.15" customHeight="1">
      <c r="A770" s="41"/>
      <c r="B770" s="42"/>
      <c r="C770" s="203" t="s">
        <v>1058</v>
      </c>
      <c r="D770" s="203" t="s">
        <v>133</v>
      </c>
      <c r="E770" s="204" t="s">
        <v>1059</v>
      </c>
      <c r="F770" s="205" t="s">
        <v>1060</v>
      </c>
      <c r="G770" s="206" t="s">
        <v>152</v>
      </c>
      <c r="H770" s="207">
        <v>4.0880000000000001</v>
      </c>
      <c r="I770" s="208"/>
      <c r="J770" s="209">
        <f>ROUND(I770*H770,2)</f>
        <v>0</v>
      </c>
      <c r="K770" s="205" t="s">
        <v>137</v>
      </c>
      <c r="L770" s="47"/>
      <c r="M770" s="210" t="s">
        <v>19</v>
      </c>
      <c r="N770" s="211" t="s">
        <v>42</v>
      </c>
      <c r="O770" s="87"/>
      <c r="P770" s="212">
        <f>O770*H770</f>
        <v>0</v>
      </c>
      <c r="Q770" s="212">
        <v>0.00051999999999999995</v>
      </c>
      <c r="R770" s="212">
        <f>Q770*H770</f>
        <v>0.00212576</v>
      </c>
      <c r="S770" s="212">
        <v>0</v>
      </c>
      <c r="T770" s="213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14" t="s">
        <v>193</v>
      </c>
      <c r="AT770" s="214" t="s">
        <v>133</v>
      </c>
      <c r="AU770" s="214" t="s">
        <v>81</v>
      </c>
      <c r="AY770" s="20" t="s">
        <v>130</v>
      </c>
      <c r="BE770" s="215">
        <f>IF(N770="základní",J770,0)</f>
        <v>0</v>
      </c>
      <c r="BF770" s="215">
        <f>IF(N770="snížená",J770,0)</f>
        <v>0</v>
      </c>
      <c r="BG770" s="215">
        <f>IF(N770="zákl. přenesená",J770,0)</f>
        <v>0</v>
      </c>
      <c r="BH770" s="215">
        <f>IF(N770="sníž. přenesená",J770,0)</f>
        <v>0</v>
      </c>
      <c r="BI770" s="215">
        <f>IF(N770="nulová",J770,0)</f>
        <v>0</v>
      </c>
      <c r="BJ770" s="20" t="s">
        <v>79</v>
      </c>
      <c r="BK770" s="215">
        <f>ROUND(I770*H770,2)</f>
        <v>0</v>
      </c>
      <c r="BL770" s="20" t="s">
        <v>193</v>
      </c>
      <c r="BM770" s="214" t="s">
        <v>1061</v>
      </c>
    </row>
    <row r="771" s="2" customFormat="1">
      <c r="A771" s="41"/>
      <c r="B771" s="42"/>
      <c r="C771" s="43"/>
      <c r="D771" s="216" t="s">
        <v>139</v>
      </c>
      <c r="E771" s="43"/>
      <c r="F771" s="217" t="s">
        <v>1062</v>
      </c>
      <c r="G771" s="43"/>
      <c r="H771" s="43"/>
      <c r="I771" s="218"/>
      <c r="J771" s="43"/>
      <c r="K771" s="43"/>
      <c r="L771" s="47"/>
      <c r="M771" s="219"/>
      <c r="N771" s="220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139</v>
      </c>
      <c r="AU771" s="20" t="s">
        <v>81</v>
      </c>
    </row>
    <row r="772" s="2" customFormat="1">
      <c r="A772" s="41"/>
      <c r="B772" s="42"/>
      <c r="C772" s="43"/>
      <c r="D772" s="221" t="s">
        <v>141</v>
      </c>
      <c r="E772" s="43"/>
      <c r="F772" s="222" t="s">
        <v>1063</v>
      </c>
      <c r="G772" s="43"/>
      <c r="H772" s="43"/>
      <c r="I772" s="218"/>
      <c r="J772" s="43"/>
      <c r="K772" s="43"/>
      <c r="L772" s="47"/>
      <c r="M772" s="219"/>
      <c r="N772" s="220"/>
      <c r="O772" s="87"/>
      <c r="P772" s="87"/>
      <c r="Q772" s="87"/>
      <c r="R772" s="87"/>
      <c r="S772" s="87"/>
      <c r="T772" s="88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T772" s="20" t="s">
        <v>141</v>
      </c>
      <c r="AU772" s="20" t="s">
        <v>81</v>
      </c>
    </row>
    <row r="773" s="13" customFormat="1">
      <c r="A773" s="13"/>
      <c r="B773" s="223"/>
      <c r="C773" s="224"/>
      <c r="D773" s="216" t="s">
        <v>143</v>
      </c>
      <c r="E773" s="225" t="s">
        <v>19</v>
      </c>
      <c r="F773" s="226" t="s">
        <v>1064</v>
      </c>
      <c r="G773" s="224"/>
      <c r="H773" s="227">
        <v>1.5960000000000001</v>
      </c>
      <c r="I773" s="228"/>
      <c r="J773" s="224"/>
      <c r="K773" s="224"/>
      <c r="L773" s="229"/>
      <c r="M773" s="230"/>
      <c r="N773" s="231"/>
      <c r="O773" s="231"/>
      <c r="P773" s="231"/>
      <c r="Q773" s="231"/>
      <c r="R773" s="231"/>
      <c r="S773" s="231"/>
      <c r="T773" s="23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3" t="s">
        <v>143</v>
      </c>
      <c r="AU773" s="233" t="s">
        <v>81</v>
      </c>
      <c r="AV773" s="13" t="s">
        <v>81</v>
      </c>
      <c r="AW773" s="13" t="s">
        <v>33</v>
      </c>
      <c r="AX773" s="13" t="s">
        <v>71</v>
      </c>
      <c r="AY773" s="233" t="s">
        <v>130</v>
      </c>
    </row>
    <row r="774" s="13" customFormat="1">
      <c r="A774" s="13"/>
      <c r="B774" s="223"/>
      <c r="C774" s="224"/>
      <c r="D774" s="216" t="s">
        <v>143</v>
      </c>
      <c r="E774" s="225" t="s">
        <v>19</v>
      </c>
      <c r="F774" s="226" t="s">
        <v>1065</v>
      </c>
      <c r="G774" s="224"/>
      <c r="H774" s="227">
        <v>0.83999999999999997</v>
      </c>
      <c r="I774" s="228"/>
      <c r="J774" s="224"/>
      <c r="K774" s="224"/>
      <c r="L774" s="229"/>
      <c r="M774" s="230"/>
      <c r="N774" s="231"/>
      <c r="O774" s="231"/>
      <c r="P774" s="231"/>
      <c r="Q774" s="231"/>
      <c r="R774" s="231"/>
      <c r="S774" s="231"/>
      <c r="T774" s="23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3" t="s">
        <v>143</v>
      </c>
      <c r="AU774" s="233" t="s">
        <v>81</v>
      </c>
      <c r="AV774" s="13" t="s">
        <v>81</v>
      </c>
      <c r="AW774" s="13" t="s">
        <v>33</v>
      </c>
      <c r="AX774" s="13" t="s">
        <v>71</v>
      </c>
      <c r="AY774" s="233" t="s">
        <v>130</v>
      </c>
    </row>
    <row r="775" s="13" customFormat="1">
      <c r="A775" s="13"/>
      <c r="B775" s="223"/>
      <c r="C775" s="224"/>
      <c r="D775" s="216" t="s">
        <v>143</v>
      </c>
      <c r="E775" s="225" t="s">
        <v>19</v>
      </c>
      <c r="F775" s="226" t="s">
        <v>1066</v>
      </c>
      <c r="G775" s="224"/>
      <c r="H775" s="227">
        <v>1.6519999999999999</v>
      </c>
      <c r="I775" s="228"/>
      <c r="J775" s="224"/>
      <c r="K775" s="224"/>
      <c r="L775" s="229"/>
      <c r="M775" s="230"/>
      <c r="N775" s="231"/>
      <c r="O775" s="231"/>
      <c r="P775" s="231"/>
      <c r="Q775" s="231"/>
      <c r="R775" s="231"/>
      <c r="S775" s="231"/>
      <c r="T775" s="23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3" t="s">
        <v>143</v>
      </c>
      <c r="AU775" s="233" t="s">
        <v>81</v>
      </c>
      <c r="AV775" s="13" t="s">
        <v>81</v>
      </c>
      <c r="AW775" s="13" t="s">
        <v>33</v>
      </c>
      <c r="AX775" s="13" t="s">
        <v>71</v>
      </c>
      <c r="AY775" s="233" t="s">
        <v>130</v>
      </c>
    </row>
    <row r="776" s="14" customFormat="1">
      <c r="A776" s="14"/>
      <c r="B776" s="234"/>
      <c r="C776" s="235"/>
      <c r="D776" s="216" t="s">
        <v>143</v>
      </c>
      <c r="E776" s="236" t="s">
        <v>19</v>
      </c>
      <c r="F776" s="237" t="s">
        <v>145</v>
      </c>
      <c r="G776" s="235"/>
      <c r="H776" s="238">
        <v>4.0880000000000001</v>
      </c>
      <c r="I776" s="239"/>
      <c r="J776" s="235"/>
      <c r="K776" s="235"/>
      <c r="L776" s="240"/>
      <c r="M776" s="241"/>
      <c r="N776" s="242"/>
      <c r="O776" s="242"/>
      <c r="P776" s="242"/>
      <c r="Q776" s="242"/>
      <c r="R776" s="242"/>
      <c r="S776" s="242"/>
      <c r="T776" s="24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4" t="s">
        <v>143</v>
      </c>
      <c r="AU776" s="244" t="s">
        <v>81</v>
      </c>
      <c r="AV776" s="14" t="s">
        <v>138</v>
      </c>
      <c r="AW776" s="14" t="s">
        <v>33</v>
      </c>
      <c r="AX776" s="14" t="s">
        <v>79</v>
      </c>
      <c r="AY776" s="244" t="s">
        <v>130</v>
      </c>
    </row>
    <row r="777" s="2" customFormat="1" ht="24.15" customHeight="1">
      <c r="A777" s="41"/>
      <c r="B777" s="42"/>
      <c r="C777" s="245" t="s">
        <v>626</v>
      </c>
      <c r="D777" s="245" t="s">
        <v>146</v>
      </c>
      <c r="E777" s="246" t="s">
        <v>1067</v>
      </c>
      <c r="F777" s="247" t="s">
        <v>1068</v>
      </c>
      <c r="G777" s="248" t="s">
        <v>152</v>
      </c>
      <c r="H777" s="249">
        <v>4.4969999999999999</v>
      </c>
      <c r="I777" s="250"/>
      <c r="J777" s="251">
        <f>ROUND(I777*H777,2)</f>
        <v>0</v>
      </c>
      <c r="K777" s="247" t="s">
        <v>137</v>
      </c>
      <c r="L777" s="252"/>
      <c r="M777" s="253" t="s">
        <v>19</v>
      </c>
      <c r="N777" s="254" t="s">
        <v>42</v>
      </c>
      <c r="O777" s="87"/>
      <c r="P777" s="212">
        <f>O777*H777</f>
        <v>0</v>
      </c>
      <c r="Q777" s="212">
        <v>0.012</v>
      </c>
      <c r="R777" s="212">
        <f>Q777*H777</f>
        <v>0.053963999999999998</v>
      </c>
      <c r="S777" s="212">
        <v>0</v>
      </c>
      <c r="T777" s="213">
        <f>S777*H777</f>
        <v>0</v>
      </c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R777" s="214" t="s">
        <v>249</v>
      </c>
      <c r="AT777" s="214" t="s">
        <v>146</v>
      </c>
      <c r="AU777" s="214" t="s">
        <v>81</v>
      </c>
      <c r="AY777" s="20" t="s">
        <v>130</v>
      </c>
      <c r="BE777" s="215">
        <f>IF(N777="základní",J777,0)</f>
        <v>0</v>
      </c>
      <c r="BF777" s="215">
        <f>IF(N777="snížená",J777,0)</f>
        <v>0</v>
      </c>
      <c r="BG777" s="215">
        <f>IF(N777="zákl. přenesená",J777,0)</f>
        <v>0</v>
      </c>
      <c r="BH777" s="215">
        <f>IF(N777="sníž. přenesená",J777,0)</f>
        <v>0</v>
      </c>
      <c r="BI777" s="215">
        <f>IF(N777="nulová",J777,0)</f>
        <v>0</v>
      </c>
      <c r="BJ777" s="20" t="s">
        <v>79</v>
      </c>
      <c r="BK777" s="215">
        <f>ROUND(I777*H777,2)</f>
        <v>0</v>
      </c>
      <c r="BL777" s="20" t="s">
        <v>193</v>
      </c>
      <c r="BM777" s="214" t="s">
        <v>1069</v>
      </c>
    </row>
    <row r="778" s="2" customFormat="1">
      <c r="A778" s="41"/>
      <c r="B778" s="42"/>
      <c r="C778" s="43"/>
      <c r="D778" s="216" t="s">
        <v>139</v>
      </c>
      <c r="E778" s="43"/>
      <c r="F778" s="217" t="s">
        <v>1068</v>
      </c>
      <c r="G778" s="43"/>
      <c r="H778" s="43"/>
      <c r="I778" s="218"/>
      <c r="J778" s="43"/>
      <c r="K778" s="43"/>
      <c r="L778" s="47"/>
      <c r="M778" s="219"/>
      <c r="N778" s="220"/>
      <c r="O778" s="87"/>
      <c r="P778" s="87"/>
      <c r="Q778" s="87"/>
      <c r="R778" s="87"/>
      <c r="S778" s="87"/>
      <c r="T778" s="88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T778" s="20" t="s">
        <v>139</v>
      </c>
      <c r="AU778" s="20" t="s">
        <v>81</v>
      </c>
    </row>
    <row r="779" s="13" customFormat="1">
      <c r="A779" s="13"/>
      <c r="B779" s="223"/>
      <c r="C779" s="224"/>
      <c r="D779" s="216" t="s">
        <v>143</v>
      </c>
      <c r="E779" s="225" t="s">
        <v>19</v>
      </c>
      <c r="F779" s="226" t="s">
        <v>1070</v>
      </c>
      <c r="G779" s="224"/>
      <c r="H779" s="227">
        <v>4.4969999999999999</v>
      </c>
      <c r="I779" s="228"/>
      <c r="J779" s="224"/>
      <c r="K779" s="224"/>
      <c r="L779" s="229"/>
      <c r="M779" s="230"/>
      <c r="N779" s="231"/>
      <c r="O779" s="231"/>
      <c r="P779" s="231"/>
      <c r="Q779" s="231"/>
      <c r="R779" s="231"/>
      <c r="S779" s="231"/>
      <c r="T779" s="23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3" t="s">
        <v>143</v>
      </c>
      <c r="AU779" s="233" t="s">
        <v>81</v>
      </c>
      <c r="AV779" s="13" t="s">
        <v>81</v>
      </c>
      <c r="AW779" s="13" t="s">
        <v>33</v>
      </c>
      <c r="AX779" s="13" t="s">
        <v>71</v>
      </c>
      <c r="AY779" s="233" t="s">
        <v>130</v>
      </c>
    </row>
    <row r="780" s="14" customFormat="1">
      <c r="A780" s="14"/>
      <c r="B780" s="234"/>
      <c r="C780" s="235"/>
      <c r="D780" s="216" t="s">
        <v>143</v>
      </c>
      <c r="E780" s="236" t="s">
        <v>19</v>
      </c>
      <c r="F780" s="237" t="s">
        <v>145</v>
      </c>
      <c r="G780" s="235"/>
      <c r="H780" s="238">
        <v>4.4969999999999999</v>
      </c>
      <c r="I780" s="239"/>
      <c r="J780" s="235"/>
      <c r="K780" s="235"/>
      <c r="L780" s="240"/>
      <c r="M780" s="241"/>
      <c r="N780" s="242"/>
      <c r="O780" s="242"/>
      <c r="P780" s="242"/>
      <c r="Q780" s="242"/>
      <c r="R780" s="242"/>
      <c r="S780" s="242"/>
      <c r="T780" s="24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4" t="s">
        <v>143</v>
      </c>
      <c r="AU780" s="244" t="s">
        <v>81</v>
      </c>
      <c r="AV780" s="14" t="s">
        <v>138</v>
      </c>
      <c r="AW780" s="14" t="s">
        <v>33</v>
      </c>
      <c r="AX780" s="14" t="s">
        <v>79</v>
      </c>
      <c r="AY780" s="244" t="s">
        <v>130</v>
      </c>
    </row>
    <row r="781" s="2" customFormat="1" ht="24.15" customHeight="1">
      <c r="A781" s="41"/>
      <c r="B781" s="42"/>
      <c r="C781" s="203" t="s">
        <v>1071</v>
      </c>
      <c r="D781" s="203" t="s">
        <v>133</v>
      </c>
      <c r="E781" s="204" t="s">
        <v>1072</v>
      </c>
      <c r="F781" s="205" t="s">
        <v>1073</v>
      </c>
      <c r="G781" s="206" t="s">
        <v>208</v>
      </c>
      <c r="H781" s="207">
        <v>7.2000000000000002</v>
      </c>
      <c r="I781" s="208"/>
      <c r="J781" s="209">
        <f>ROUND(I781*H781,2)</f>
        <v>0</v>
      </c>
      <c r="K781" s="205" t="s">
        <v>137</v>
      </c>
      <c r="L781" s="47"/>
      <c r="M781" s="210" t="s">
        <v>19</v>
      </c>
      <c r="N781" s="211" t="s">
        <v>42</v>
      </c>
      <c r="O781" s="87"/>
      <c r="P781" s="212">
        <f>O781*H781</f>
        <v>0</v>
      </c>
      <c r="Q781" s="212">
        <v>0.00020000000000000001</v>
      </c>
      <c r="R781" s="212">
        <f>Q781*H781</f>
        <v>0.0014400000000000001</v>
      </c>
      <c r="S781" s="212">
        <v>0</v>
      </c>
      <c r="T781" s="213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14" t="s">
        <v>193</v>
      </c>
      <c r="AT781" s="214" t="s">
        <v>133</v>
      </c>
      <c r="AU781" s="214" t="s">
        <v>81</v>
      </c>
      <c r="AY781" s="20" t="s">
        <v>130</v>
      </c>
      <c r="BE781" s="215">
        <f>IF(N781="základní",J781,0)</f>
        <v>0</v>
      </c>
      <c r="BF781" s="215">
        <f>IF(N781="snížená",J781,0)</f>
        <v>0</v>
      </c>
      <c r="BG781" s="215">
        <f>IF(N781="zákl. přenesená",J781,0)</f>
        <v>0</v>
      </c>
      <c r="BH781" s="215">
        <f>IF(N781="sníž. přenesená",J781,0)</f>
        <v>0</v>
      </c>
      <c r="BI781" s="215">
        <f>IF(N781="nulová",J781,0)</f>
        <v>0</v>
      </c>
      <c r="BJ781" s="20" t="s">
        <v>79</v>
      </c>
      <c r="BK781" s="215">
        <f>ROUND(I781*H781,2)</f>
        <v>0</v>
      </c>
      <c r="BL781" s="20" t="s">
        <v>193</v>
      </c>
      <c r="BM781" s="214" t="s">
        <v>1074</v>
      </c>
    </row>
    <row r="782" s="2" customFormat="1">
      <c r="A782" s="41"/>
      <c r="B782" s="42"/>
      <c r="C782" s="43"/>
      <c r="D782" s="216" t="s">
        <v>139</v>
      </c>
      <c r="E782" s="43"/>
      <c r="F782" s="217" t="s">
        <v>1075</v>
      </c>
      <c r="G782" s="43"/>
      <c r="H782" s="43"/>
      <c r="I782" s="218"/>
      <c r="J782" s="43"/>
      <c r="K782" s="43"/>
      <c r="L782" s="47"/>
      <c r="M782" s="219"/>
      <c r="N782" s="220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20" t="s">
        <v>139</v>
      </c>
      <c r="AU782" s="20" t="s">
        <v>81</v>
      </c>
    </row>
    <row r="783" s="2" customFormat="1">
      <c r="A783" s="41"/>
      <c r="B783" s="42"/>
      <c r="C783" s="43"/>
      <c r="D783" s="221" t="s">
        <v>141</v>
      </c>
      <c r="E783" s="43"/>
      <c r="F783" s="222" t="s">
        <v>1076</v>
      </c>
      <c r="G783" s="43"/>
      <c r="H783" s="43"/>
      <c r="I783" s="218"/>
      <c r="J783" s="43"/>
      <c r="K783" s="43"/>
      <c r="L783" s="47"/>
      <c r="M783" s="219"/>
      <c r="N783" s="220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T783" s="20" t="s">
        <v>141</v>
      </c>
      <c r="AU783" s="20" t="s">
        <v>81</v>
      </c>
    </row>
    <row r="784" s="13" customFormat="1">
      <c r="A784" s="13"/>
      <c r="B784" s="223"/>
      <c r="C784" s="224"/>
      <c r="D784" s="216" t="s">
        <v>143</v>
      </c>
      <c r="E784" s="225" t="s">
        <v>19</v>
      </c>
      <c r="F784" s="226" t="s">
        <v>1077</v>
      </c>
      <c r="G784" s="224"/>
      <c r="H784" s="227">
        <v>7.2000000000000002</v>
      </c>
      <c r="I784" s="228"/>
      <c r="J784" s="224"/>
      <c r="K784" s="224"/>
      <c r="L784" s="229"/>
      <c r="M784" s="230"/>
      <c r="N784" s="231"/>
      <c r="O784" s="231"/>
      <c r="P784" s="231"/>
      <c r="Q784" s="231"/>
      <c r="R784" s="231"/>
      <c r="S784" s="231"/>
      <c r="T784" s="23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3" t="s">
        <v>143</v>
      </c>
      <c r="AU784" s="233" t="s">
        <v>81</v>
      </c>
      <c r="AV784" s="13" t="s">
        <v>81</v>
      </c>
      <c r="AW784" s="13" t="s">
        <v>33</v>
      </c>
      <c r="AX784" s="13" t="s">
        <v>71</v>
      </c>
      <c r="AY784" s="233" t="s">
        <v>130</v>
      </c>
    </row>
    <row r="785" s="14" customFormat="1">
      <c r="A785" s="14"/>
      <c r="B785" s="234"/>
      <c r="C785" s="235"/>
      <c r="D785" s="216" t="s">
        <v>143</v>
      </c>
      <c r="E785" s="236" t="s">
        <v>19</v>
      </c>
      <c r="F785" s="237" t="s">
        <v>145</v>
      </c>
      <c r="G785" s="235"/>
      <c r="H785" s="238">
        <v>7.2000000000000002</v>
      </c>
      <c r="I785" s="239"/>
      <c r="J785" s="235"/>
      <c r="K785" s="235"/>
      <c r="L785" s="240"/>
      <c r="M785" s="241"/>
      <c r="N785" s="242"/>
      <c r="O785" s="242"/>
      <c r="P785" s="242"/>
      <c r="Q785" s="242"/>
      <c r="R785" s="242"/>
      <c r="S785" s="242"/>
      <c r="T785" s="24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4" t="s">
        <v>143</v>
      </c>
      <c r="AU785" s="244" t="s">
        <v>81</v>
      </c>
      <c r="AV785" s="14" t="s">
        <v>138</v>
      </c>
      <c r="AW785" s="14" t="s">
        <v>33</v>
      </c>
      <c r="AX785" s="14" t="s">
        <v>79</v>
      </c>
      <c r="AY785" s="244" t="s">
        <v>130</v>
      </c>
    </row>
    <row r="786" s="2" customFormat="1" ht="24.15" customHeight="1">
      <c r="A786" s="41"/>
      <c r="B786" s="42"/>
      <c r="C786" s="203" t="s">
        <v>1078</v>
      </c>
      <c r="D786" s="203" t="s">
        <v>133</v>
      </c>
      <c r="E786" s="204" t="s">
        <v>1079</v>
      </c>
      <c r="F786" s="205" t="s">
        <v>1080</v>
      </c>
      <c r="G786" s="206" t="s">
        <v>208</v>
      </c>
      <c r="H786" s="207">
        <v>48.115000000000002</v>
      </c>
      <c r="I786" s="208"/>
      <c r="J786" s="209">
        <f>ROUND(I786*H786,2)</f>
        <v>0</v>
      </c>
      <c r="K786" s="205" t="s">
        <v>137</v>
      </c>
      <c r="L786" s="47"/>
      <c r="M786" s="210" t="s">
        <v>19</v>
      </c>
      <c r="N786" s="211" t="s">
        <v>42</v>
      </c>
      <c r="O786" s="87"/>
      <c r="P786" s="212">
        <f>O786*H786</f>
        <v>0</v>
      </c>
      <c r="Q786" s="212">
        <v>0.00018000000000000001</v>
      </c>
      <c r="R786" s="212">
        <f>Q786*H786</f>
        <v>0.0086607000000000003</v>
      </c>
      <c r="S786" s="212">
        <v>0</v>
      </c>
      <c r="T786" s="213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14" t="s">
        <v>193</v>
      </c>
      <c r="AT786" s="214" t="s">
        <v>133</v>
      </c>
      <c r="AU786" s="214" t="s">
        <v>81</v>
      </c>
      <c r="AY786" s="20" t="s">
        <v>130</v>
      </c>
      <c r="BE786" s="215">
        <f>IF(N786="základní",J786,0)</f>
        <v>0</v>
      </c>
      <c r="BF786" s="215">
        <f>IF(N786="snížená",J786,0)</f>
        <v>0</v>
      </c>
      <c r="BG786" s="215">
        <f>IF(N786="zákl. přenesená",J786,0)</f>
        <v>0</v>
      </c>
      <c r="BH786" s="215">
        <f>IF(N786="sníž. přenesená",J786,0)</f>
        <v>0</v>
      </c>
      <c r="BI786" s="215">
        <f>IF(N786="nulová",J786,0)</f>
        <v>0</v>
      </c>
      <c r="BJ786" s="20" t="s">
        <v>79</v>
      </c>
      <c r="BK786" s="215">
        <f>ROUND(I786*H786,2)</f>
        <v>0</v>
      </c>
      <c r="BL786" s="20" t="s">
        <v>193</v>
      </c>
      <c r="BM786" s="214" t="s">
        <v>1081</v>
      </c>
    </row>
    <row r="787" s="2" customFormat="1">
      <c r="A787" s="41"/>
      <c r="B787" s="42"/>
      <c r="C787" s="43"/>
      <c r="D787" s="216" t="s">
        <v>139</v>
      </c>
      <c r="E787" s="43"/>
      <c r="F787" s="217" t="s">
        <v>1082</v>
      </c>
      <c r="G787" s="43"/>
      <c r="H787" s="43"/>
      <c r="I787" s="218"/>
      <c r="J787" s="43"/>
      <c r="K787" s="43"/>
      <c r="L787" s="47"/>
      <c r="M787" s="219"/>
      <c r="N787" s="220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T787" s="20" t="s">
        <v>139</v>
      </c>
      <c r="AU787" s="20" t="s">
        <v>81</v>
      </c>
    </row>
    <row r="788" s="2" customFormat="1">
      <c r="A788" s="41"/>
      <c r="B788" s="42"/>
      <c r="C788" s="43"/>
      <c r="D788" s="221" t="s">
        <v>141</v>
      </c>
      <c r="E788" s="43"/>
      <c r="F788" s="222" t="s">
        <v>1083</v>
      </c>
      <c r="G788" s="43"/>
      <c r="H788" s="43"/>
      <c r="I788" s="218"/>
      <c r="J788" s="43"/>
      <c r="K788" s="43"/>
      <c r="L788" s="47"/>
      <c r="M788" s="219"/>
      <c r="N788" s="220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T788" s="20" t="s">
        <v>141</v>
      </c>
      <c r="AU788" s="20" t="s">
        <v>81</v>
      </c>
    </row>
    <row r="789" s="13" customFormat="1">
      <c r="A789" s="13"/>
      <c r="B789" s="223"/>
      <c r="C789" s="224"/>
      <c r="D789" s="216" t="s">
        <v>143</v>
      </c>
      <c r="E789" s="225" t="s">
        <v>19</v>
      </c>
      <c r="F789" s="226" t="s">
        <v>1084</v>
      </c>
      <c r="G789" s="224"/>
      <c r="H789" s="227">
        <v>21.559999999999999</v>
      </c>
      <c r="I789" s="228"/>
      <c r="J789" s="224"/>
      <c r="K789" s="224"/>
      <c r="L789" s="229"/>
      <c r="M789" s="230"/>
      <c r="N789" s="231"/>
      <c r="O789" s="231"/>
      <c r="P789" s="231"/>
      <c r="Q789" s="231"/>
      <c r="R789" s="231"/>
      <c r="S789" s="231"/>
      <c r="T789" s="23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3" t="s">
        <v>143</v>
      </c>
      <c r="AU789" s="233" t="s">
        <v>81</v>
      </c>
      <c r="AV789" s="13" t="s">
        <v>81</v>
      </c>
      <c r="AW789" s="13" t="s">
        <v>33</v>
      </c>
      <c r="AX789" s="13" t="s">
        <v>71</v>
      </c>
      <c r="AY789" s="233" t="s">
        <v>130</v>
      </c>
    </row>
    <row r="790" s="13" customFormat="1">
      <c r="A790" s="13"/>
      <c r="B790" s="223"/>
      <c r="C790" s="224"/>
      <c r="D790" s="216" t="s">
        <v>143</v>
      </c>
      <c r="E790" s="225" t="s">
        <v>19</v>
      </c>
      <c r="F790" s="226" t="s">
        <v>1010</v>
      </c>
      <c r="G790" s="224"/>
      <c r="H790" s="227">
        <v>-3.7999999999999998</v>
      </c>
      <c r="I790" s="228"/>
      <c r="J790" s="224"/>
      <c r="K790" s="224"/>
      <c r="L790" s="229"/>
      <c r="M790" s="230"/>
      <c r="N790" s="231"/>
      <c r="O790" s="231"/>
      <c r="P790" s="231"/>
      <c r="Q790" s="231"/>
      <c r="R790" s="231"/>
      <c r="S790" s="231"/>
      <c r="T790" s="23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3" t="s">
        <v>143</v>
      </c>
      <c r="AU790" s="233" t="s">
        <v>81</v>
      </c>
      <c r="AV790" s="13" t="s">
        <v>81</v>
      </c>
      <c r="AW790" s="13" t="s">
        <v>33</v>
      </c>
      <c r="AX790" s="13" t="s">
        <v>71</v>
      </c>
      <c r="AY790" s="233" t="s">
        <v>130</v>
      </c>
    </row>
    <row r="791" s="13" customFormat="1">
      <c r="A791" s="13"/>
      <c r="B791" s="223"/>
      <c r="C791" s="224"/>
      <c r="D791" s="216" t="s">
        <v>143</v>
      </c>
      <c r="E791" s="225" t="s">
        <v>19</v>
      </c>
      <c r="F791" s="226" t="s">
        <v>1085</v>
      </c>
      <c r="G791" s="224"/>
      <c r="H791" s="227">
        <v>8.8399999999999999</v>
      </c>
      <c r="I791" s="228"/>
      <c r="J791" s="224"/>
      <c r="K791" s="224"/>
      <c r="L791" s="229"/>
      <c r="M791" s="230"/>
      <c r="N791" s="231"/>
      <c r="O791" s="231"/>
      <c r="P791" s="231"/>
      <c r="Q791" s="231"/>
      <c r="R791" s="231"/>
      <c r="S791" s="231"/>
      <c r="T791" s="23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3" t="s">
        <v>143</v>
      </c>
      <c r="AU791" s="233" t="s">
        <v>81</v>
      </c>
      <c r="AV791" s="13" t="s">
        <v>81</v>
      </c>
      <c r="AW791" s="13" t="s">
        <v>33</v>
      </c>
      <c r="AX791" s="13" t="s">
        <v>71</v>
      </c>
      <c r="AY791" s="233" t="s">
        <v>130</v>
      </c>
    </row>
    <row r="792" s="13" customFormat="1">
      <c r="A792" s="13"/>
      <c r="B792" s="223"/>
      <c r="C792" s="224"/>
      <c r="D792" s="216" t="s">
        <v>143</v>
      </c>
      <c r="E792" s="225" t="s">
        <v>19</v>
      </c>
      <c r="F792" s="226" t="s">
        <v>1012</v>
      </c>
      <c r="G792" s="224"/>
      <c r="H792" s="227">
        <v>-0.90000000000000002</v>
      </c>
      <c r="I792" s="228"/>
      <c r="J792" s="224"/>
      <c r="K792" s="224"/>
      <c r="L792" s="229"/>
      <c r="M792" s="230"/>
      <c r="N792" s="231"/>
      <c r="O792" s="231"/>
      <c r="P792" s="231"/>
      <c r="Q792" s="231"/>
      <c r="R792" s="231"/>
      <c r="S792" s="231"/>
      <c r="T792" s="23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3" t="s">
        <v>143</v>
      </c>
      <c r="AU792" s="233" t="s">
        <v>81</v>
      </c>
      <c r="AV792" s="13" t="s">
        <v>81</v>
      </c>
      <c r="AW792" s="13" t="s">
        <v>33</v>
      </c>
      <c r="AX792" s="13" t="s">
        <v>71</v>
      </c>
      <c r="AY792" s="233" t="s">
        <v>130</v>
      </c>
    </row>
    <row r="793" s="13" customFormat="1">
      <c r="A793" s="13"/>
      <c r="B793" s="223"/>
      <c r="C793" s="224"/>
      <c r="D793" s="216" t="s">
        <v>143</v>
      </c>
      <c r="E793" s="225" t="s">
        <v>19</v>
      </c>
      <c r="F793" s="226" t="s">
        <v>1086</v>
      </c>
      <c r="G793" s="224"/>
      <c r="H793" s="227">
        <v>26.215</v>
      </c>
      <c r="I793" s="228"/>
      <c r="J793" s="224"/>
      <c r="K793" s="224"/>
      <c r="L793" s="229"/>
      <c r="M793" s="230"/>
      <c r="N793" s="231"/>
      <c r="O793" s="231"/>
      <c r="P793" s="231"/>
      <c r="Q793" s="231"/>
      <c r="R793" s="231"/>
      <c r="S793" s="231"/>
      <c r="T793" s="23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3" t="s">
        <v>143</v>
      </c>
      <c r="AU793" s="233" t="s">
        <v>81</v>
      </c>
      <c r="AV793" s="13" t="s">
        <v>81</v>
      </c>
      <c r="AW793" s="13" t="s">
        <v>33</v>
      </c>
      <c r="AX793" s="13" t="s">
        <v>71</v>
      </c>
      <c r="AY793" s="233" t="s">
        <v>130</v>
      </c>
    </row>
    <row r="794" s="13" customFormat="1">
      <c r="A794" s="13"/>
      <c r="B794" s="223"/>
      <c r="C794" s="224"/>
      <c r="D794" s="216" t="s">
        <v>143</v>
      </c>
      <c r="E794" s="225" t="s">
        <v>19</v>
      </c>
      <c r="F794" s="226" t="s">
        <v>1010</v>
      </c>
      <c r="G794" s="224"/>
      <c r="H794" s="227">
        <v>-3.7999999999999998</v>
      </c>
      <c r="I794" s="228"/>
      <c r="J794" s="224"/>
      <c r="K794" s="224"/>
      <c r="L794" s="229"/>
      <c r="M794" s="230"/>
      <c r="N794" s="231"/>
      <c r="O794" s="231"/>
      <c r="P794" s="231"/>
      <c r="Q794" s="231"/>
      <c r="R794" s="231"/>
      <c r="S794" s="231"/>
      <c r="T794" s="23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3" t="s">
        <v>143</v>
      </c>
      <c r="AU794" s="233" t="s">
        <v>81</v>
      </c>
      <c r="AV794" s="13" t="s">
        <v>81</v>
      </c>
      <c r="AW794" s="13" t="s">
        <v>33</v>
      </c>
      <c r="AX794" s="13" t="s">
        <v>71</v>
      </c>
      <c r="AY794" s="233" t="s">
        <v>130</v>
      </c>
    </row>
    <row r="795" s="14" customFormat="1">
      <c r="A795" s="14"/>
      <c r="B795" s="234"/>
      <c r="C795" s="235"/>
      <c r="D795" s="216" t="s">
        <v>143</v>
      </c>
      <c r="E795" s="236" t="s">
        <v>19</v>
      </c>
      <c r="F795" s="237" t="s">
        <v>145</v>
      </c>
      <c r="G795" s="235"/>
      <c r="H795" s="238">
        <v>48.115000000000002</v>
      </c>
      <c r="I795" s="239"/>
      <c r="J795" s="235"/>
      <c r="K795" s="235"/>
      <c r="L795" s="240"/>
      <c r="M795" s="241"/>
      <c r="N795" s="242"/>
      <c r="O795" s="242"/>
      <c r="P795" s="242"/>
      <c r="Q795" s="242"/>
      <c r="R795" s="242"/>
      <c r="S795" s="242"/>
      <c r="T795" s="24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4" t="s">
        <v>143</v>
      </c>
      <c r="AU795" s="244" t="s">
        <v>81</v>
      </c>
      <c r="AV795" s="14" t="s">
        <v>138</v>
      </c>
      <c r="AW795" s="14" t="s">
        <v>33</v>
      </c>
      <c r="AX795" s="14" t="s">
        <v>79</v>
      </c>
      <c r="AY795" s="244" t="s">
        <v>130</v>
      </c>
    </row>
    <row r="796" s="2" customFormat="1" ht="16.5" customHeight="1">
      <c r="A796" s="41"/>
      <c r="B796" s="42"/>
      <c r="C796" s="245" t="s">
        <v>1087</v>
      </c>
      <c r="D796" s="245" t="s">
        <v>146</v>
      </c>
      <c r="E796" s="246" t="s">
        <v>1088</v>
      </c>
      <c r="F796" s="247" t="s">
        <v>1089</v>
      </c>
      <c r="G796" s="248" t="s">
        <v>208</v>
      </c>
      <c r="H796" s="249">
        <v>58.081000000000003</v>
      </c>
      <c r="I796" s="250"/>
      <c r="J796" s="251">
        <f>ROUND(I796*H796,2)</f>
        <v>0</v>
      </c>
      <c r="K796" s="247" t="s">
        <v>137</v>
      </c>
      <c r="L796" s="252"/>
      <c r="M796" s="253" t="s">
        <v>19</v>
      </c>
      <c r="N796" s="254" t="s">
        <v>42</v>
      </c>
      <c r="O796" s="87"/>
      <c r="P796" s="212">
        <f>O796*H796</f>
        <v>0</v>
      </c>
      <c r="Q796" s="212">
        <v>0.00032000000000000003</v>
      </c>
      <c r="R796" s="212">
        <f>Q796*H796</f>
        <v>0.018585920000000002</v>
      </c>
      <c r="S796" s="212">
        <v>0</v>
      </c>
      <c r="T796" s="213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14" t="s">
        <v>249</v>
      </c>
      <c r="AT796" s="214" t="s">
        <v>146</v>
      </c>
      <c r="AU796" s="214" t="s">
        <v>81</v>
      </c>
      <c r="AY796" s="20" t="s">
        <v>130</v>
      </c>
      <c r="BE796" s="215">
        <f>IF(N796="základní",J796,0)</f>
        <v>0</v>
      </c>
      <c r="BF796" s="215">
        <f>IF(N796="snížená",J796,0)</f>
        <v>0</v>
      </c>
      <c r="BG796" s="215">
        <f>IF(N796="zákl. přenesená",J796,0)</f>
        <v>0</v>
      </c>
      <c r="BH796" s="215">
        <f>IF(N796="sníž. přenesená",J796,0)</f>
        <v>0</v>
      </c>
      <c r="BI796" s="215">
        <f>IF(N796="nulová",J796,0)</f>
        <v>0</v>
      </c>
      <c r="BJ796" s="20" t="s">
        <v>79</v>
      </c>
      <c r="BK796" s="215">
        <f>ROUND(I796*H796,2)</f>
        <v>0</v>
      </c>
      <c r="BL796" s="20" t="s">
        <v>193</v>
      </c>
      <c r="BM796" s="214" t="s">
        <v>1090</v>
      </c>
    </row>
    <row r="797" s="2" customFormat="1">
      <c r="A797" s="41"/>
      <c r="B797" s="42"/>
      <c r="C797" s="43"/>
      <c r="D797" s="216" t="s">
        <v>139</v>
      </c>
      <c r="E797" s="43"/>
      <c r="F797" s="217" t="s">
        <v>1089</v>
      </c>
      <c r="G797" s="43"/>
      <c r="H797" s="43"/>
      <c r="I797" s="218"/>
      <c r="J797" s="43"/>
      <c r="K797" s="43"/>
      <c r="L797" s="47"/>
      <c r="M797" s="219"/>
      <c r="N797" s="220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139</v>
      </c>
      <c r="AU797" s="20" t="s">
        <v>81</v>
      </c>
    </row>
    <row r="798" s="13" customFormat="1">
      <c r="A798" s="13"/>
      <c r="B798" s="223"/>
      <c r="C798" s="224"/>
      <c r="D798" s="216" t="s">
        <v>143</v>
      </c>
      <c r="E798" s="225" t="s">
        <v>19</v>
      </c>
      <c r="F798" s="226" t="s">
        <v>1091</v>
      </c>
      <c r="G798" s="224"/>
      <c r="H798" s="227">
        <v>55.314999999999998</v>
      </c>
      <c r="I798" s="228"/>
      <c r="J798" s="224"/>
      <c r="K798" s="224"/>
      <c r="L798" s="229"/>
      <c r="M798" s="230"/>
      <c r="N798" s="231"/>
      <c r="O798" s="231"/>
      <c r="P798" s="231"/>
      <c r="Q798" s="231"/>
      <c r="R798" s="231"/>
      <c r="S798" s="231"/>
      <c r="T798" s="23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3" t="s">
        <v>143</v>
      </c>
      <c r="AU798" s="233" t="s">
        <v>81</v>
      </c>
      <c r="AV798" s="13" t="s">
        <v>81</v>
      </c>
      <c r="AW798" s="13" t="s">
        <v>33</v>
      </c>
      <c r="AX798" s="13" t="s">
        <v>71</v>
      </c>
      <c r="AY798" s="233" t="s">
        <v>130</v>
      </c>
    </row>
    <row r="799" s="14" customFormat="1">
      <c r="A799" s="14"/>
      <c r="B799" s="234"/>
      <c r="C799" s="235"/>
      <c r="D799" s="216" t="s">
        <v>143</v>
      </c>
      <c r="E799" s="236" t="s">
        <v>19</v>
      </c>
      <c r="F799" s="237" t="s">
        <v>145</v>
      </c>
      <c r="G799" s="235"/>
      <c r="H799" s="238">
        <v>55.314999999999998</v>
      </c>
      <c r="I799" s="239"/>
      <c r="J799" s="235"/>
      <c r="K799" s="235"/>
      <c r="L799" s="240"/>
      <c r="M799" s="241"/>
      <c r="N799" s="242"/>
      <c r="O799" s="242"/>
      <c r="P799" s="242"/>
      <c r="Q799" s="242"/>
      <c r="R799" s="242"/>
      <c r="S799" s="242"/>
      <c r="T799" s="24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4" t="s">
        <v>143</v>
      </c>
      <c r="AU799" s="244" t="s">
        <v>81</v>
      </c>
      <c r="AV799" s="14" t="s">
        <v>138</v>
      </c>
      <c r="AW799" s="14" t="s">
        <v>33</v>
      </c>
      <c r="AX799" s="14" t="s">
        <v>79</v>
      </c>
      <c r="AY799" s="244" t="s">
        <v>130</v>
      </c>
    </row>
    <row r="800" s="13" customFormat="1">
      <c r="A800" s="13"/>
      <c r="B800" s="223"/>
      <c r="C800" s="224"/>
      <c r="D800" s="216" t="s">
        <v>143</v>
      </c>
      <c r="E800" s="224"/>
      <c r="F800" s="226" t="s">
        <v>1092</v>
      </c>
      <c r="G800" s="224"/>
      <c r="H800" s="227">
        <v>58.081000000000003</v>
      </c>
      <c r="I800" s="228"/>
      <c r="J800" s="224"/>
      <c r="K800" s="224"/>
      <c r="L800" s="229"/>
      <c r="M800" s="230"/>
      <c r="N800" s="231"/>
      <c r="O800" s="231"/>
      <c r="P800" s="231"/>
      <c r="Q800" s="231"/>
      <c r="R800" s="231"/>
      <c r="S800" s="231"/>
      <c r="T800" s="23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3" t="s">
        <v>143</v>
      </c>
      <c r="AU800" s="233" t="s">
        <v>81</v>
      </c>
      <c r="AV800" s="13" t="s">
        <v>81</v>
      </c>
      <c r="AW800" s="13" t="s">
        <v>4</v>
      </c>
      <c r="AX800" s="13" t="s">
        <v>79</v>
      </c>
      <c r="AY800" s="233" t="s">
        <v>130</v>
      </c>
    </row>
    <row r="801" s="2" customFormat="1" ht="16.5" customHeight="1">
      <c r="A801" s="41"/>
      <c r="B801" s="42"/>
      <c r="C801" s="203" t="s">
        <v>640</v>
      </c>
      <c r="D801" s="203" t="s">
        <v>133</v>
      </c>
      <c r="E801" s="204" t="s">
        <v>1093</v>
      </c>
      <c r="F801" s="205" t="s">
        <v>1094</v>
      </c>
      <c r="G801" s="206" t="s">
        <v>208</v>
      </c>
      <c r="H801" s="207">
        <v>73.799999999999997</v>
      </c>
      <c r="I801" s="208"/>
      <c r="J801" s="209">
        <f>ROUND(I801*H801,2)</f>
        <v>0</v>
      </c>
      <c r="K801" s="205" t="s">
        <v>137</v>
      </c>
      <c r="L801" s="47"/>
      <c r="M801" s="210" t="s">
        <v>19</v>
      </c>
      <c r="N801" s="211" t="s">
        <v>42</v>
      </c>
      <c r="O801" s="87"/>
      <c r="P801" s="212">
        <f>O801*H801</f>
        <v>0</v>
      </c>
      <c r="Q801" s="212">
        <v>5.0000000000000002E-05</v>
      </c>
      <c r="R801" s="212">
        <f>Q801*H801</f>
        <v>0.0036900000000000001</v>
      </c>
      <c r="S801" s="212">
        <v>0</v>
      </c>
      <c r="T801" s="213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14" t="s">
        <v>193</v>
      </c>
      <c r="AT801" s="214" t="s">
        <v>133</v>
      </c>
      <c r="AU801" s="214" t="s">
        <v>81</v>
      </c>
      <c r="AY801" s="20" t="s">
        <v>130</v>
      </c>
      <c r="BE801" s="215">
        <f>IF(N801="základní",J801,0)</f>
        <v>0</v>
      </c>
      <c r="BF801" s="215">
        <f>IF(N801="snížená",J801,0)</f>
        <v>0</v>
      </c>
      <c r="BG801" s="215">
        <f>IF(N801="zákl. přenesená",J801,0)</f>
        <v>0</v>
      </c>
      <c r="BH801" s="215">
        <f>IF(N801="sníž. přenesená",J801,0)</f>
        <v>0</v>
      </c>
      <c r="BI801" s="215">
        <f>IF(N801="nulová",J801,0)</f>
        <v>0</v>
      </c>
      <c r="BJ801" s="20" t="s">
        <v>79</v>
      </c>
      <c r="BK801" s="215">
        <f>ROUND(I801*H801,2)</f>
        <v>0</v>
      </c>
      <c r="BL801" s="20" t="s">
        <v>193</v>
      </c>
      <c r="BM801" s="214" t="s">
        <v>1095</v>
      </c>
    </row>
    <row r="802" s="2" customFormat="1">
      <c r="A802" s="41"/>
      <c r="B802" s="42"/>
      <c r="C802" s="43"/>
      <c r="D802" s="216" t="s">
        <v>139</v>
      </c>
      <c r="E802" s="43"/>
      <c r="F802" s="217" t="s">
        <v>1096</v>
      </c>
      <c r="G802" s="43"/>
      <c r="H802" s="43"/>
      <c r="I802" s="218"/>
      <c r="J802" s="43"/>
      <c r="K802" s="43"/>
      <c r="L802" s="47"/>
      <c r="M802" s="219"/>
      <c r="N802" s="220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139</v>
      </c>
      <c r="AU802" s="20" t="s">
        <v>81</v>
      </c>
    </row>
    <row r="803" s="2" customFormat="1">
      <c r="A803" s="41"/>
      <c r="B803" s="42"/>
      <c r="C803" s="43"/>
      <c r="D803" s="221" t="s">
        <v>141</v>
      </c>
      <c r="E803" s="43"/>
      <c r="F803" s="222" t="s">
        <v>1097</v>
      </c>
      <c r="G803" s="43"/>
      <c r="H803" s="43"/>
      <c r="I803" s="218"/>
      <c r="J803" s="43"/>
      <c r="K803" s="43"/>
      <c r="L803" s="47"/>
      <c r="M803" s="219"/>
      <c r="N803" s="220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141</v>
      </c>
      <c r="AU803" s="20" t="s">
        <v>81</v>
      </c>
    </row>
    <row r="804" s="13" customFormat="1">
      <c r="A804" s="13"/>
      <c r="B804" s="223"/>
      <c r="C804" s="224"/>
      <c r="D804" s="216" t="s">
        <v>143</v>
      </c>
      <c r="E804" s="225" t="s">
        <v>19</v>
      </c>
      <c r="F804" s="226" t="s">
        <v>1098</v>
      </c>
      <c r="G804" s="224"/>
      <c r="H804" s="227">
        <v>41.399999999999999</v>
      </c>
      <c r="I804" s="228"/>
      <c r="J804" s="224"/>
      <c r="K804" s="224"/>
      <c r="L804" s="229"/>
      <c r="M804" s="230"/>
      <c r="N804" s="231"/>
      <c r="O804" s="231"/>
      <c r="P804" s="231"/>
      <c r="Q804" s="231"/>
      <c r="R804" s="231"/>
      <c r="S804" s="231"/>
      <c r="T804" s="23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3" t="s">
        <v>143</v>
      </c>
      <c r="AU804" s="233" t="s">
        <v>81</v>
      </c>
      <c r="AV804" s="13" t="s">
        <v>81</v>
      </c>
      <c r="AW804" s="13" t="s">
        <v>33</v>
      </c>
      <c r="AX804" s="13" t="s">
        <v>71</v>
      </c>
      <c r="AY804" s="233" t="s">
        <v>130</v>
      </c>
    </row>
    <row r="805" s="13" customFormat="1">
      <c r="A805" s="13"/>
      <c r="B805" s="223"/>
      <c r="C805" s="224"/>
      <c r="D805" s="216" t="s">
        <v>143</v>
      </c>
      <c r="E805" s="225" t="s">
        <v>19</v>
      </c>
      <c r="F805" s="226" t="s">
        <v>1099</v>
      </c>
      <c r="G805" s="224"/>
      <c r="H805" s="227">
        <v>32.399999999999999</v>
      </c>
      <c r="I805" s="228"/>
      <c r="J805" s="224"/>
      <c r="K805" s="224"/>
      <c r="L805" s="229"/>
      <c r="M805" s="230"/>
      <c r="N805" s="231"/>
      <c r="O805" s="231"/>
      <c r="P805" s="231"/>
      <c r="Q805" s="231"/>
      <c r="R805" s="231"/>
      <c r="S805" s="231"/>
      <c r="T805" s="23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3" t="s">
        <v>143</v>
      </c>
      <c r="AU805" s="233" t="s">
        <v>81</v>
      </c>
      <c r="AV805" s="13" t="s">
        <v>81</v>
      </c>
      <c r="AW805" s="13" t="s">
        <v>33</v>
      </c>
      <c r="AX805" s="13" t="s">
        <v>71</v>
      </c>
      <c r="AY805" s="233" t="s">
        <v>130</v>
      </c>
    </row>
    <row r="806" s="14" customFormat="1">
      <c r="A806" s="14"/>
      <c r="B806" s="234"/>
      <c r="C806" s="235"/>
      <c r="D806" s="216" t="s">
        <v>143</v>
      </c>
      <c r="E806" s="236" t="s">
        <v>19</v>
      </c>
      <c r="F806" s="237" t="s">
        <v>145</v>
      </c>
      <c r="G806" s="235"/>
      <c r="H806" s="238">
        <v>73.799999999999997</v>
      </c>
      <c r="I806" s="239"/>
      <c r="J806" s="235"/>
      <c r="K806" s="235"/>
      <c r="L806" s="240"/>
      <c r="M806" s="241"/>
      <c r="N806" s="242"/>
      <c r="O806" s="242"/>
      <c r="P806" s="242"/>
      <c r="Q806" s="242"/>
      <c r="R806" s="242"/>
      <c r="S806" s="242"/>
      <c r="T806" s="24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4" t="s">
        <v>143</v>
      </c>
      <c r="AU806" s="244" t="s">
        <v>81</v>
      </c>
      <c r="AV806" s="14" t="s">
        <v>138</v>
      </c>
      <c r="AW806" s="14" t="s">
        <v>33</v>
      </c>
      <c r="AX806" s="14" t="s">
        <v>79</v>
      </c>
      <c r="AY806" s="244" t="s">
        <v>130</v>
      </c>
    </row>
    <row r="807" s="2" customFormat="1" ht="24.15" customHeight="1">
      <c r="A807" s="41"/>
      <c r="B807" s="42"/>
      <c r="C807" s="203" t="s">
        <v>1100</v>
      </c>
      <c r="D807" s="203" t="s">
        <v>133</v>
      </c>
      <c r="E807" s="204" t="s">
        <v>1101</v>
      </c>
      <c r="F807" s="205" t="s">
        <v>1102</v>
      </c>
      <c r="G807" s="206" t="s">
        <v>429</v>
      </c>
      <c r="H807" s="267"/>
      <c r="I807" s="208"/>
      <c r="J807" s="209">
        <f>ROUND(I807*H807,2)</f>
        <v>0</v>
      </c>
      <c r="K807" s="205" t="s">
        <v>137</v>
      </c>
      <c r="L807" s="47"/>
      <c r="M807" s="210" t="s">
        <v>19</v>
      </c>
      <c r="N807" s="211" t="s">
        <v>42</v>
      </c>
      <c r="O807" s="87"/>
      <c r="P807" s="212">
        <f>O807*H807</f>
        <v>0</v>
      </c>
      <c r="Q807" s="212">
        <v>0</v>
      </c>
      <c r="R807" s="212">
        <f>Q807*H807</f>
        <v>0</v>
      </c>
      <c r="S807" s="212">
        <v>0</v>
      </c>
      <c r="T807" s="213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14" t="s">
        <v>193</v>
      </c>
      <c r="AT807" s="214" t="s">
        <v>133</v>
      </c>
      <c r="AU807" s="214" t="s">
        <v>81</v>
      </c>
      <c r="AY807" s="20" t="s">
        <v>130</v>
      </c>
      <c r="BE807" s="215">
        <f>IF(N807="základní",J807,0)</f>
        <v>0</v>
      </c>
      <c r="BF807" s="215">
        <f>IF(N807="snížená",J807,0)</f>
        <v>0</v>
      </c>
      <c r="BG807" s="215">
        <f>IF(N807="zákl. přenesená",J807,0)</f>
        <v>0</v>
      </c>
      <c r="BH807" s="215">
        <f>IF(N807="sníž. přenesená",J807,0)</f>
        <v>0</v>
      </c>
      <c r="BI807" s="215">
        <f>IF(N807="nulová",J807,0)</f>
        <v>0</v>
      </c>
      <c r="BJ807" s="20" t="s">
        <v>79</v>
      </c>
      <c r="BK807" s="215">
        <f>ROUND(I807*H807,2)</f>
        <v>0</v>
      </c>
      <c r="BL807" s="20" t="s">
        <v>193</v>
      </c>
      <c r="BM807" s="214" t="s">
        <v>1103</v>
      </c>
    </row>
    <row r="808" s="2" customFormat="1">
      <c r="A808" s="41"/>
      <c r="B808" s="42"/>
      <c r="C808" s="43"/>
      <c r="D808" s="216" t="s">
        <v>139</v>
      </c>
      <c r="E808" s="43"/>
      <c r="F808" s="217" t="s">
        <v>1104</v>
      </c>
      <c r="G808" s="43"/>
      <c r="H808" s="43"/>
      <c r="I808" s="218"/>
      <c r="J808" s="43"/>
      <c r="K808" s="43"/>
      <c r="L808" s="47"/>
      <c r="M808" s="219"/>
      <c r="N808" s="220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139</v>
      </c>
      <c r="AU808" s="20" t="s">
        <v>81</v>
      </c>
    </row>
    <row r="809" s="2" customFormat="1">
      <c r="A809" s="41"/>
      <c r="B809" s="42"/>
      <c r="C809" s="43"/>
      <c r="D809" s="221" t="s">
        <v>141</v>
      </c>
      <c r="E809" s="43"/>
      <c r="F809" s="222" t="s">
        <v>1105</v>
      </c>
      <c r="G809" s="43"/>
      <c r="H809" s="43"/>
      <c r="I809" s="218"/>
      <c r="J809" s="43"/>
      <c r="K809" s="43"/>
      <c r="L809" s="47"/>
      <c r="M809" s="219"/>
      <c r="N809" s="220"/>
      <c r="O809" s="87"/>
      <c r="P809" s="87"/>
      <c r="Q809" s="87"/>
      <c r="R809" s="87"/>
      <c r="S809" s="87"/>
      <c r="T809" s="88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T809" s="20" t="s">
        <v>141</v>
      </c>
      <c r="AU809" s="20" t="s">
        <v>81</v>
      </c>
    </row>
    <row r="810" s="12" customFormat="1" ht="22.8" customHeight="1">
      <c r="A810" s="12"/>
      <c r="B810" s="187"/>
      <c r="C810" s="188"/>
      <c r="D810" s="189" t="s">
        <v>70</v>
      </c>
      <c r="E810" s="201" t="s">
        <v>1106</v>
      </c>
      <c r="F810" s="201" t="s">
        <v>1107</v>
      </c>
      <c r="G810" s="188"/>
      <c r="H810" s="188"/>
      <c r="I810" s="191"/>
      <c r="J810" s="202">
        <f>BK810</f>
        <v>0</v>
      </c>
      <c r="K810" s="188"/>
      <c r="L810" s="193"/>
      <c r="M810" s="194"/>
      <c r="N810" s="195"/>
      <c r="O810" s="195"/>
      <c r="P810" s="196">
        <f>SUM(P811:P836)</f>
        <v>0</v>
      </c>
      <c r="Q810" s="195"/>
      <c r="R810" s="196">
        <f>SUM(R811:R836)</f>
        <v>0.017006499999999997</v>
      </c>
      <c r="S810" s="195"/>
      <c r="T810" s="197">
        <f>SUM(T811:T836)</f>
        <v>0</v>
      </c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R810" s="198" t="s">
        <v>81</v>
      </c>
      <c r="AT810" s="199" t="s">
        <v>70</v>
      </c>
      <c r="AU810" s="199" t="s">
        <v>79</v>
      </c>
      <c r="AY810" s="198" t="s">
        <v>130</v>
      </c>
      <c r="BK810" s="200">
        <f>SUM(BK811:BK836)</f>
        <v>0</v>
      </c>
    </row>
    <row r="811" s="2" customFormat="1" ht="24.15" customHeight="1">
      <c r="A811" s="41"/>
      <c r="B811" s="42"/>
      <c r="C811" s="203" t="s">
        <v>649</v>
      </c>
      <c r="D811" s="203" t="s">
        <v>133</v>
      </c>
      <c r="E811" s="204" t="s">
        <v>1108</v>
      </c>
      <c r="F811" s="205" t="s">
        <v>1109</v>
      </c>
      <c r="G811" s="206" t="s">
        <v>152</v>
      </c>
      <c r="H811" s="207">
        <v>28.885999999999999</v>
      </c>
      <c r="I811" s="208"/>
      <c r="J811" s="209">
        <f>ROUND(I811*H811,2)</f>
        <v>0</v>
      </c>
      <c r="K811" s="205" t="s">
        <v>137</v>
      </c>
      <c r="L811" s="47"/>
      <c r="M811" s="210" t="s">
        <v>19</v>
      </c>
      <c r="N811" s="211" t="s">
        <v>42</v>
      </c>
      <c r="O811" s="87"/>
      <c r="P811" s="212">
        <f>O811*H811</f>
        <v>0</v>
      </c>
      <c r="Q811" s="212">
        <v>6.0000000000000002E-05</v>
      </c>
      <c r="R811" s="212">
        <f>Q811*H811</f>
        <v>0.0017331600000000001</v>
      </c>
      <c r="S811" s="212">
        <v>0</v>
      </c>
      <c r="T811" s="213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14" t="s">
        <v>193</v>
      </c>
      <c r="AT811" s="214" t="s">
        <v>133</v>
      </c>
      <c r="AU811" s="214" t="s">
        <v>81</v>
      </c>
      <c r="AY811" s="20" t="s">
        <v>130</v>
      </c>
      <c r="BE811" s="215">
        <f>IF(N811="základní",J811,0)</f>
        <v>0</v>
      </c>
      <c r="BF811" s="215">
        <f>IF(N811="snížená",J811,0)</f>
        <v>0</v>
      </c>
      <c r="BG811" s="215">
        <f>IF(N811="zákl. přenesená",J811,0)</f>
        <v>0</v>
      </c>
      <c r="BH811" s="215">
        <f>IF(N811="sníž. přenesená",J811,0)</f>
        <v>0</v>
      </c>
      <c r="BI811" s="215">
        <f>IF(N811="nulová",J811,0)</f>
        <v>0</v>
      </c>
      <c r="BJ811" s="20" t="s">
        <v>79</v>
      </c>
      <c r="BK811" s="215">
        <f>ROUND(I811*H811,2)</f>
        <v>0</v>
      </c>
      <c r="BL811" s="20" t="s">
        <v>193</v>
      </c>
      <c r="BM811" s="214" t="s">
        <v>1110</v>
      </c>
    </row>
    <row r="812" s="2" customFormat="1">
      <c r="A812" s="41"/>
      <c r="B812" s="42"/>
      <c r="C812" s="43"/>
      <c r="D812" s="216" t="s">
        <v>139</v>
      </c>
      <c r="E812" s="43"/>
      <c r="F812" s="217" t="s">
        <v>1111</v>
      </c>
      <c r="G812" s="43"/>
      <c r="H812" s="43"/>
      <c r="I812" s="218"/>
      <c r="J812" s="43"/>
      <c r="K812" s="43"/>
      <c r="L812" s="47"/>
      <c r="M812" s="219"/>
      <c r="N812" s="220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20" t="s">
        <v>139</v>
      </c>
      <c r="AU812" s="20" t="s">
        <v>81</v>
      </c>
    </row>
    <row r="813" s="2" customFormat="1">
      <c r="A813" s="41"/>
      <c r="B813" s="42"/>
      <c r="C813" s="43"/>
      <c r="D813" s="221" t="s">
        <v>141</v>
      </c>
      <c r="E813" s="43"/>
      <c r="F813" s="222" t="s">
        <v>1112</v>
      </c>
      <c r="G813" s="43"/>
      <c r="H813" s="43"/>
      <c r="I813" s="218"/>
      <c r="J813" s="43"/>
      <c r="K813" s="43"/>
      <c r="L813" s="47"/>
      <c r="M813" s="219"/>
      <c r="N813" s="220"/>
      <c r="O813" s="87"/>
      <c r="P813" s="87"/>
      <c r="Q813" s="87"/>
      <c r="R813" s="87"/>
      <c r="S813" s="87"/>
      <c r="T813" s="88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T813" s="20" t="s">
        <v>141</v>
      </c>
      <c r="AU813" s="20" t="s">
        <v>81</v>
      </c>
    </row>
    <row r="814" s="13" customFormat="1">
      <c r="A814" s="13"/>
      <c r="B814" s="223"/>
      <c r="C814" s="224"/>
      <c r="D814" s="216" t="s">
        <v>143</v>
      </c>
      <c r="E814" s="225" t="s">
        <v>19</v>
      </c>
      <c r="F814" s="226" t="s">
        <v>1113</v>
      </c>
      <c r="G814" s="224"/>
      <c r="H814" s="227">
        <v>28.885999999999999</v>
      </c>
      <c r="I814" s="228"/>
      <c r="J814" s="224"/>
      <c r="K814" s="224"/>
      <c r="L814" s="229"/>
      <c r="M814" s="230"/>
      <c r="N814" s="231"/>
      <c r="O814" s="231"/>
      <c r="P814" s="231"/>
      <c r="Q814" s="231"/>
      <c r="R814" s="231"/>
      <c r="S814" s="231"/>
      <c r="T814" s="23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3" t="s">
        <v>143</v>
      </c>
      <c r="AU814" s="233" t="s">
        <v>81</v>
      </c>
      <c r="AV814" s="13" t="s">
        <v>81</v>
      </c>
      <c r="AW814" s="13" t="s">
        <v>33</v>
      </c>
      <c r="AX814" s="13" t="s">
        <v>71</v>
      </c>
      <c r="AY814" s="233" t="s">
        <v>130</v>
      </c>
    </row>
    <row r="815" s="14" customFormat="1">
      <c r="A815" s="14"/>
      <c r="B815" s="234"/>
      <c r="C815" s="235"/>
      <c r="D815" s="216" t="s">
        <v>143</v>
      </c>
      <c r="E815" s="236" t="s">
        <v>19</v>
      </c>
      <c r="F815" s="237" t="s">
        <v>145</v>
      </c>
      <c r="G815" s="235"/>
      <c r="H815" s="238">
        <v>28.885999999999999</v>
      </c>
      <c r="I815" s="239"/>
      <c r="J815" s="235"/>
      <c r="K815" s="235"/>
      <c r="L815" s="240"/>
      <c r="M815" s="241"/>
      <c r="N815" s="242"/>
      <c r="O815" s="242"/>
      <c r="P815" s="242"/>
      <c r="Q815" s="242"/>
      <c r="R815" s="242"/>
      <c r="S815" s="242"/>
      <c r="T815" s="24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4" t="s">
        <v>143</v>
      </c>
      <c r="AU815" s="244" t="s">
        <v>81</v>
      </c>
      <c r="AV815" s="14" t="s">
        <v>138</v>
      </c>
      <c r="AW815" s="14" t="s">
        <v>33</v>
      </c>
      <c r="AX815" s="14" t="s">
        <v>79</v>
      </c>
      <c r="AY815" s="244" t="s">
        <v>130</v>
      </c>
    </row>
    <row r="816" s="2" customFormat="1" ht="24.15" customHeight="1">
      <c r="A816" s="41"/>
      <c r="B816" s="42"/>
      <c r="C816" s="203" t="s">
        <v>1114</v>
      </c>
      <c r="D816" s="203" t="s">
        <v>133</v>
      </c>
      <c r="E816" s="204" t="s">
        <v>1115</v>
      </c>
      <c r="F816" s="205" t="s">
        <v>1116</v>
      </c>
      <c r="G816" s="206" t="s">
        <v>152</v>
      </c>
      <c r="H816" s="207">
        <v>28.885999999999999</v>
      </c>
      <c r="I816" s="208"/>
      <c r="J816" s="209">
        <f>ROUND(I816*H816,2)</f>
        <v>0</v>
      </c>
      <c r="K816" s="205" t="s">
        <v>137</v>
      </c>
      <c r="L816" s="47"/>
      <c r="M816" s="210" t="s">
        <v>19</v>
      </c>
      <c r="N816" s="211" t="s">
        <v>42</v>
      </c>
      <c r="O816" s="87"/>
      <c r="P816" s="212">
        <f>O816*H816</f>
        <v>0</v>
      </c>
      <c r="Q816" s="212">
        <v>0.00013999999999999999</v>
      </c>
      <c r="R816" s="212">
        <f>Q816*H816</f>
        <v>0.0040440399999999996</v>
      </c>
      <c r="S816" s="212">
        <v>0</v>
      </c>
      <c r="T816" s="213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14" t="s">
        <v>193</v>
      </c>
      <c r="AT816" s="214" t="s">
        <v>133</v>
      </c>
      <c r="AU816" s="214" t="s">
        <v>81</v>
      </c>
      <c r="AY816" s="20" t="s">
        <v>130</v>
      </c>
      <c r="BE816" s="215">
        <f>IF(N816="základní",J816,0)</f>
        <v>0</v>
      </c>
      <c r="BF816" s="215">
        <f>IF(N816="snížená",J816,0)</f>
        <v>0</v>
      </c>
      <c r="BG816" s="215">
        <f>IF(N816="zákl. přenesená",J816,0)</f>
        <v>0</v>
      </c>
      <c r="BH816" s="215">
        <f>IF(N816="sníž. přenesená",J816,0)</f>
        <v>0</v>
      </c>
      <c r="BI816" s="215">
        <f>IF(N816="nulová",J816,0)</f>
        <v>0</v>
      </c>
      <c r="BJ816" s="20" t="s">
        <v>79</v>
      </c>
      <c r="BK816" s="215">
        <f>ROUND(I816*H816,2)</f>
        <v>0</v>
      </c>
      <c r="BL816" s="20" t="s">
        <v>193</v>
      </c>
      <c r="BM816" s="214" t="s">
        <v>1117</v>
      </c>
    </row>
    <row r="817" s="2" customFormat="1">
      <c r="A817" s="41"/>
      <c r="B817" s="42"/>
      <c r="C817" s="43"/>
      <c r="D817" s="216" t="s">
        <v>139</v>
      </c>
      <c r="E817" s="43"/>
      <c r="F817" s="217" t="s">
        <v>1118</v>
      </c>
      <c r="G817" s="43"/>
      <c r="H817" s="43"/>
      <c r="I817" s="218"/>
      <c r="J817" s="43"/>
      <c r="K817" s="43"/>
      <c r="L817" s="47"/>
      <c r="M817" s="219"/>
      <c r="N817" s="220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139</v>
      </c>
      <c r="AU817" s="20" t="s">
        <v>81</v>
      </c>
    </row>
    <row r="818" s="2" customFormat="1">
      <c r="A818" s="41"/>
      <c r="B818" s="42"/>
      <c r="C818" s="43"/>
      <c r="D818" s="221" t="s">
        <v>141</v>
      </c>
      <c r="E818" s="43"/>
      <c r="F818" s="222" t="s">
        <v>1119</v>
      </c>
      <c r="G818" s="43"/>
      <c r="H818" s="43"/>
      <c r="I818" s="218"/>
      <c r="J818" s="43"/>
      <c r="K818" s="43"/>
      <c r="L818" s="47"/>
      <c r="M818" s="219"/>
      <c r="N818" s="220"/>
      <c r="O818" s="87"/>
      <c r="P818" s="87"/>
      <c r="Q818" s="87"/>
      <c r="R818" s="87"/>
      <c r="S818" s="87"/>
      <c r="T818" s="88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T818" s="20" t="s">
        <v>141</v>
      </c>
      <c r="AU818" s="20" t="s">
        <v>81</v>
      </c>
    </row>
    <row r="819" s="13" customFormat="1">
      <c r="A819" s="13"/>
      <c r="B819" s="223"/>
      <c r="C819" s="224"/>
      <c r="D819" s="216" t="s">
        <v>143</v>
      </c>
      <c r="E819" s="225" t="s">
        <v>19</v>
      </c>
      <c r="F819" s="226" t="s">
        <v>1113</v>
      </c>
      <c r="G819" s="224"/>
      <c r="H819" s="227">
        <v>28.885999999999999</v>
      </c>
      <c r="I819" s="228"/>
      <c r="J819" s="224"/>
      <c r="K819" s="224"/>
      <c r="L819" s="229"/>
      <c r="M819" s="230"/>
      <c r="N819" s="231"/>
      <c r="O819" s="231"/>
      <c r="P819" s="231"/>
      <c r="Q819" s="231"/>
      <c r="R819" s="231"/>
      <c r="S819" s="231"/>
      <c r="T819" s="23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3" t="s">
        <v>143</v>
      </c>
      <c r="AU819" s="233" t="s">
        <v>81</v>
      </c>
      <c r="AV819" s="13" t="s">
        <v>81</v>
      </c>
      <c r="AW819" s="13" t="s">
        <v>33</v>
      </c>
      <c r="AX819" s="13" t="s">
        <v>71</v>
      </c>
      <c r="AY819" s="233" t="s">
        <v>130</v>
      </c>
    </row>
    <row r="820" s="14" customFormat="1">
      <c r="A820" s="14"/>
      <c r="B820" s="234"/>
      <c r="C820" s="235"/>
      <c r="D820" s="216" t="s">
        <v>143</v>
      </c>
      <c r="E820" s="236" t="s">
        <v>19</v>
      </c>
      <c r="F820" s="237" t="s">
        <v>145</v>
      </c>
      <c r="G820" s="235"/>
      <c r="H820" s="238">
        <v>28.885999999999999</v>
      </c>
      <c r="I820" s="239"/>
      <c r="J820" s="235"/>
      <c r="K820" s="235"/>
      <c r="L820" s="240"/>
      <c r="M820" s="241"/>
      <c r="N820" s="242"/>
      <c r="O820" s="242"/>
      <c r="P820" s="242"/>
      <c r="Q820" s="242"/>
      <c r="R820" s="242"/>
      <c r="S820" s="242"/>
      <c r="T820" s="24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4" t="s">
        <v>143</v>
      </c>
      <c r="AU820" s="244" t="s">
        <v>81</v>
      </c>
      <c r="AV820" s="14" t="s">
        <v>138</v>
      </c>
      <c r="AW820" s="14" t="s">
        <v>33</v>
      </c>
      <c r="AX820" s="14" t="s">
        <v>79</v>
      </c>
      <c r="AY820" s="244" t="s">
        <v>130</v>
      </c>
    </row>
    <row r="821" s="2" customFormat="1" ht="24.15" customHeight="1">
      <c r="A821" s="41"/>
      <c r="B821" s="42"/>
      <c r="C821" s="203" t="s">
        <v>1120</v>
      </c>
      <c r="D821" s="203" t="s">
        <v>133</v>
      </c>
      <c r="E821" s="204" t="s">
        <v>1121</v>
      </c>
      <c r="F821" s="205" t="s">
        <v>1122</v>
      </c>
      <c r="G821" s="206" t="s">
        <v>152</v>
      </c>
      <c r="H821" s="207">
        <v>28.885999999999999</v>
      </c>
      <c r="I821" s="208"/>
      <c r="J821" s="209">
        <f>ROUND(I821*H821,2)</f>
        <v>0</v>
      </c>
      <c r="K821" s="205" t="s">
        <v>137</v>
      </c>
      <c r="L821" s="47"/>
      <c r="M821" s="210" t="s">
        <v>19</v>
      </c>
      <c r="N821" s="211" t="s">
        <v>42</v>
      </c>
      <c r="O821" s="87"/>
      <c r="P821" s="212">
        <f>O821*H821</f>
        <v>0</v>
      </c>
      <c r="Q821" s="212">
        <v>0.00023000000000000001</v>
      </c>
      <c r="R821" s="212">
        <f>Q821*H821</f>
        <v>0.0066437800000000002</v>
      </c>
      <c r="S821" s="212">
        <v>0</v>
      </c>
      <c r="T821" s="213">
        <f>S821*H821</f>
        <v>0</v>
      </c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R821" s="214" t="s">
        <v>193</v>
      </c>
      <c r="AT821" s="214" t="s">
        <v>133</v>
      </c>
      <c r="AU821" s="214" t="s">
        <v>81</v>
      </c>
      <c r="AY821" s="20" t="s">
        <v>130</v>
      </c>
      <c r="BE821" s="215">
        <f>IF(N821="základní",J821,0)</f>
        <v>0</v>
      </c>
      <c r="BF821" s="215">
        <f>IF(N821="snížená",J821,0)</f>
        <v>0</v>
      </c>
      <c r="BG821" s="215">
        <f>IF(N821="zákl. přenesená",J821,0)</f>
        <v>0</v>
      </c>
      <c r="BH821" s="215">
        <f>IF(N821="sníž. přenesená",J821,0)</f>
        <v>0</v>
      </c>
      <c r="BI821" s="215">
        <f>IF(N821="nulová",J821,0)</f>
        <v>0</v>
      </c>
      <c r="BJ821" s="20" t="s">
        <v>79</v>
      </c>
      <c r="BK821" s="215">
        <f>ROUND(I821*H821,2)</f>
        <v>0</v>
      </c>
      <c r="BL821" s="20" t="s">
        <v>193</v>
      </c>
      <c r="BM821" s="214" t="s">
        <v>1123</v>
      </c>
    </row>
    <row r="822" s="2" customFormat="1">
      <c r="A822" s="41"/>
      <c r="B822" s="42"/>
      <c r="C822" s="43"/>
      <c r="D822" s="216" t="s">
        <v>139</v>
      </c>
      <c r="E822" s="43"/>
      <c r="F822" s="217" t="s">
        <v>1124</v>
      </c>
      <c r="G822" s="43"/>
      <c r="H822" s="43"/>
      <c r="I822" s="218"/>
      <c r="J822" s="43"/>
      <c r="K822" s="43"/>
      <c r="L822" s="47"/>
      <c r="M822" s="219"/>
      <c r="N822" s="220"/>
      <c r="O822" s="87"/>
      <c r="P822" s="87"/>
      <c r="Q822" s="87"/>
      <c r="R822" s="87"/>
      <c r="S822" s="87"/>
      <c r="T822" s="88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T822" s="20" t="s">
        <v>139</v>
      </c>
      <c r="AU822" s="20" t="s">
        <v>81</v>
      </c>
    </row>
    <row r="823" s="2" customFormat="1">
      <c r="A823" s="41"/>
      <c r="B823" s="42"/>
      <c r="C823" s="43"/>
      <c r="D823" s="221" t="s">
        <v>141</v>
      </c>
      <c r="E823" s="43"/>
      <c r="F823" s="222" t="s">
        <v>1125</v>
      </c>
      <c r="G823" s="43"/>
      <c r="H823" s="43"/>
      <c r="I823" s="218"/>
      <c r="J823" s="43"/>
      <c r="K823" s="43"/>
      <c r="L823" s="47"/>
      <c r="M823" s="219"/>
      <c r="N823" s="220"/>
      <c r="O823" s="87"/>
      <c r="P823" s="87"/>
      <c r="Q823" s="87"/>
      <c r="R823" s="87"/>
      <c r="S823" s="87"/>
      <c r="T823" s="88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T823" s="20" t="s">
        <v>141</v>
      </c>
      <c r="AU823" s="20" t="s">
        <v>81</v>
      </c>
    </row>
    <row r="824" s="2" customFormat="1" ht="24.15" customHeight="1">
      <c r="A824" s="41"/>
      <c r="B824" s="42"/>
      <c r="C824" s="203" t="s">
        <v>1126</v>
      </c>
      <c r="D824" s="203" t="s">
        <v>133</v>
      </c>
      <c r="E824" s="204" t="s">
        <v>1127</v>
      </c>
      <c r="F824" s="205" t="s">
        <v>1128</v>
      </c>
      <c r="G824" s="206" t="s">
        <v>152</v>
      </c>
      <c r="H824" s="207">
        <v>10.664</v>
      </c>
      <c r="I824" s="208"/>
      <c r="J824" s="209">
        <f>ROUND(I824*H824,2)</f>
        <v>0</v>
      </c>
      <c r="K824" s="205" t="s">
        <v>137</v>
      </c>
      <c r="L824" s="47"/>
      <c r="M824" s="210" t="s">
        <v>19</v>
      </c>
      <c r="N824" s="211" t="s">
        <v>42</v>
      </c>
      <c r="O824" s="87"/>
      <c r="P824" s="212">
        <f>O824*H824</f>
        <v>0</v>
      </c>
      <c r="Q824" s="212">
        <v>6.0000000000000002E-05</v>
      </c>
      <c r="R824" s="212">
        <f>Q824*H824</f>
        <v>0.00063984000000000003</v>
      </c>
      <c r="S824" s="212">
        <v>0</v>
      </c>
      <c r="T824" s="213">
        <f>S824*H824</f>
        <v>0</v>
      </c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R824" s="214" t="s">
        <v>193</v>
      </c>
      <c r="AT824" s="214" t="s">
        <v>133</v>
      </c>
      <c r="AU824" s="214" t="s">
        <v>81</v>
      </c>
      <c r="AY824" s="20" t="s">
        <v>130</v>
      </c>
      <c r="BE824" s="215">
        <f>IF(N824="základní",J824,0)</f>
        <v>0</v>
      </c>
      <c r="BF824" s="215">
        <f>IF(N824="snížená",J824,0)</f>
        <v>0</v>
      </c>
      <c r="BG824" s="215">
        <f>IF(N824="zákl. přenesená",J824,0)</f>
        <v>0</v>
      </c>
      <c r="BH824" s="215">
        <f>IF(N824="sníž. přenesená",J824,0)</f>
        <v>0</v>
      </c>
      <c r="BI824" s="215">
        <f>IF(N824="nulová",J824,0)</f>
        <v>0</v>
      </c>
      <c r="BJ824" s="20" t="s">
        <v>79</v>
      </c>
      <c r="BK824" s="215">
        <f>ROUND(I824*H824,2)</f>
        <v>0</v>
      </c>
      <c r="BL824" s="20" t="s">
        <v>193</v>
      </c>
      <c r="BM824" s="214" t="s">
        <v>1129</v>
      </c>
    </row>
    <row r="825" s="2" customFormat="1">
      <c r="A825" s="41"/>
      <c r="B825" s="42"/>
      <c r="C825" s="43"/>
      <c r="D825" s="216" t="s">
        <v>139</v>
      </c>
      <c r="E825" s="43"/>
      <c r="F825" s="217" t="s">
        <v>1128</v>
      </c>
      <c r="G825" s="43"/>
      <c r="H825" s="43"/>
      <c r="I825" s="218"/>
      <c r="J825" s="43"/>
      <c r="K825" s="43"/>
      <c r="L825" s="47"/>
      <c r="M825" s="219"/>
      <c r="N825" s="220"/>
      <c r="O825" s="87"/>
      <c r="P825" s="87"/>
      <c r="Q825" s="87"/>
      <c r="R825" s="87"/>
      <c r="S825" s="87"/>
      <c r="T825" s="88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T825" s="20" t="s">
        <v>139</v>
      </c>
      <c r="AU825" s="20" t="s">
        <v>81</v>
      </c>
    </row>
    <row r="826" s="2" customFormat="1">
      <c r="A826" s="41"/>
      <c r="B826" s="42"/>
      <c r="C826" s="43"/>
      <c r="D826" s="221" t="s">
        <v>141</v>
      </c>
      <c r="E826" s="43"/>
      <c r="F826" s="222" t="s">
        <v>1130</v>
      </c>
      <c r="G826" s="43"/>
      <c r="H826" s="43"/>
      <c r="I826" s="218"/>
      <c r="J826" s="43"/>
      <c r="K826" s="43"/>
      <c r="L826" s="47"/>
      <c r="M826" s="219"/>
      <c r="N826" s="220"/>
      <c r="O826" s="87"/>
      <c r="P826" s="87"/>
      <c r="Q826" s="87"/>
      <c r="R826" s="87"/>
      <c r="S826" s="87"/>
      <c r="T826" s="88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T826" s="20" t="s">
        <v>141</v>
      </c>
      <c r="AU826" s="20" t="s">
        <v>81</v>
      </c>
    </row>
    <row r="827" s="13" customFormat="1">
      <c r="A827" s="13"/>
      <c r="B827" s="223"/>
      <c r="C827" s="224"/>
      <c r="D827" s="216" t="s">
        <v>143</v>
      </c>
      <c r="E827" s="225" t="s">
        <v>19</v>
      </c>
      <c r="F827" s="226" t="s">
        <v>1131</v>
      </c>
      <c r="G827" s="224"/>
      <c r="H827" s="227">
        <v>10.664</v>
      </c>
      <c r="I827" s="228"/>
      <c r="J827" s="224"/>
      <c r="K827" s="224"/>
      <c r="L827" s="229"/>
      <c r="M827" s="230"/>
      <c r="N827" s="231"/>
      <c r="O827" s="231"/>
      <c r="P827" s="231"/>
      <c r="Q827" s="231"/>
      <c r="R827" s="231"/>
      <c r="S827" s="231"/>
      <c r="T827" s="23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3" t="s">
        <v>143</v>
      </c>
      <c r="AU827" s="233" t="s">
        <v>81</v>
      </c>
      <c r="AV827" s="13" t="s">
        <v>81</v>
      </c>
      <c r="AW827" s="13" t="s">
        <v>33</v>
      </c>
      <c r="AX827" s="13" t="s">
        <v>71</v>
      </c>
      <c r="AY827" s="233" t="s">
        <v>130</v>
      </c>
    </row>
    <row r="828" s="14" customFormat="1">
      <c r="A828" s="14"/>
      <c r="B828" s="234"/>
      <c r="C828" s="235"/>
      <c r="D828" s="216" t="s">
        <v>143</v>
      </c>
      <c r="E828" s="236" t="s">
        <v>19</v>
      </c>
      <c r="F828" s="237" t="s">
        <v>145</v>
      </c>
      <c r="G828" s="235"/>
      <c r="H828" s="238">
        <v>10.664</v>
      </c>
      <c r="I828" s="239"/>
      <c r="J828" s="235"/>
      <c r="K828" s="235"/>
      <c r="L828" s="240"/>
      <c r="M828" s="241"/>
      <c r="N828" s="242"/>
      <c r="O828" s="242"/>
      <c r="P828" s="242"/>
      <c r="Q828" s="242"/>
      <c r="R828" s="242"/>
      <c r="S828" s="242"/>
      <c r="T828" s="24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4" t="s">
        <v>143</v>
      </c>
      <c r="AU828" s="244" t="s">
        <v>81</v>
      </c>
      <c r="AV828" s="14" t="s">
        <v>138</v>
      </c>
      <c r="AW828" s="14" t="s">
        <v>33</v>
      </c>
      <c r="AX828" s="14" t="s">
        <v>79</v>
      </c>
      <c r="AY828" s="244" t="s">
        <v>130</v>
      </c>
    </row>
    <row r="829" s="2" customFormat="1" ht="24.15" customHeight="1">
      <c r="A829" s="41"/>
      <c r="B829" s="42"/>
      <c r="C829" s="203" t="s">
        <v>814</v>
      </c>
      <c r="D829" s="203" t="s">
        <v>133</v>
      </c>
      <c r="E829" s="204" t="s">
        <v>1132</v>
      </c>
      <c r="F829" s="205" t="s">
        <v>1133</v>
      </c>
      <c r="G829" s="206" t="s">
        <v>152</v>
      </c>
      <c r="H829" s="207">
        <v>10.664</v>
      </c>
      <c r="I829" s="208"/>
      <c r="J829" s="209">
        <f>ROUND(I829*H829,2)</f>
        <v>0</v>
      </c>
      <c r="K829" s="205" t="s">
        <v>137</v>
      </c>
      <c r="L829" s="47"/>
      <c r="M829" s="210" t="s">
        <v>19</v>
      </c>
      <c r="N829" s="211" t="s">
        <v>42</v>
      </c>
      <c r="O829" s="87"/>
      <c r="P829" s="212">
        <f>O829*H829</f>
        <v>0</v>
      </c>
      <c r="Q829" s="212">
        <v>0.00013999999999999999</v>
      </c>
      <c r="R829" s="212">
        <f>Q829*H829</f>
        <v>0.0014929599999999998</v>
      </c>
      <c r="S829" s="212">
        <v>0</v>
      </c>
      <c r="T829" s="213">
        <f>S829*H829</f>
        <v>0</v>
      </c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R829" s="214" t="s">
        <v>193</v>
      </c>
      <c r="AT829" s="214" t="s">
        <v>133</v>
      </c>
      <c r="AU829" s="214" t="s">
        <v>81</v>
      </c>
      <c r="AY829" s="20" t="s">
        <v>130</v>
      </c>
      <c r="BE829" s="215">
        <f>IF(N829="základní",J829,0)</f>
        <v>0</v>
      </c>
      <c r="BF829" s="215">
        <f>IF(N829="snížená",J829,0)</f>
        <v>0</v>
      </c>
      <c r="BG829" s="215">
        <f>IF(N829="zákl. přenesená",J829,0)</f>
        <v>0</v>
      </c>
      <c r="BH829" s="215">
        <f>IF(N829="sníž. přenesená",J829,0)</f>
        <v>0</v>
      </c>
      <c r="BI829" s="215">
        <f>IF(N829="nulová",J829,0)</f>
        <v>0</v>
      </c>
      <c r="BJ829" s="20" t="s">
        <v>79</v>
      </c>
      <c r="BK829" s="215">
        <f>ROUND(I829*H829,2)</f>
        <v>0</v>
      </c>
      <c r="BL829" s="20" t="s">
        <v>193</v>
      </c>
      <c r="BM829" s="214" t="s">
        <v>1134</v>
      </c>
    </row>
    <row r="830" s="2" customFormat="1">
      <c r="A830" s="41"/>
      <c r="B830" s="42"/>
      <c r="C830" s="43"/>
      <c r="D830" s="216" t="s">
        <v>139</v>
      </c>
      <c r="E830" s="43"/>
      <c r="F830" s="217" t="s">
        <v>1135</v>
      </c>
      <c r="G830" s="43"/>
      <c r="H830" s="43"/>
      <c r="I830" s="218"/>
      <c r="J830" s="43"/>
      <c r="K830" s="43"/>
      <c r="L830" s="47"/>
      <c r="M830" s="219"/>
      <c r="N830" s="220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20" t="s">
        <v>139</v>
      </c>
      <c r="AU830" s="20" t="s">
        <v>81</v>
      </c>
    </row>
    <row r="831" s="2" customFormat="1">
      <c r="A831" s="41"/>
      <c r="B831" s="42"/>
      <c r="C831" s="43"/>
      <c r="D831" s="221" t="s">
        <v>141</v>
      </c>
      <c r="E831" s="43"/>
      <c r="F831" s="222" t="s">
        <v>1136</v>
      </c>
      <c r="G831" s="43"/>
      <c r="H831" s="43"/>
      <c r="I831" s="218"/>
      <c r="J831" s="43"/>
      <c r="K831" s="43"/>
      <c r="L831" s="47"/>
      <c r="M831" s="219"/>
      <c r="N831" s="220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T831" s="20" t="s">
        <v>141</v>
      </c>
      <c r="AU831" s="20" t="s">
        <v>81</v>
      </c>
    </row>
    <row r="832" s="13" customFormat="1">
      <c r="A832" s="13"/>
      <c r="B832" s="223"/>
      <c r="C832" s="224"/>
      <c r="D832" s="216" t="s">
        <v>143</v>
      </c>
      <c r="E832" s="225" t="s">
        <v>19</v>
      </c>
      <c r="F832" s="226" t="s">
        <v>1131</v>
      </c>
      <c r="G832" s="224"/>
      <c r="H832" s="227">
        <v>10.664</v>
      </c>
      <c r="I832" s="228"/>
      <c r="J832" s="224"/>
      <c r="K832" s="224"/>
      <c r="L832" s="229"/>
      <c r="M832" s="230"/>
      <c r="N832" s="231"/>
      <c r="O832" s="231"/>
      <c r="P832" s="231"/>
      <c r="Q832" s="231"/>
      <c r="R832" s="231"/>
      <c r="S832" s="231"/>
      <c r="T832" s="23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3" t="s">
        <v>143</v>
      </c>
      <c r="AU832" s="233" t="s">
        <v>81</v>
      </c>
      <c r="AV832" s="13" t="s">
        <v>81</v>
      </c>
      <c r="AW832" s="13" t="s">
        <v>33</v>
      </c>
      <c r="AX832" s="13" t="s">
        <v>71</v>
      </c>
      <c r="AY832" s="233" t="s">
        <v>130</v>
      </c>
    </row>
    <row r="833" s="14" customFormat="1">
      <c r="A833" s="14"/>
      <c r="B833" s="234"/>
      <c r="C833" s="235"/>
      <c r="D833" s="216" t="s">
        <v>143</v>
      </c>
      <c r="E833" s="236" t="s">
        <v>19</v>
      </c>
      <c r="F833" s="237" t="s">
        <v>145</v>
      </c>
      <c r="G833" s="235"/>
      <c r="H833" s="238">
        <v>10.664</v>
      </c>
      <c r="I833" s="239"/>
      <c r="J833" s="235"/>
      <c r="K833" s="235"/>
      <c r="L833" s="240"/>
      <c r="M833" s="241"/>
      <c r="N833" s="242"/>
      <c r="O833" s="242"/>
      <c r="P833" s="242"/>
      <c r="Q833" s="242"/>
      <c r="R833" s="242"/>
      <c r="S833" s="242"/>
      <c r="T833" s="24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4" t="s">
        <v>143</v>
      </c>
      <c r="AU833" s="244" t="s">
        <v>81</v>
      </c>
      <c r="AV833" s="14" t="s">
        <v>138</v>
      </c>
      <c r="AW833" s="14" t="s">
        <v>33</v>
      </c>
      <c r="AX833" s="14" t="s">
        <v>79</v>
      </c>
      <c r="AY833" s="244" t="s">
        <v>130</v>
      </c>
    </row>
    <row r="834" s="2" customFormat="1" ht="24.15" customHeight="1">
      <c r="A834" s="41"/>
      <c r="B834" s="42"/>
      <c r="C834" s="203" t="s">
        <v>1137</v>
      </c>
      <c r="D834" s="203" t="s">
        <v>133</v>
      </c>
      <c r="E834" s="204" t="s">
        <v>1138</v>
      </c>
      <c r="F834" s="205" t="s">
        <v>1139</v>
      </c>
      <c r="G834" s="206" t="s">
        <v>152</v>
      </c>
      <c r="H834" s="207">
        <v>10.664</v>
      </c>
      <c r="I834" s="208"/>
      <c r="J834" s="209">
        <f>ROUND(I834*H834,2)</f>
        <v>0</v>
      </c>
      <c r="K834" s="205" t="s">
        <v>137</v>
      </c>
      <c r="L834" s="47"/>
      <c r="M834" s="210" t="s">
        <v>19</v>
      </c>
      <c r="N834" s="211" t="s">
        <v>42</v>
      </c>
      <c r="O834" s="87"/>
      <c r="P834" s="212">
        <f>O834*H834</f>
        <v>0</v>
      </c>
      <c r="Q834" s="212">
        <v>0.00023000000000000001</v>
      </c>
      <c r="R834" s="212">
        <f>Q834*H834</f>
        <v>0.0024527199999999998</v>
      </c>
      <c r="S834" s="212">
        <v>0</v>
      </c>
      <c r="T834" s="213">
        <f>S834*H834</f>
        <v>0</v>
      </c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R834" s="214" t="s">
        <v>193</v>
      </c>
      <c r="AT834" s="214" t="s">
        <v>133</v>
      </c>
      <c r="AU834" s="214" t="s">
        <v>81</v>
      </c>
      <c r="AY834" s="20" t="s">
        <v>130</v>
      </c>
      <c r="BE834" s="215">
        <f>IF(N834="základní",J834,0)</f>
        <v>0</v>
      </c>
      <c r="BF834" s="215">
        <f>IF(N834="snížená",J834,0)</f>
        <v>0</v>
      </c>
      <c r="BG834" s="215">
        <f>IF(N834="zákl. přenesená",J834,0)</f>
        <v>0</v>
      </c>
      <c r="BH834" s="215">
        <f>IF(N834="sníž. přenesená",J834,0)</f>
        <v>0</v>
      </c>
      <c r="BI834" s="215">
        <f>IF(N834="nulová",J834,0)</f>
        <v>0</v>
      </c>
      <c r="BJ834" s="20" t="s">
        <v>79</v>
      </c>
      <c r="BK834" s="215">
        <f>ROUND(I834*H834,2)</f>
        <v>0</v>
      </c>
      <c r="BL834" s="20" t="s">
        <v>193</v>
      </c>
      <c r="BM834" s="214" t="s">
        <v>1140</v>
      </c>
    </row>
    <row r="835" s="2" customFormat="1">
      <c r="A835" s="41"/>
      <c r="B835" s="42"/>
      <c r="C835" s="43"/>
      <c r="D835" s="216" t="s">
        <v>139</v>
      </c>
      <c r="E835" s="43"/>
      <c r="F835" s="217" t="s">
        <v>1141</v>
      </c>
      <c r="G835" s="43"/>
      <c r="H835" s="43"/>
      <c r="I835" s="218"/>
      <c r="J835" s="43"/>
      <c r="K835" s="43"/>
      <c r="L835" s="47"/>
      <c r="M835" s="219"/>
      <c r="N835" s="220"/>
      <c r="O835" s="87"/>
      <c r="P835" s="87"/>
      <c r="Q835" s="87"/>
      <c r="R835" s="87"/>
      <c r="S835" s="87"/>
      <c r="T835" s="88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T835" s="20" t="s">
        <v>139</v>
      </c>
      <c r="AU835" s="20" t="s">
        <v>81</v>
      </c>
    </row>
    <row r="836" s="2" customFormat="1">
      <c r="A836" s="41"/>
      <c r="B836" s="42"/>
      <c r="C836" s="43"/>
      <c r="D836" s="221" t="s">
        <v>141</v>
      </c>
      <c r="E836" s="43"/>
      <c r="F836" s="222" t="s">
        <v>1142</v>
      </c>
      <c r="G836" s="43"/>
      <c r="H836" s="43"/>
      <c r="I836" s="218"/>
      <c r="J836" s="43"/>
      <c r="K836" s="43"/>
      <c r="L836" s="47"/>
      <c r="M836" s="219"/>
      <c r="N836" s="220"/>
      <c r="O836" s="87"/>
      <c r="P836" s="87"/>
      <c r="Q836" s="87"/>
      <c r="R836" s="87"/>
      <c r="S836" s="87"/>
      <c r="T836" s="88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T836" s="20" t="s">
        <v>141</v>
      </c>
      <c r="AU836" s="20" t="s">
        <v>81</v>
      </c>
    </row>
    <row r="837" s="12" customFormat="1" ht="22.8" customHeight="1">
      <c r="A837" s="12"/>
      <c r="B837" s="187"/>
      <c r="C837" s="188"/>
      <c r="D837" s="189" t="s">
        <v>70</v>
      </c>
      <c r="E837" s="201" t="s">
        <v>1143</v>
      </c>
      <c r="F837" s="201" t="s">
        <v>1144</v>
      </c>
      <c r="G837" s="188"/>
      <c r="H837" s="188"/>
      <c r="I837" s="191"/>
      <c r="J837" s="202">
        <f>BK837</f>
        <v>0</v>
      </c>
      <c r="K837" s="188"/>
      <c r="L837" s="193"/>
      <c r="M837" s="194"/>
      <c r="N837" s="195"/>
      <c r="O837" s="195"/>
      <c r="P837" s="196">
        <f>SUM(P838:P860)</f>
        <v>0</v>
      </c>
      <c r="Q837" s="195"/>
      <c r="R837" s="196">
        <f>SUM(R838:R860)</f>
        <v>0.78519473999999989</v>
      </c>
      <c r="S837" s="195"/>
      <c r="T837" s="197">
        <f>SUM(T838:T860)</f>
        <v>0.067051760000000002</v>
      </c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R837" s="198" t="s">
        <v>81</v>
      </c>
      <c r="AT837" s="199" t="s">
        <v>70</v>
      </c>
      <c r="AU837" s="199" t="s">
        <v>79</v>
      </c>
      <c r="AY837" s="198" t="s">
        <v>130</v>
      </c>
      <c r="BK837" s="200">
        <f>SUM(BK838:BK860)</f>
        <v>0</v>
      </c>
    </row>
    <row r="838" s="2" customFormat="1" ht="16.5" customHeight="1">
      <c r="A838" s="41"/>
      <c r="B838" s="42"/>
      <c r="C838" s="203" t="s">
        <v>1145</v>
      </c>
      <c r="D838" s="203" t="s">
        <v>133</v>
      </c>
      <c r="E838" s="204" t="s">
        <v>1146</v>
      </c>
      <c r="F838" s="205" t="s">
        <v>1147</v>
      </c>
      <c r="G838" s="206" t="s">
        <v>152</v>
      </c>
      <c r="H838" s="207">
        <v>216.29599999999999</v>
      </c>
      <c r="I838" s="208"/>
      <c r="J838" s="209">
        <f>ROUND(I838*H838,2)</f>
        <v>0</v>
      </c>
      <c r="K838" s="205" t="s">
        <v>137</v>
      </c>
      <c r="L838" s="47"/>
      <c r="M838" s="210" t="s">
        <v>19</v>
      </c>
      <c r="N838" s="211" t="s">
        <v>42</v>
      </c>
      <c r="O838" s="87"/>
      <c r="P838" s="212">
        <f>O838*H838</f>
        <v>0</v>
      </c>
      <c r="Q838" s="212">
        <v>0.001</v>
      </c>
      <c r="R838" s="212">
        <f>Q838*H838</f>
        <v>0.21629599999999999</v>
      </c>
      <c r="S838" s="212">
        <v>0.00031</v>
      </c>
      <c r="T838" s="213">
        <f>S838*H838</f>
        <v>0.067051760000000002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14" t="s">
        <v>193</v>
      </c>
      <c r="AT838" s="214" t="s">
        <v>133</v>
      </c>
      <c r="AU838" s="214" t="s">
        <v>81</v>
      </c>
      <c r="AY838" s="20" t="s">
        <v>130</v>
      </c>
      <c r="BE838" s="215">
        <f>IF(N838="základní",J838,0)</f>
        <v>0</v>
      </c>
      <c r="BF838" s="215">
        <f>IF(N838="snížená",J838,0)</f>
        <v>0</v>
      </c>
      <c r="BG838" s="215">
        <f>IF(N838="zákl. přenesená",J838,0)</f>
        <v>0</v>
      </c>
      <c r="BH838" s="215">
        <f>IF(N838="sníž. přenesená",J838,0)</f>
        <v>0</v>
      </c>
      <c r="BI838" s="215">
        <f>IF(N838="nulová",J838,0)</f>
        <v>0</v>
      </c>
      <c r="BJ838" s="20" t="s">
        <v>79</v>
      </c>
      <c r="BK838" s="215">
        <f>ROUND(I838*H838,2)</f>
        <v>0</v>
      </c>
      <c r="BL838" s="20" t="s">
        <v>193</v>
      </c>
      <c r="BM838" s="214" t="s">
        <v>1148</v>
      </c>
    </row>
    <row r="839" s="2" customFormat="1">
      <c r="A839" s="41"/>
      <c r="B839" s="42"/>
      <c r="C839" s="43"/>
      <c r="D839" s="216" t="s">
        <v>139</v>
      </c>
      <c r="E839" s="43"/>
      <c r="F839" s="217" t="s">
        <v>1149</v>
      </c>
      <c r="G839" s="43"/>
      <c r="H839" s="43"/>
      <c r="I839" s="218"/>
      <c r="J839" s="43"/>
      <c r="K839" s="43"/>
      <c r="L839" s="47"/>
      <c r="M839" s="219"/>
      <c r="N839" s="220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20" t="s">
        <v>139</v>
      </c>
      <c r="AU839" s="20" t="s">
        <v>81</v>
      </c>
    </row>
    <row r="840" s="2" customFormat="1">
      <c r="A840" s="41"/>
      <c r="B840" s="42"/>
      <c r="C840" s="43"/>
      <c r="D840" s="221" t="s">
        <v>141</v>
      </c>
      <c r="E840" s="43"/>
      <c r="F840" s="222" t="s">
        <v>1150</v>
      </c>
      <c r="G840" s="43"/>
      <c r="H840" s="43"/>
      <c r="I840" s="218"/>
      <c r="J840" s="43"/>
      <c r="K840" s="43"/>
      <c r="L840" s="47"/>
      <c r="M840" s="219"/>
      <c r="N840" s="220"/>
      <c r="O840" s="87"/>
      <c r="P840" s="87"/>
      <c r="Q840" s="87"/>
      <c r="R840" s="87"/>
      <c r="S840" s="87"/>
      <c r="T840" s="88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T840" s="20" t="s">
        <v>141</v>
      </c>
      <c r="AU840" s="20" t="s">
        <v>81</v>
      </c>
    </row>
    <row r="841" s="13" customFormat="1">
      <c r="A841" s="13"/>
      <c r="B841" s="223"/>
      <c r="C841" s="224"/>
      <c r="D841" s="216" t="s">
        <v>143</v>
      </c>
      <c r="E841" s="225" t="s">
        <v>19</v>
      </c>
      <c r="F841" s="226" t="s">
        <v>1151</v>
      </c>
      <c r="G841" s="224"/>
      <c r="H841" s="227">
        <v>58.494</v>
      </c>
      <c r="I841" s="228"/>
      <c r="J841" s="224"/>
      <c r="K841" s="224"/>
      <c r="L841" s="229"/>
      <c r="M841" s="230"/>
      <c r="N841" s="231"/>
      <c r="O841" s="231"/>
      <c r="P841" s="231"/>
      <c r="Q841" s="231"/>
      <c r="R841" s="231"/>
      <c r="S841" s="231"/>
      <c r="T841" s="23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3" t="s">
        <v>143</v>
      </c>
      <c r="AU841" s="233" t="s">
        <v>81</v>
      </c>
      <c r="AV841" s="13" t="s">
        <v>81</v>
      </c>
      <c r="AW841" s="13" t="s">
        <v>33</v>
      </c>
      <c r="AX841" s="13" t="s">
        <v>71</v>
      </c>
      <c r="AY841" s="233" t="s">
        <v>130</v>
      </c>
    </row>
    <row r="842" s="13" customFormat="1">
      <c r="A842" s="13"/>
      <c r="B842" s="223"/>
      <c r="C842" s="224"/>
      <c r="D842" s="216" t="s">
        <v>143</v>
      </c>
      <c r="E842" s="225" t="s">
        <v>19</v>
      </c>
      <c r="F842" s="226" t="s">
        <v>1152</v>
      </c>
      <c r="G842" s="224"/>
      <c r="H842" s="227">
        <v>32.359000000000002</v>
      </c>
      <c r="I842" s="228"/>
      <c r="J842" s="224"/>
      <c r="K842" s="224"/>
      <c r="L842" s="229"/>
      <c r="M842" s="230"/>
      <c r="N842" s="231"/>
      <c r="O842" s="231"/>
      <c r="P842" s="231"/>
      <c r="Q842" s="231"/>
      <c r="R842" s="231"/>
      <c r="S842" s="231"/>
      <c r="T842" s="23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3" t="s">
        <v>143</v>
      </c>
      <c r="AU842" s="233" t="s">
        <v>81</v>
      </c>
      <c r="AV842" s="13" t="s">
        <v>81</v>
      </c>
      <c r="AW842" s="13" t="s">
        <v>33</v>
      </c>
      <c r="AX842" s="13" t="s">
        <v>71</v>
      </c>
      <c r="AY842" s="233" t="s">
        <v>130</v>
      </c>
    </row>
    <row r="843" s="13" customFormat="1">
      <c r="A843" s="13"/>
      <c r="B843" s="223"/>
      <c r="C843" s="224"/>
      <c r="D843" s="216" t="s">
        <v>143</v>
      </c>
      <c r="E843" s="225" t="s">
        <v>19</v>
      </c>
      <c r="F843" s="226" t="s">
        <v>1153</v>
      </c>
      <c r="G843" s="224"/>
      <c r="H843" s="227">
        <v>12.488</v>
      </c>
      <c r="I843" s="228"/>
      <c r="J843" s="224"/>
      <c r="K843" s="224"/>
      <c r="L843" s="229"/>
      <c r="M843" s="230"/>
      <c r="N843" s="231"/>
      <c r="O843" s="231"/>
      <c r="P843" s="231"/>
      <c r="Q843" s="231"/>
      <c r="R843" s="231"/>
      <c r="S843" s="231"/>
      <c r="T843" s="23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3" t="s">
        <v>143</v>
      </c>
      <c r="AU843" s="233" t="s">
        <v>81</v>
      </c>
      <c r="AV843" s="13" t="s">
        <v>81</v>
      </c>
      <c r="AW843" s="13" t="s">
        <v>33</v>
      </c>
      <c r="AX843" s="13" t="s">
        <v>71</v>
      </c>
      <c r="AY843" s="233" t="s">
        <v>130</v>
      </c>
    </row>
    <row r="844" s="16" customFormat="1">
      <c r="A844" s="16"/>
      <c r="B844" s="268"/>
      <c r="C844" s="269"/>
      <c r="D844" s="216" t="s">
        <v>143</v>
      </c>
      <c r="E844" s="270" t="s">
        <v>19</v>
      </c>
      <c r="F844" s="271" t="s">
        <v>1154</v>
      </c>
      <c r="G844" s="269"/>
      <c r="H844" s="270" t="s">
        <v>19</v>
      </c>
      <c r="I844" s="272"/>
      <c r="J844" s="269"/>
      <c r="K844" s="269"/>
      <c r="L844" s="273"/>
      <c r="M844" s="274"/>
      <c r="N844" s="275"/>
      <c r="O844" s="275"/>
      <c r="P844" s="275"/>
      <c r="Q844" s="275"/>
      <c r="R844" s="275"/>
      <c r="S844" s="275"/>
      <c r="T844" s="27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T844" s="277" t="s">
        <v>143</v>
      </c>
      <c r="AU844" s="277" t="s">
        <v>81</v>
      </c>
      <c r="AV844" s="16" t="s">
        <v>79</v>
      </c>
      <c r="AW844" s="16" t="s">
        <v>33</v>
      </c>
      <c r="AX844" s="16" t="s">
        <v>71</v>
      </c>
      <c r="AY844" s="277" t="s">
        <v>130</v>
      </c>
    </row>
    <row r="845" s="13" customFormat="1">
      <c r="A845" s="13"/>
      <c r="B845" s="223"/>
      <c r="C845" s="224"/>
      <c r="D845" s="216" t="s">
        <v>143</v>
      </c>
      <c r="E845" s="225" t="s">
        <v>19</v>
      </c>
      <c r="F845" s="226" t="s">
        <v>1155</v>
      </c>
      <c r="G845" s="224"/>
      <c r="H845" s="227">
        <v>112.955</v>
      </c>
      <c r="I845" s="228"/>
      <c r="J845" s="224"/>
      <c r="K845" s="224"/>
      <c r="L845" s="229"/>
      <c r="M845" s="230"/>
      <c r="N845" s="231"/>
      <c r="O845" s="231"/>
      <c r="P845" s="231"/>
      <c r="Q845" s="231"/>
      <c r="R845" s="231"/>
      <c r="S845" s="231"/>
      <c r="T845" s="23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3" t="s">
        <v>143</v>
      </c>
      <c r="AU845" s="233" t="s">
        <v>81</v>
      </c>
      <c r="AV845" s="13" t="s">
        <v>81</v>
      </c>
      <c r="AW845" s="13" t="s">
        <v>33</v>
      </c>
      <c r="AX845" s="13" t="s">
        <v>71</v>
      </c>
      <c r="AY845" s="233" t="s">
        <v>130</v>
      </c>
    </row>
    <row r="846" s="14" customFormat="1">
      <c r="A846" s="14"/>
      <c r="B846" s="234"/>
      <c r="C846" s="235"/>
      <c r="D846" s="216" t="s">
        <v>143</v>
      </c>
      <c r="E846" s="236" t="s">
        <v>19</v>
      </c>
      <c r="F846" s="237" t="s">
        <v>145</v>
      </c>
      <c r="G846" s="235"/>
      <c r="H846" s="238">
        <v>216.29599999999999</v>
      </c>
      <c r="I846" s="239"/>
      <c r="J846" s="235"/>
      <c r="K846" s="235"/>
      <c r="L846" s="240"/>
      <c r="M846" s="241"/>
      <c r="N846" s="242"/>
      <c r="O846" s="242"/>
      <c r="P846" s="242"/>
      <c r="Q846" s="242"/>
      <c r="R846" s="242"/>
      <c r="S846" s="242"/>
      <c r="T846" s="24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4" t="s">
        <v>143</v>
      </c>
      <c r="AU846" s="244" t="s">
        <v>81</v>
      </c>
      <c r="AV846" s="14" t="s">
        <v>138</v>
      </c>
      <c r="AW846" s="14" t="s">
        <v>33</v>
      </c>
      <c r="AX846" s="14" t="s">
        <v>79</v>
      </c>
      <c r="AY846" s="244" t="s">
        <v>130</v>
      </c>
    </row>
    <row r="847" s="2" customFormat="1" ht="24.15" customHeight="1">
      <c r="A847" s="41"/>
      <c r="B847" s="42"/>
      <c r="C847" s="203" t="s">
        <v>1156</v>
      </c>
      <c r="D847" s="203" t="s">
        <v>133</v>
      </c>
      <c r="E847" s="204" t="s">
        <v>1157</v>
      </c>
      <c r="F847" s="205" t="s">
        <v>1158</v>
      </c>
      <c r="G847" s="206" t="s">
        <v>152</v>
      </c>
      <c r="H847" s="207">
        <v>453.84199999999998</v>
      </c>
      <c r="I847" s="208"/>
      <c r="J847" s="209">
        <f>ROUND(I847*H847,2)</f>
        <v>0</v>
      </c>
      <c r="K847" s="205" t="s">
        <v>137</v>
      </c>
      <c r="L847" s="47"/>
      <c r="M847" s="210" t="s">
        <v>19</v>
      </c>
      <c r="N847" s="211" t="s">
        <v>42</v>
      </c>
      <c r="O847" s="87"/>
      <c r="P847" s="212">
        <f>O847*H847</f>
        <v>0</v>
      </c>
      <c r="Q847" s="212">
        <v>0.00021000000000000001</v>
      </c>
      <c r="R847" s="212">
        <f>Q847*H847</f>
        <v>0.09530682</v>
      </c>
      <c r="S847" s="212">
        <v>0</v>
      </c>
      <c r="T847" s="213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14" t="s">
        <v>193</v>
      </c>
      <c r="AT847" s="214" t="s">
        <v>133</v>
      </c>
      <c r="AU847" s="214" t="s">
        <v>81</v>
      </c>
      <c r="AY847" s="20" t="s">
        <v>130</v>
      </c>
      <c r="BE847" s="215">
        <f>IF(N847="základní",J847,0)</f>
        <v>0</v>
      </c>
      <c r="BF847" s="215">
        <f>IF(N847="snížená",J847,0)</f>
        <v>0</v>
      </c>
      <c r="BG847" s="215">
        <f>IF(N847="zákl. přenesená",J847,0)</f>
        <v>0</v>
      </c>
      <c r="BH847" s="215">
        <f>IF(N847="sníž. přenesená",J847,0)</f>
        <v>0</v>
      </c>
      <c r="BI847" s="215">
        <f>IF(N847="nulová",J847,0)</f>
        <v>0</v>
      </c>
      <c r="BJ847" s="20" t="s">
        <v>79</v>
      </c>
      <c r="BK847" s="215">
        <f>ROUND(I847*H847,2)</f>
        <v>0</v>
      </c>
      <c r="BL847" s="20" t="s">
        <v>193</v>
      </c>
      <c r="BM847" s="214" t="s">
        <v>1159</v>
      </c>
    </row>
    <row r="848" s="2" customFormat="1">
      <c r="A848" s="41"/>
      <c r="B848" s="42"/>
      <c r="C848" s="43"/>
      <c r="D848" s="216" t="s">
        <v>139</v>
      </c>
      <c r="E848" s="43"/>
      <c r="F848" s="217" t="s">
        <v>1160</v>
      </c>
      <c r="G848" s="43"/>
      <c r="H848" s="43"/>
      <c r="I848" s="218"/>
      <c r="J848" s="43"/>
      <c r="K848" s="43"/>
      <c r="L848" s="47"/>
      <c r="M848" s="219"/>
      <c r="N848" s="220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139</v>
      </c>
      <c r="AU848" s="20" t="s">
        <v>81</v>
      </c>
    </row>
    <row r="849" s="2" customFormat="1">
      <c r="A849" s="41"/>
      <c r="B849" s="42"/>
      <c r="C849" s="43"/>
      <c r="D849" s="221" t="s">
        <v>141</v>
      </c>
      <c r="E849" s="43"/>
      <c r="F849" s="222" t="s">
        <v>1161</v>
      </c>
      <c r="G849" s="43"/>
      <c r="H849" s="43"/>
      <c r="I849" s="218"/>
      <c r="J849" s="43"/>
      <c r="K849" s="43"/>
      <c r="L849" s="47"/>
      <c r="M849" s="219"/>
      <c r="N849" s="220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141</v>
      </c>
      <c r="AU849" s="20" t="s">
        <v>81</v>
      </c>
    </row>
    <row r="850" s="2" customFormat="1" ht="24.15" customHeight="1">
      <c r="A850" s="41"/>
      <c r="B850" s="42"/>
      <c r="C850" s="203" t="s">
        <v>1162</v>
      </c>
      <c r="D850" s="203" t="s">
        <v>133</v>
      </c>
      <c r="E850" s="204" t="s">
        <v>1163</v>
      </c>
      <c r="F850" s="205" t="s">
        <v>1164</v>
      </c>
      <c r="G850" s="206" t="s">
        <v>152</v>
      </c>
      <c r="H850" s="207">
        <v>216.29599999999999</v>
      </c>
      <c r="I850" s="208"/>
      <c r="J850" s="209">
        <f>ROUND(I850*H850,2)</f>
        <v>0</v>
      </c>
      <c r="K850" s="205" t="s">
        <v>137</v>
      </c>
      <c r="L850" s="47"/>
      <c r="M850" s="210" t="s">
        <v>19</v>
      </c>
      <c r="N850" s="211" t="s">
        <v>42</v>
      </c>
      <c r="O850" s="87"/>
      <c r="P850" s="212">
        <f>O850*H850</f>
        <v>0</v>
      </c>
      <c r="Q850" s="212">
        <v>0</v>
      </c>
      <c r="R850" s="212">
        <f>Q850*H850</f>
        <v>0</v>
      </c>
      <c r="S850" s="212">
        <v>0</v>
      </c>
      <c r="T850" s="213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14" t="s">
        <v>193</v>
      </c>
      <c r="AT850" s="214" t="s">
        <v>133</v>
      </c>
      <c r="AU850" s="214" t="s">
        <v>81</v>
      </c>
      <c r="AY850" s="20" t="s">
        <v>130</v>
      </c>
      <c r="BE850" s="215">
        <f>IF(N850="základní",J850,0)</f>
        <v>0</v>
      </c>
      <c r="BF850" s="215">
        <f>IF(N850="snížená",J850,0)</f>
        <v>0</v>
      </c>
      <c r="BG850" s="215">
        <f>IF(N850="zákl. přenesená",J850,0)</f>
        <v>0</v>
      </c>
      <c r="BH850" s="215">
        <f>IF(N850="sníž. přenesená",J850,0)</f>
        <v>0</v>
      </c>
      <c r="BI850" s="215">
        <f>IF(N850="nulová",J850,0)</f>
        <v>0</v>
      </c>
      <c r="BJ850" s="20" t="s">
        <v>79</v>
      </c>
      <c r="BK850" s="215">
        <f>ROUND(I850*H850,2)</f>
        <v>0</v>
      </c>
      <c r="BL850" s="20" t="s">
        <v>193</v>
      </c>
      <c r="BM850" s="214" t="s">
        <v>1165</v>
      </c>
    </row>
    <row r="851" s="2" customFormat="1">
      <c r="A851" s="41"/>
      <c r="B851" s="42"/>
      <c r="C851" s="43"/>
      <c r="D851" s="216" t="s">
        <v>139</v>
      </c>
      <c r="E851" s="43"/>
      <c r="F851" s="217" t="s">
        <v>1166</v>
      </c>
      <c r="G851" s="43"/>
      <c r="H851" s="43"/>
      <c r="I851" s="218"/>
      <c r="J851" s="43"/>
      <c r="K851" s="43"/>
      <c r="L851" s="47"/>
      <c r="M851" s="219"/>
      <c r="N851" s="220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139</v>
      </c>
      <c r="AU851" s="20" t="s">
        <v>81</v>
      </c>
    </row>
    <row r="852" s="2" customFormat="1">
      <c r="A852" s="41"/>
      <c r="B852" s="42"/>
      <c r="C852" s="43"/>
      <c r="D852" s="221" t="s">
        <v>141</v>
      </c>
      <c r="E852" s="43"/>
      <c r="F852" s="222" t="s">
        <v>1167</v>
      </c>
      <c r="G852" s="43"/>
      <c r="H852" s="43"/>
      <c r="I852" s="218"/>
      <c r="J852" s="43"/>
      <c r="K852" s="43"/>
      <c r="L852" s="47"/>
      <c r="M852" s="219"/>
      <c r="N852" s="220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T852" s="20" t="s">
        <v>141</v>
      </c>
      <c r="AU852" s="20" t="s">
        <v>81</v>
      </c>
    </row>
    <row r="853" s="2" customFormat="1" ht="33" customHeight="1">
      <c r="A853" s="41"/>
      <c r="B853" s="42"/>
      <c r="C853" s="203" t="s">
        <v>1168</v>
      </c>
      <c r="D853" s="203" t="s">
        <v>133</v>
      </c>
      <c r="E853" s="204" t="s">
        <v>1169</v>
      </c>
      <c r="F853" s="205" t="s">
        <v>1170</v>
      </c>
      <c r="G853" s="206" t="s">
        <v>152</v>
      </c>
      <c r="H853" s="207">
        <v>353.392</v>
      </c>
      <c r="I853" s="208"/>
      <c r="J853" s="209">
        <f>ROUND(I853*H853,2)</f>
        <v>0</v>
      </c>
      <c r="K853" s="205" t="s">
        <v>137</v>
      </c>
      <c r="L853" s="47"/>
      <c r="M853" s="210" t="s">
        <v>19</v>
      </c>
      <c r="N853" s="211" t="s">
        <v>42</v>
      </c>
      <c r="O853" s="87"/>
      <c r="P853" s="212">
        <f>O853*H853</f>
        <v>0</v>
      </c>
      <c r="Q853" s="212">
        <v>0.00025999999999999998</v>
      </c>
      <c r="R853" s="212">
        <f>Q853*H853</f>
        <v>0.091881919999999992</v>
      </c>
      <c r="S853" s="212">
        <v>0</v>
      </c>
      <c r="T853" s="213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14" t="s">
        <v>193</v>
      </c>
      <c r="AT853" s="214" t="s">
        <v>133</v>
      </c>
      <c r="AU853" s="214" t="s">
        <v>81</v>
      </c>
      <c r="AY853" s="20" t="s">
        <v>130</v>
      </c>
      <c r="BE853" s="215">
        <f>IF(N853="základní",J853,0)</f>
        <v>0</v>
      </c>
      <c r="BF853" s="215">
        <f>IF(N853="snížená",J853,0)</f>
        <v>0</v>
      </c>
      <c r="BG853" s="215">
        <f>IF(N853="zákl. přenesená",J853,0)</f>
        <v>0</v>
      </c>
      <c r="BH853" s="215">
        <f>IF(N853="sníž. přenesená",J853,0)</f>
        <v>0</v>
      </c>
      <c r="BI853" s="215">
        <f>IF(N853="nulová",J853,0)</f>
        <v>0</v>
      </c>
      <c r="BJ853" s="20" t="s">
        <v>79</v>
      </c>
      <c r="BK853" s="215">
        <f>ROUND(I853*H853,2)</f>
        <v>0</v>
      </c>
      <c r="BL853" s="20" t="s">
        <v>193</v>
      </c>
      <c r="BM853" s="214" t="s">
        <v>1171</v>
      </c>
    </row>
    <row r="854" s="2" customFormat="1">
      <c r="A854" s="41"/>
      <c r="B854" s="42"/>
      <c r="C854" s="43"/>
      <c r="D854" s="216" t="s">
        <v>139</v>
      </c>
      <c r="E854" s="43"/>
      <c r="F854" s="217" t="s">
        <v>1172</v>
      </c>
      <c r="G854" s="43"/>
      <c r="H854" s="43"/>
      <c r="I854" s="218"/>
      <c r="J854" s="43"/>
      <c r="K854" s="43"/>
      <c r="L854" s="47"/>
      <c r="M854" s="219"/>
      <c r="N854" s="220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139</v>
      </c>
      <c r="AU854" s="20" t="s">
        <v>81</v>
      </c>
    </row>
    <row r="855" s="2" customFormat="1">
      <c r="A855" s="41"/>
      <c r="B855" s="42"/>
      <c r="C855" s="43"/>
      <c r="D855" s="221" t="s">
        <v>141</v>
      </c>
      <c r="E855" s="43"/>
      <c r="F855" s="222" t="s">
        <v>1173</v>
      </c>
      <c r="G855" s="43"/>
      <c r="H855" s="43"/>
      <c r="I855" s="218"/>
      <c r="J855" s="43"/>
      <c r="K855" s="43"/>
      <c r="L855" s="47"/>
      <c r="M855" s="219"/>
      <c r="N855" s="220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141</v>
      </c>
      <c r="AU855" s="20" t="s">
        <v>81</v>
      </c>
    </row>
    <row r="856" s="2" customFormat="1" ht="24.15" customHeight="1">
      <c r="A856" s="41"/>
      <c r="B856" s="42"/>
      <c r="C856" s="203" t="s">
        <v>674</v>
      </c>
      <c r="D856" s="203" t="s">
        <v>133</v>
      </c>
      <c r="E856" s="204" t="s">
        <v>1174</v>
      </c>
      <c r="F856" s="205" t="s">
        <v>1175</v>
      </c>
      <c r="G856" s="206" t="s">
        <v>152</v>
      </c>
      <c r="H856" s="207">
        <v>100.45</v>
      </c>
      <c r="I856" s="208"/>
      <c r="J856" s="209">
        <f>ROUND(I856*H856,2)</f>
        <v>0</v>
      </c>
      <c r="K856" s="205" t="s">
        <v>137</v>
      </c>
      <c r="L856" s="47"/>
      <c r="M856" s="210" t="s">
        <v>19</v>
      </c>
      <c r="N856" s="211" t="s">
        <v>42</v>
      </c>
      <c r="O856" s="87"/>
      <c r="P856" s="212">
        <f>O856*H856</f>
        <v>0</v>
      </c>
      <c r="Q856" s="212">
        <v>0.0038</v>
      </c>
      <c r="R856" s="212">
        <f>Q856*H856</f>
        <v>0.38170999999999999</v>
      </c>
      <c r="S856" s="212">
        <v>0</v>
      </c>
      <c r="T856" s="213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14" t="s">
        <v>193</v>
      </c>
      <c r="AT856" s="214" t="s">
        <v>133</v>
      </c>
      <c r="AU856" s="214" t="s">
        <v>81</v>
      </c>
      <c r="AY856" s="20" t="s">
        <v>130</v>
      </c>
      <c r="BE856" s="215">
        <f>IF(N856="základní",J856,0)</f>
        <v>0</v>
      </c>
      <c r="BF856" s="215">
        <f>IF(N856="snížená",J856,0)</f>
        <v>0</v>
      </c>
      <c r="BG856" s="215">
        <f>IF(N856="zákl. přenesená",J856,0)</f>
        <v>0</v>
      </c>
      <c r="BH856" s="215">
        <f>IF(N856="sníž. přenesená",J856,0)</f>
        <v>0</v>
      </c>
      <c r="BI856" s="215">
        <f>IF(N856="nulová",J856,0)</f>
        <v>0</v>
      </c>
      <c r="BJ856" s="20" t="s">
        <v>79</v>
      </c>
      <c r="BK856" s="215">
        <f>ROUND(I856*H856,2)</f>
        <v>0</v>
      </c>
      <c r="BL856" s="20" t="s">
        <v>193</v>
      </c>
      <c r="BM856" s="214" t="s">
        <v>1176</v>
      </c>
    </row>
    <row r="857" s="2" customFormat="1">
      <c r="A857" s="41"/>
      <c r="B857" s="42"/>
      <c r="C857" s="43"/>
      <c r="D857" s="216" t="s">
        <v>139</v>
      </c>
      <c r="E857" s="43"/>
      <c r="F857" s="217" t="s">
        <v>1177</v>
      </c>
      <c r="G857" s="43"/>
      <c r="H857" s="43"/>
      <c r="I857" s="218"/>
      <c r="J857" s="43"/>
      <c r="K857" s="43"/>
      <c r="L857" s="47"/>
      <c r="M857" s="219"/>
      <c r="N857" s="220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139</v>
      </c>
      <c r="AU857" s="20" t="s">
        <v>81</v>
      </c>
    </row>
    <row r="858" s="2" customFormat="1">
      <c r="A858" s="41"/>
      <c r="B858" s="42"/>
      <c r="C858" s="43"/>
      <c r="D858" s="221" t="s">
        <v>141</v>
      </c>
      <c r="E858" s="43"/>
      <c r="F858" s="222" t="s">
        <v>1178</v>
      </c>
      <c r="G858" s="43"/>
      <c r="H858" s="43"/>
      <c r="I858" s="218"/>
      <c r="J858" s="43"/>
      <c r="K858" s="43"/>
      <c r="L858" s="47"/>
      <c r="M858" s="219"/>
      <c r="N858" s="220"/>
      <c r="O858" s="87"/>
      <c r="P858" s="87"/>
      <c r="Q858" s="87"/>
      <c r="R858" s="87"/>
      <c r="S858" s="87"/>
      <c r="T858" s="88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20" t="s">
        <v>141</v>
      </c>
      <c r="AU858" s="20" t="s">
        <v>81</v>
      </c>
    </row>
    <row r="859" s="13" customFormat="1">
      <c r="A859" s="13"/>
      <c r="B859" s="223"/>
      <c r="C859" s="224"/>
      <c r="D859" s="216" t="s">
        <v>143</v>
      </c>
      <c r="E859" s="225" t="s">
        <v>19</v>
      </c>
      <c r="F859" s="226" t="s">
        <v>1179</v>
      </c>
      <c r="G859" s="224"/>
      <c r="H859" s="227">
        <v>100.45</v>
      </c>
      <c r="I859" s="228"/>
      <c r="J859" s="224"/>
      <c r="K859" s="224"/>
      <c r="L859" s="229"/>
      <c r="M859" s="230"/>
      <c r="N859" s="231"/>
      <c r="O859" s="231"/>
      <c r="P859" s="231"/>
      <c r="Q859" s="231"/>
      <c r="R859" s="231"/>
      <c r="S859" s="231"/>
      <c r="T859" s="23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3" t="s">
        <v>143</v>
      </c>
      <c r="AU859" s="233" t="s">
        <v>81</v>
      </c>
      <c r="AV859" s="13" t="s">
        <v>81</v>
      </c>
      <c r="AW859" s="13" t="s">
        <v>33</v>
      </c>
      <c r="AX859" s="13" t="s">
        <v>71</v>
      </c>
      <c r="AY859" s="233" t="s">
        <v>130</v>
      </c>
    </row>
    <row r="860" s="14" customFormat="1">
      <c r="A860" s="14"/>
      <c r="B860" s="234"/>
      <c r="C860" s="235"/>
      <c r="D860" s="216" t="s">
        <v>143</v>
      </c>
      <c r="E860" s="236" t="s">
        <v>19</v>
      </c>
      <c r="F860" s="237" t="s">
        <v>145</v>
      </c>
      <c r="G860" s="235"/>
      <c r="H860" s="238">
        <v>100.45</v>
      </c>
      <c r="I860" s="239"/>
      <c r="J860" s="235"/>
      <c r="K860" s="235"/>
      <c r="L860" s="240"/>
      <c r="M860" s="241"/>
      <c r="N860" s="242"/>
      <c r="O860" s="242"/>
      <c r="P860" s="242"/>
      <c r="Q860" s="242"/>
      <c r="R860" s="242"/>
      <c r="S860" s="242"/>
      <c r="T860" s="24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4" t="s">
        <v>143</v>
      </c>
      <c r="AU860" s="244" t="s">
        <v>81</v>
      </c>
      <c r="AV860" s="14" t="s">
        <v>138</v>
      </c>
      <c r="AW860" s="14" t="s">
        <v>33</v>
      </c>
      <c r="AX860" s="14" t="s">
        <v>79</v>
      </c>
      <c r="AY860" s="244" t="s">
        <v>130</v>
      </c>
    </row>
    <row r="861" s="12" customFormat="1" ht="25.92" customHeight="1">
      <c r="A861" s="12"/>
      <c r="B861" s="187"/>
      <c r="C861" s="188"/>
      <c r="D861" s="189" t="s">
        <v>70</v>
      </c>
      <c r="E861" s="190" t="s">
        <v>146</v>
      </c>
      <c r="F861" s="190" t="s">
        <v>1180</v>
      </c>
      <c r="G861" s="188"/>
      <c r="H861" s="188"/>
      <c r="I861" s="191"/>
      <c r="J861" s="192">
        <f>BK861</f>
        <v>0</v>
      </c>
      <c r="K861" s="188"/>
      <c r="L861" s="193"/>
      <c r="M861" s="194"/>
      <c r="N861" s="195"/>
      <c r="O861" s="195"/>
      <c r="P861" s="196">
        <f>P862+P882</f>
        <v>0</v>
      </c>
      <c r="Q861" s="195"/>
      <c r="R861" s="196">
        <f>R862+R882</f>
        <v>0.0062100000000000002</v>
      </c>
      <c r="S861" s="195"/>
      <c r="T861" s="197">
        <f>T862+T882</f>
        <v>0.0086</v>
      </c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R861" s="198" t="s">
        <v>131</v>
      </c>
      <c r="AT861" s="199" t="s">
        <v>70</v>
      </c>
      <c r="AU861" s="199" t="s">
        <v>71</v>
      </c>
      <c r="AY861" s="198" t="s">
        <v>130</v>
      </c>
      <c r="BK861" s="200">
        <f>BK862+BK882</f>
        <v>0</v>
      </c>
    </row>
    <row r="862" s="12" customFormat="1" ht="22.8" customHeight="1">
      <c r="A862" s="12"/>
      <c r="B862" s="187"/>
      <c r="C862" s="188"/>
      <c r="D862" s="189" t="s">
        <v>70</v>
      </c>
      <c r="E862" s="201" t="s">
        <v>1181</v>
      </c>
      <c r="F862" s="201" t="s">
        <v>1182</v>
      </c>
      <c r="G862" s="188"/>
      <c r="H862" s="188"/>
      <c r="I862" s="191"/>
      <c r="J862" s="202">
        <f>BK862</f>
        <v>0</v>
      </c>
      <c r="K862" s="188"/>
      <c r="L862" s="193"/>
      <c r="M862" s="194"/>
      <c r="N862" s="195"/>
      <c r="O862" s="195"/>
      <c r="P862" s="196">
        <f>SUM(P863:P881)</f>
        <v>0</v>
      </c>
      <c r="Q862" s="195"/>
      <c r="R862" s="196">
        <f>SUM(R863:R881)</f>
        <v>0.0062100000000000002</v>
      </c>
      <c r="S862" s="195"/>
      <c r="T862" s="197">
        <f>SUM(T863:T881)</f>
        <v>0</v>
      </c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R862" s="198" t="s">
        <v>131</v>
      </c>
      <c r="AT862" s="199" t="s">
        <v>70</v>
      </c>
      <c r="AU862" s="199" t="s">
        <v>79</v>
      </c>
      <c r="AY862" s="198" t="s">
        <v>130</v>
      </c>
      <c r="BK862" s="200">
        <f>SUM(BK863:BK881)</f>
        <v>0</v>
      </c>
    </row>
    <row r="863" s="2" customFormat="1" ht="37.8" customHeight="1">
      <c r="A863" s="41"/>
      <c r="B863" s="42"/>
      <c r="C863" s="203" t="s">
        <v>1183</v>
      </c>
      <c r="D863" s="203" t="s">
        <v>133</v>
      </c>
      <c r="E863" s="204" t="s">
        <v>1184</v>
      </c>
      <c r="F863" s="205" t="s">
        <v>1185</v>
      </c>
      <c r="G863" s="206" t="s">
        <v>208</v>
      </c>
      <c r="H863" s="207">
        <v>30</v>
      </c>
      <c r="I863" s="208"/>
      <c r="J863" s="209">
        <f>ROUND(I863*H863,2)</f>
        <v>0</v>
      </c>
      <c r="K863" s="205" t="s">
        <v>137</v>
      </c>
      <c r="L863" s="47"/>
      <c r="M863" s="210" t="s">
        <v>19</v>
      </c>
      <c r="N863" s="211" t="s">
        <v>42</v>
      </c>
      <c r="O863" s="87"/>
      <c r="P863" s="212">
        <f>O863*H863</f>
        <v>0</v>
      </c>
      <c r="Q863" s="212">
        <v>0</v>
      </c>
      <c r="R863" s="212">
        <f>Q863*H863</f>
        <v>0</v>
      </c>
      <c r="S863" s="212">
        <v>0</v>
      </c>
      <c r="T863" s="213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14" t="s">
        <v>341</v>
      </c>
      <c r="AT863" s="214" t="s">
        <v>133</v>
      </c>
      <c r="AU863" s="214" t="s">
        <v>81</v>
      </c>
      <c r="AY863" s="20" t="s">
        <v>130</v>
      </c>
      <c r="BE863" s="215">
        <f>IF(N863="základní",J863,0)</f>
        <v>0</v>
      </c>
      <c r="BF863" s="215">
        <f>IF(N863="snížená",J863,0)</f>
        <v>0</v>
      </c>
      <c r="BG863" s="215">
        <f>IF(N863="zákl. přenesená",J863,0)</f>
        <v>0</v>
      </c>
      <c r="BH863" s="215">
        <f>IF(N863="sníž. přenesená",J863,0)</f>
        <v>0</v>
      </c>
      <c r="BI863" s="215">
        <f>IF(N863="nulová",J863,0)</f>
        <v>0</v>
      </c>
      <c r="BJ863" s="20" t="s">
        <v>79</v>
      </c>
      <c r="BK863" s="215">
        <f>ROUND(I863*H863,2)</f>
        <v>0</v>
      </c>
      <c r="BL863" s="20" t="s">
        <v>341</v>
      </c>
      <c r="BM863" s="214" t="s">
        <v>1186</v>
      </c>
    </row>
    <row r="864" s="2" customFormat="1">
      <c r="A864" s="41"/>
      <c r="B864" s="42"/>
      <c r="C864" s="43"/>
      <c r="D864" s="216" t="s">
        <v>139</v>
      </c>
      <c r="E864" s="43"/>
      <c r="F864" s="217" t="s">
        <v>1187</v>
      </c>
      <c r="G864" s="43"/>
      <c r="H864" s="43"/>
      <c r="I864" s="218"/>
      <c r="J864" s="43"/>
      <c r="K864" s="43"/>
      <c r="L864" s="47"/>
      <c r="M864" s="219"/>
      <c r="N864" s="220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139</v>
      </c>
      <c r="AU864" s="20" t="s">
        <v>81</v>
      </c>
    </row>
    <row r="865" s="2" customFormat="1">
      <c r="A865" s="41"/>
      <c r="B865" s="42"/>
      <c r="C865" s="43"/>
      <c r="D865" s="221" t="s">
        <v>141</v>
      </c>
      <c r="E865" s="43"/>
      <c r="F865" s="222" t="s">
        <v>1188</v>
      </c>
      <c r="G865" s="43"/>
      <c r="H865" s="43"/>
      <c r="I865" s="218"/>
      <c r="J865" s="43"/>
      <c r="K865" s="43"/>
      <c r="L865" s="47"/>
      <c r="M865" s="219"/>
      <c r="N865" s="220"/>
      <c r="O865" s="87"/>
      <c r="P865" s="87"/>
      <c r="Q865" s="87"/>
      <c r="R865" s="87"/>
      <c r="S865" s="87"/>
      <c r="T865" s="88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20" t="s">
        <v>141</v>
      </c>
      <c r="AU865" s="20" t="s">
        <v>81</v>
      </c>
    </row>
    <row r="866" s="13" customFormat="1">
      <c r="A866" s="13"/>
      <c r="B866" s="223"/>
      <c r="C866" s="224"/>
      <c r="D866" s="216" t="s">
        <v>143</v>
      </c>
      <c r="E866" s="225" t="s">
        <v>19</v>
      </c>
      <c r="F866" s="226" t="s">
        <v>1189</v>
      </c>
      <c r="G866" s="224"/>
      <c r="H866" s="227">
        <v>30</v>
      </c>
      <c r="I866" s="228"/>
      <c r="J866" s="224"/>
      <c r="K866" s="224"/>
      <c r="L866" s="229"/>
      <c r="M866" s="230"/>
      <c r="N866" s="231"/>
      <c r="O866" s="231"/>
      <c r="P866" s="231"/>
      <c r="Q866" s="231"/>
      <c r="R866" s="231"/>
      <c r="S866" s="231"/>
      <c r="T866" s="23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3" t="s">
        <v>143</v>
      </c>
      <c r="AU866" s="233" t="s">
        <v>81</v>
      </c>
      <c r="AV866" s="13" t="s">
        <v>81</v>
      </c>
      <c r="AW866" s="13" t="s">
        <v>33</v>
      </c>
      <c r="AX866" s="13" t="s">
        <v>71</v>
      </c>
      <c r="AY866" s="233" t="s">
        <v>130</v>
      </c>
    </row>
    <row r="867" s="14" customFormat="1">
      <c r="A867" s="14"/>
      <c r="B867" s="234"/>
      <c r="C867" s="235"/>
      <c r="D867" s="216" t="s">
        <v>143</v>
      </c>
      <c r="E867" s="236" t="s">
        <v>19</v>
      </c>
      <c r="F867" s="237" t="s">
        <v>145</v>
      </c>
      <c r="G867" s="235"/>
      <c r="H867" s="238">
        <v>30</v>
      </c>
      <c r="I867" s="239"/>
      <c r="J867" s="235"/>
      <c r="K867" s="235"/>
      <c r="L867" s="240"/>
      <c r="M867" s="241"/>
      <c r="N867" s="242"/>
      <c r="O867" s="242"/>
      <c r="P867" s="242"/>
      <c r="Q867" s="242"/>
      <c r="R867" s="242"/>
      <c r="S867" s="242"/>
      <c r="T867" s="24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4" t="s">
        <v>143</v>
      </c>
      <c r="AU867" s="244" t="s">
        <v>81</v>
      </c>
      <c r="AV867" s="14" t="s">
        <v>138</v>
      </c>
      <c r="AW867" s="14" t="s">
        <v>33</v>
      </c>
      <c r="AX867" s="14" t="s">
        <v>79</v>
      </c>
      <c r="AY867" s="244" t="s">
        <v>130</v>
      </c>
    </row>
    <row r="868" s="2" customFormat="1" ht="24.15" customHeight="1">
      <c r="A868" s="41"/>
      <c r="B868" s="42"/>
      <c r="C868" s="245" t="s">
        <v>684</v>
      </c>
      <c r="D868" s="245" t="s">
        <v>146</v>
      </c>
      <c r="E868" s="246" t="s">
        <v>1190</v>
      </c>
      <c r="F868" s="247" t="s">
        <v>1191</v>
      </c>
      <c r="G868" s="248" t="s">
        <v>208</v>
      </c>
      <c r="H868" s="249">
        <v>34.5</v>
      </c>
      <c r="I868" s="250"/>
      <c r="J868" s="251">
        <f>ROUND(I868*H868,2)</f>
        <v>0</v>
      </c>
      <c r="K868" s="247" t="s">
        <v>137</v>
      </c>
      <c r="L868" s="252"/>
      <c r="M868" s="253" t="s">
        <v>19</v>
      </c>
      <c r="N868" s="254" t="s">
        <v>42</v>
      </c>
      <c r="O868" s="87"/>
      <c r="P868" s="212">
        <f>O868*H868</f>
        <v>0</v>
      </c>
      <c r="Q868" s="212">
        <v>0.00012</v>
      </c>
      <c r="R868" s="212">
        <f>Q868*H868</f>
        <v>0.0041400000000000005</v>
      </c>
      <c r="S868" s="212">
        <v>0</v>
      </c>
      <c r="T868" s="213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14" t="s">
        <v>1192</v>
      </c>
      <c r="AT868" s="214" t="s">
        <v>146</v>
      </c>
      <c r="AU868" s="214" t="s">
        <v>81</v>
      </c>
      <c r="AY868" s="20" t="s">
        <v>130</v>
      </c>
      <c r="BE868" s="215">
        <f>IF(N868="základní",J868,0)</f>
        <v>0</v>
      </c>
      <c r="BF868" s="215">
        <f>IF(N868="snížená",J868,0)</f>
        <v>0</v>
      </c>
      <c r="BG868" s="215">
        <f>IF(N868="zákl. přenesená",J868,0)</f>
        <v>0</v>
      </c>
      <c r="BH868" s="215">
        <f>IF(N868="sníž. přenesená",J868,0)</f>
        <v>0</v>
      </c>
      <c r="BI868" s="215">
        <f>IF(N868="nulová",J868,0)</f>
        <v>0</v>
      </c>
      <c r="BJ868" s="20" t="s">
        <v>79</v>
      </c>
      <c r="BK868" s="215">
        <f>ROUND(I868*H868,2)</f>
        <v>0</v>
      </c>
      <c r="BL868" s="20" t="s">
        <v>341</v>
      </c>
      <c r="BM868" s="214" t="s">
        <v>1193</v>
      </c>
    </row>
    <row r="869" s="2" customFormat="1">
      <c r="A869" s="41"/>
      <c r="B869" s="42"/>
      <c r="C869" s="43"/>
      <c r="D869" s="216" t="s">
        <v>139</v>
      </c>
      <c r="E869" s="43"/>
      <c r="F869" s="217" t="s">
        <v>1191</v>
      </c>
      <c r="G869" s="43"/>
      <c r="H869" s="43"/>
      <c r="I869" s="218"/>
      <c r="J869" s="43"/>
      <c r="K869" s="43"/>
      <c r="L869" s="47"/>
      <c r="M869" s="219"/>
      <c r="N869" s="220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139</v>
      </c>
      <c r="AU869" s="20" t="s">
        <v>81</v>
      </c>
    </row>
    <row r="870" s="13" customFormat="1">
      <c r="A870" s="13"/>
      <c r="B870" s="223"/>
      <c r="C870" s="224"/>
      <c r="D870" s="216" t="s">
        <v>143</v>
      </c>
      <c r="E870" s="225" t="s">
        <v>19</v>
      </c>
      <c r="F870" s="226" t="s">
        <v>1194</v>
      </c>
      <c r="G870" s="224"/>
      <c r="H870" s="227">
        <v>34.5</v>
      </c>
      <c r="I870" s="228"/>
      <c r="J870" s="224"/>
      <c r="K870" s="224"/>
      <c r="L870" s="229"/>
      <c r="M870" s="230"/>
      <c r="N870" s="231"/>
      <c r="O870" s="231"/>
      <c r="P870" s="231"/>
      <c r="Q870" s="231"/>
      <c r="R870" s="231"/>
      <c r="S870" s="231"/>
      <c r="T870" s="23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3" t="s">
        <v>143</v>
      </c>
      <c r="AU870" s="233" t="s">
        <v>81</v>
      </c>
      <c r="AV870" s="13" t="s">
        <v>81</v>
      </c>
      <c r="AW870" s="13" t="s">
        <v>33</v>
      </c>
      <c r="AX870" s="13" t="s">
        <v>71</v>
      </c>
      <c r="AY870" s="233" t="s">
        <v>130</v>
      </c>
    </row>
    <row r="871" s="14" customFormat="1">
      <c r="A871" s="14"/>
      <c r="B871" s="234"/>
      <c r="C871" s="235"/>
      <c r="D871" s="216" t="s">
        <v>143</v>
      </c>
      <c r="E871" s="236" t="s">
        <v>19</v>
      </c>
      <c r="F871" s="237" t="s">
        <v>145</v>
      </c>
      <c r="G871" s="235"/>
      <c r="H871" s="238">
        <v>34.5</v>
      </c>
      <c r="I871" s="239"/>
      <c r="J871" s="235"/>
      <c r="K871" s="235"/>
      <c r="L871" s="240"/>
      <c r="M871" s="241"/>
      <c r="N871" s="242"/>
      <c r="O871" s="242"/>
      <c r="P871" s="242"/>
      <c r="Q871" s="242"/>
      <c r="R871" s="242"/>
      <c r="S871" s="242"/>
      <c r="T871" s="24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4" t="s">
        <v>143</v>
      </c>
      <c r="AU871" s="244" t="s">
        <v>81</v>
      </c>
      <c r="AV871" s="14" t="s">
        <v>138</v>
      </c>
      <c r="AW871" s="14" t="s">
        <v>33</v>
      </c>
      <c r="AX871" s="14" t="s">
        <v>79</v>
      </c>
      <c r="AY871" s="244" t="s">
        <v>130</v>
      </c>
    </row>
    <row r="872" s="2" customFormat="1" ht="37.8" customHeight="1">
      <c r="A872" s="41"/>
      <c r="B872" s="42"/>
      <c r="C872" s="203" t="s">
        <v>1195</v>
      </c>
      <c r="D872" s="203" t="s">
        <v>133</v>
      </c>
      <c r="E872" s="204" t="s">
        <v>1196</v>
      </c>
      <c r="F872" s="205" t="s">
        <v>1197</v>
      </c>
      <c r="G872" s="206" t="s">
        <v>208</v>
      </c>
      <c r="H872" s="207">
        <v>15</v>
      </c>
      <c r="I872" s="208"/>
      <c r="J872" s="209">
        <f>ROUND(I872*H872,2)</f>
        <v>0</v>
      </c>
      <c r="K872" s="205" t="s">
        <v>137</v>
      </c>
      <c r="L872" s="47"/>
      <c r="M872" s="210" t="s">
        <v>19</v>
      </c>
      <c r="N872" s="211" t="s">
        <v>42</v>
      </c>
      <c r="O872" s="87"/>
      <c r="P872" s="212">
        <f>O872*H872</f>
        <v>0</v>
      </c>
      <c r="Q872" s="212">
        <v>0</v>
      </c>
      <c r="R872" s="212">
        <f>Q872*H872</f>
        <v>0</v>
      </c>
      <c r="S872" s="212">
        <v>0</v>
      </c>
      <c r="T872" s="213">
        <f>S872*H872</f>
        <v>0</v>
      </c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R872" s="214" t="s">
        <v>341</v>
      </c>
      <c r="AT872" s="214" t="s">
        <v>133</v>
      </c>
      <c r="AU872" s="214" t="s">
        <v>81</v>
      </c>
      <c r="AY872" s="20" t="s">
        <v>130</v>
      </c>
      <c r="BE872" s="215">
        <f>IF(N872="základní",J872,0)</f>
        <v>0</v>
      </c>
      <c r="BF872" s="215">
        <f>IF(N872="snížená",J872,0)</f>
        <v>0</v>
      </c>
      <c r="BG872" s="215">
        <f>IF(N872="zákl. přenesená",J872,0)</f>
        <v>0</v>
      </c>
      <c r="BH872" s="215">
        <f>IF(N872="sníž. přenesená",J872,0)</f>
        <v>0</v>
      </c>
      <c r="BI872" s="215">
        <f>IF(N872="nulová",J872,0)</f>
        <v>0</v>
      </c>
      <c r="BJ872" s="20" t="s">
        <v>79</v>
      </c>
      <c r="BK872" s="215">
        <f>ROUND(I872*H872,2)</f>
        <v>0</v>
      </c>
      <c r="BL872" s="20" t="s">
        <v>341</v>
      </c>
      <c r="BM872" s="214" t="s">
        <v>1198</v>
      </c>
    </row>
    <row r="873" s="2" customFormat="1">
      <c r="A873" s="41"/>
      <c r="B873" s="42"/>
      <c r="C873" s="43"/>
      <c r="D873" s="216" t="s">
        <v>139</v>
      </c>
      <c r="E873" s="43"/>
      <c r="F873" s="217" t="s">
        <v>1199</v>
      </c>
      <c r="G873" s="43"/>
      <c r="H873" s="43"/>
      <c r="I873" s="218"/>
      <c r="J873" s="43"/>
      <c r="K873" s="43"/>
      <c r="L873" s="47"/>
      <c r="M873" s="219"/>
      <c r="N873" s="220"/>
      <c r="O873" s="87"/>
      <c r="P873" s="87"/>
      <c r="Q873" s="87"/>
      <c r="R873" s="87"/>
      <c r="S873" s="87"/>
      <c r="T873" s="88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T873" s="20" t="s">
        <v>139</v>
      </c>
      <c r="AU873" s="20" t="s">
        <v>81</v>
      </c>
    </row>
    <row r="874" s="2" customFormat="1">
      <c r="A874" s="41"/>
      <c r="B874" s="42"/>
      <c r="C874" s="43"/>
      <c r="D874" s="221" t="s">
        <v>141</v>
      </c>
      <c r="E874" s="43"/>
      <c r="F874" s="222" t="s">
        <v>1200</v>
      </c>
      <c r="G874" s="43"/>
      <c r="H874" s="43"/>
      <c r="I874" s="218"/>
      <c r="J874" s="43"/>
      <c r="K874" s="43"/>
      <c r="L874" s="47"/>
      <c r="M874" s="219"/>
      <c r="N874" s="220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141</v>
      </c>
      <c r="AU874" s="20" t="s">
        <v>81</v>
      </c>
    </row>
    <row r="875" s="13" customFormat="1">
      <c r="A875" s="13"/>
      <c r="B875" s="223"/>
      <c r="C875" s="224"/>
      <c r="D875" s="216" t="s">
        <v>143</v>
      </c>
      <c r="E875" s="225" t="s">
        <v>19</v>
      </c>
      <c r="F875" s="226" t="s">
        <v>1201</v>
      </c>
      <c r="G875" s="224"/>
      <c r="H875" s="227">
        <v>10</v>
      </c>
      <c r="I875" s="228"/>
      <c r="J875" s="224"/>
      <c r="K875" s="224"/>
      <c r="L875" s="229"/>
      <c r="M875" s="230"/>
      <c r="N875" s="231"/>
      <c r="O875" s="231"/>
      <c r="P875" s="231"/>
      <c r="Q875" s="231"/>
      <c r="R875" s="231"/>
      <c r="S875" s="231"/>
      <c r="T875" s="23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3" t="s">
        <v>143</v>
      </c>
      <c r="AU875" s="233" t="s">
        <v>81</v>
      </c>
      <c r="AV875" s="13" t="s">
        <v>81</v>
      </c>
      <c r="AW875" s="13" t="s">
        <v>33</v>
      </c>
      <c r="AX875" s="13" t="s">
        <v>71</v>
      </c>
      <c r="AY875" s="233" t="s">
        <v>130</v>
      </c>
    </row>
    <row r="876" s="13" customFormat="1">
      <c r="A876" s="13"/>
      <c r="B876" s="223"/>
      <c r="C876" s="224"/>
      <c r="D876" s="216" t="s">
        <v>143</v>
      </c>
      <c r="E876" s="225" t="s">
        <v>19</v>
      </c>
      <c r="F876" s="226" t="s">
        <v>1202</v>
      </c>
      <c r="G876" s="224"/>
      <c r="H876" s="227">
        <v>5</v>
      </c>
      <c r="I876" s="228"/>
      <c r="J876" s="224"/>
      <c r="K876" s="224"/>
      <c r="L876" s="229"/>
      <c r="M876" s="230"/>
      <c r="N876" s="231"/>
      <c r="O876" s="231"/>
      <c r="P876" s="231"/>
      <c r="Q876" s="231"/>
      <c r="R876" s="231"/>
      <c r="S876" s="231"/>
      <c r="T876" s="23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3" t="s">
        <v>143</v>
      </c>
      <c r="AU876" s="233" t="s">
        <v>81</v>
      </c>
      <c r="AV876" s="13" t="s">
        <v>81</v>
      </c>
      <c r="AW876" s="13" t="s">
        <v>33</v>
      </c>
      <c r="AX876" s="13" t="s">
        <v>71</v>
      </c>
      <c r="AY876" s="233" t="s">
        <v>130</v>
      </c>
    </row>
    <row r="877" s="14" customFormat="1">
      <c r="A877" s="14"/>
      <c r="B877" s="234"/>
      <c r="C877" s="235"/>
      <c r="D877" s="216" t="s">
        <v>143</v>
      </c>
      <c r="E877" s="236" t="s">
        <v>19</v>
      </c>
      <c r="F877" s="237" t="s">
        <v>145</v>
      </c>
      <c r="G877" s="235"/>
      <c r="H877" s="238">
        <v>15</v>
      </c>
      <c r="I877" s="239"/>
      <c r="J877" s="235"/>
      <c r="K877" s="235"/>
      <c r="L877" s="240"/>
      <c r="M877" s="241"/>
      <c r="N877" s="242"/>
      <c r="O877" s="242"/>
      <c r="P877" s="242"/>
      <c r="Q877" s="242"/>
      <c r="R877" s="242"/>
      <c r="S877" s="242"/>
      <c r="T877" s="24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4" t="s">
        <v>143</v>
      </c>
      <c r="AU877" s="244" t="s">
        <v>81</v>
      </c>
      <c r="AV877" s="14" t="s">
        <v>138</v>
      </c>
      <c r="AW877" s="14" t="s">
        <v>33</v>
      </c>
      <c r="AX877" s="14" t="s">
        <v>79</v>
      </c>
      <c r="AY877" s="244" t="s">
        <v>130</v>
      </c>
    </row>
    <row r="878" s="2" customFormat="1" ht="24.15" customHeight="1">
      <c r="A878" s="41"/>
      <c r="B878" s="42"/>
      <c r="C878" s="245" t="s">
        <v>1203</v>
      </c>
      <c r="D878" s="245" t="s">
        <v>146</v>
      </c>
      <c r="E878" s="246" t="s">
        <v>1190</v>
      </c>
      <c r="F878" s="247" t="s">
        <v>1191</v>
      </c>
      <c r="G878" s="248" t="s">
        <v>208</v>
      </c>
      <c r="H878" s="249">
        <v>17.25</v>
      </c>
      <c r="I878" s="250"/>
      <c r="J878" s="251">
        <f>ROUND(I878*H878,2)</f>
        <v>0</v>
      </c>
      <c r="K878" s="247" t="s">
        <v>137</v>
      </c>
      <c r="L878" s="252"/>
      <c r="M878" s="253" t="s">
        <v>19</v>
      </c>
      <c r="N878" s="254" t="s">
        <v>42</v>
      </c>
      <c r="O878" s="87"/>
      <c r="P878" s="212">
        <f>O878*H878</f>
        <v>0</v>
      </c>
      <c r="Q878" s="212">
        <v>0.00012</v>
      </c>
      <c r="R878" s="212">
        <f>Q878*H878</f>
        <v>0.0020700000000000002</v>
      </c>
      <c r="S878" s="212">
        <v>0</v>
      </c>
      <c r="T878" s="213">
        <f>S878*H878</f>
        <v>0</v>
      </c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R878" s="214" t="s">
        <v>1192</v>
      </c>
      <c r="AT878" s="214" t="s">
        <v>146</v>
      </c>
      <c r="AU878" s="214" t="s">
        <v>81</v>
      </c>
      <c r="AY878" s="20" t="s">
        <v>130</v>
      </c>
      <c r="BE878" s="215">
        <f>IF(N878="základní",J878,0)</f>
        <v>0</v>
      </c>
      <c r="BF878" s="215">
        <f>IF(N878="snížená",J878,0)</f>
        <v>0</v>
      </c>
      <c r="BG878" s="215">
        <f>IF(N878="zákl. přenesená",J878,0)</f>
        <v>0</v>
      </c>
      <c r="BH878" s="215">
        <f>IF(N878="sníž. přenesená",J878,0)</f>
        <v>0</v>
      </c>
      <c r="BI878" s="215">
        <f>IF(N878="nulová",J878,0)</f>
        <v>0</v>
      </c>
      <c r="BJ878" s="20" t="s">
        <v>79</v>
      </c>
      <c r="BK878" s="215">
        <f>ROUND(I878*H878,2)</f>
        <v>0</v>
      </c>
      <c r="BL878" s="20" t="s">
        <v>341</v>
      </c>
      <c r="BM878" s="214" t="s">
        <v>1204</v>
      </c>
    </row>
    <row r="879" s="2" customFormat="1">
      <c r="A879" s="41"/>
      <c r="B879" s="42"/>
      <c r="C879" s="43"/>
      <c r="D879" s="216" t="s">
        <v>139</v>
      </c>
      <c r="E879" s="43"/>
      <c r="F879" s="217" t="s">
        <v>1191</v>
      </c>
      <c r="G879" s="43"/>
      <c r="H879" s="43"/>
      <c r="I879" s="218"/>
      <c r="J879" s="43"/>
      <c r="K879" s="43"/>
      <c r="L879" s="47"/>
      <c r="M879" s="219"/>
      <c r="N879" s="220"/>
      <c r="O879" s="87"/>
      <c r="P879" s="87"/>
      <c r="Q879" s="87"/>
      <c r="R879" s="87"/>
      <c r="S879" s="87"/>
      <c r="T879" s="88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T879" s="20" t="s">
        <v>139</v>
      </c>
      <c r="AU879" s="20" t="s">
        <v>81</v>
      </c>
    </row>
    <row r="880" s="13" customFormat="1">
      <c r="A880" s="13"/>
      <c r="B880" s="223"/>
      <c r="C880" s="224"/>
      <c r="D880" s="216" t="s">
        <v>143</v>
      </c>
      <c r="E880" s="225" t="s">
        <v>19</v>
      </c>
      <c r="F880" s="226" t="s">
        <v>1205</v>
      </c>
      <c r="G880" s="224"/>
      <c r="H880" s="227">
        <v>17.25</v>
      </c>
      <c r="I880" s="228"/>
      <c r="J880" s="224"/>
      <c r="K880" s="224"/>
      <c r="L880" s="229"/>
      <c r="M880" s="230"/>
      <c r="N880" s="231"/>
      <c r="O880" s="231"/>
      <c r="P880" s="231"/>
      <c r="Q880" s="231"/>
      <c r="R880" s="231"/>
      <c r="S880" s="231"/>
      <c r="T880" s="232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3" t="s">
        <v>143</v>
      </c>
      <c r="AU880" s="233" t="s">
        <v>81</v>
      </c>
      <c r="AV880" s="13" t="s">
        <v>81</v>
      </c>
      <c r="AW880" s="13" t="s">
        <v>33</v>
      </c>
      <c r="AX880" s="13" t="s">
        <v>71</v>
      </c>
      <c r="AY880" s="233" t="s">
        <v>130</v>
      </c>
    </row>
    <row r="881" s="14" customFormat="1">
      <c r="A881" s="14"/>
      <c r="B881" s="234"/>
      <c r="C881" s="235"/>
      <c r="D881" s="216" t="s">
        <v>143</v>
      </c>
      <c r="E881" s="236" t="s">
        <v>19</v>
      </c>
      <c r="F881" s="237" t="s">
        <v>145</v>
      </c>
      <c r="G881" s="235"/>
      <c r="H881" s="238">
        <v>17.25</v>
      </c>
      <c r="I881" s="239"/>
      <c r="J881" s="235"/>
      <c r="K881" s="235"/>
      <c r="L881" s="240"/>
      <c r="M881" s="241"/>
      <c r="N881" s="242"/>
      <c r="O881" s="242"/>
      <c r="P881" s="242"/>
      <c r="Q881" s="242"/>
      <c r="R881" s="242"/>
      <c r="S881" s="242"/>
      <c r="T881" s="24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4" t="s">
        <v>143</v>
      </c>
      <c r="AU881" s="244" t="s">
        <v>81</v>
      </c>
      <c r="AV881" s="14" t="s">
        <v>138</v>
      </c>
      <c r="AW881" s="14" t="s">
        <v>33</v>
      </c>
      <c r="AX881" s="14" t="s">
        <v>79</v>
      </c>
      <c r="AY881" s="244" t="s">
        <v>130</v>
      </c>
    </row>
    <row r="882" s="12" customFormat="1" ht="22.8" customHeight="1">
      <c r="A882" s="12"/>
      <c r="B882" s="187"/>
      <c r="C882" s="188"/>
      <c r="D882" s="189" t="s">
        <v>70</v>
      </c>
      <c r="E882" s="201" t="s">
        <v>1206</v>
      </c>
      <c r="F882" s="201" t="s">
        <v>1207</v>
      </c>
      <c r="G882" s="188"/>
      <c r="H882" s="188"/>
      <c r="I882" s="191"/>
      <c r="J882" s="202">
        <f>BK882</f>
        <v>0</v>
      </c>
      <c r="K882" s="188"/>
      <c r="L882" s="193"/>
      <c r="M882" s="194"/>
      <c r="N882" s="195"/>
      <c r="O882" s="195"/>
      <c r="P882" s="196">
        <f>SUM(P883:P885)</f>
        <v>0</v>
      </c>
      <c r="Q882" s="195"/>
      <c r="R882" s="196">
        <f>SUM(R883:R885)</f>
        <v>0</v>
      </c>
      <c r="S882" s="195"/>
      <c r="T882" s="197">
        <f>SUM(T883:T885)</f>
        <v>0.0086</v>
      </c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R882" s="198" t="s">
        <v>131</v>
      </c>
      <c r="AT882" s="199" t="s">
        <v>70</v>
      </c>
      <c r="AU882" s="199" t="s">
        <v>79</v>
      </c>
      <c r="AY882" s="198" t="s">
        <v>130</v>
      </c>
      <c r="BK882" s="200">
        <f>SUM(BK883:BK885)</f>
        <v>0</v>
      </c>
    </row>
    <row r="883" s="2" customFormat="1" ht="24.15" customHeight="1">
      <c r="A883" s="41"/>
      <c r="B883" s="42"/>
      <c r="C883" s="203" t="s">
        <v>1208</v>
      </c>
      <c r="D883" s="203" t="s">
        <v>133</v>
      </c>
      <c r="E883" s="204" t="s">
        <v>1209</v>
      </c>
      <c r="F883" s="205" t="s">
        <v>1210</v>
      </c>
      <c r="G883" s="206" t="s">
        <v>392</v>
      </c>
      <c r="H883" s="207">
        <v>10</v>
      </c>
      <c r="I883" s="208"/>
      <c r="J883" s="209">
        <f>ROUND(I883*H883,2)</f>
        <v>0</v>
      </c>
      <c r="K883" s="205" t="s">
        <v>137</v>
      </c>
      <c r="L883" s="47"/>
      <c r="M883" s="210" t="s">
        <v>19</v>
      </c>
      <c r="N883" s="211" t="s">
        <v>42</v>
      </c>
      <c r="O883" s="87"/>
      <c r="P883" s="212">
        <f>O883*H883</f>
        <v>0</v>
      </c>
      <c r="Q883" s="212">
        <v>0</v>
      </c>
      <c r="R883" s="212">
        <f>Q883*H883</f>
        <v>0</v>
      </c>
      <c r="S883" s="212">
        <v>0.00085999999999999998</v>
      </c>
      <c r="T883" s="213">
        <f>S883*H883</f>
        <v>0.0086</v>
      </c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R883" s="214" t="s">
        <v>341</v>
      </c>
      <c r="AT883" s="214" t="s">
        <v>133</v>
      </c>
      <c r="AU883" s="214" t="s">
        <v>81</v>
      </c>
      <c r="AY883" s="20" t="s">
        <v>130</v>
      </c>
      <c r="BE883" s="215">
        <f>IF(N883="základní",J883,0)</f>
        <v>0</v>
      </c>
      <c r="BF883" s="215">
        <f>IF(N883="snížená",J883,0)</f>
        <v>0</v>
      </c>
      <c r="BG883" s="215">
        <f>IF(N883="zákl. přenesená",J883,0)</f>
        <v>0</v>
      </c>
      <c r="BH883" s="215">
        <f>IF(N883="sníž. přenesená",J883,0)</f>
        <v>0</v>
      </c>
      <c r="BI883" s="215">
        <f>IF(N883="nulová",J883,0)</f>
        <v>0</v>
      </c>
      <c r="BJ883" s="20" t="s">
        <v>79</v>
      </c>
      <c r="BK883" s="215">
        <f>ROUND(I883*H883,2)</f>
        <v>0</v>
      </c>
      <c r="BL883" s="20" t="s">
        <v>341</v>
      </c>
      <c r="BM883" s="214" t="s">
        <v>1211</v>
      </c>
    </row>
    <row r="884" s="2" customFormat="1">
      <c r="A884" s="41"/>
      <c r="B884" s="42"/>
      <c r="C884" s="43"/>
      <c r="D884" s="216" t="s">
        <v>139</v>
      </c>
      <c r="E884" s="43"/>
      <c r="F884" s="217" t="s">
        <v>1212</v>
      </c>
      <c r="G884" s="43"/>
      <c r="H884" s="43"/>
      <c r="I884" s="218"/>
      <c r="J884" s="43"/>
      <c r="K884" s="43"/>
      <c r="L884" s="47"/>
      <c r="M884" s="219"/>
      <c r="N884" s="220"/>
      <c r="O884" s="87"/>
      <c r="P884" s="87"/>
      <c r="Q884" s="87"/>
      <c r="R884" s="87"/>
      <c r="S884" s="87"/>
      <c r="T884" s="88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T884" s="20" t="s">
        <v>139</v>
      </c>
      <c r="AU884" s="20" t="s">
        <v>81</v>
      </c>
    </row>
    <row r="885" s="2" customFormat="1">
      <c r="A885" s="41"/>
      <c r="B885" s="42"/>
      <c r="C885" s="43"/>
      <c r="D885" s="221" t="s">
        <v>141</v>
      </c>
      <c r="E885" s="43"/>
      <c r="F885" s="222" t="s">
        <v>1213</v>
      </c>
      <c r="G885" s="43"/>
      <c r="H885" s="43"/>
      <c r="I885" s="218"/>
      <c r="J885" s="43"/>
      <c r="K885" s="43"/>
      <c r="L885" s="47"/>
      <c r="M885" s="219"/>
      <c r="N885" s="220"/>
      <c r="O885" s="87"/>
      <c r="P885" s="87"/>
      <c r="Q885" s="87"/>
      <c r="R885" s="87"/>
      <c r="S885" s="87"/>
      <c r="T885" s="88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T885" s="20" t="s">
        <v>141</v>
      </c>
      <c r="AU885" s="20" t="s">
        <v>81</v>
      </c>
    </row>
    <row r="886" s="12" customFormat="1" ht="25.92" customHeight="1">
      <c r="A886" s="12"/>
      <c r="B886" s="187"/>
      <c r="C886" s="188"/>
      <c r="D886" s="189" t="s">
        <v>70</v>
      </c>
      <c r="E886" s="190" t="s">
        <v>1214</v>
      </c>
      <c r="F886" s="190" t="s">
        <v>1215</v>
      </c>
      <c r="G886" s="188"/>
      <c r="H886" s="188"/>
      <c r="I886" s="191"/>
      <c r="J886" s="192">
        <f>BK886</f>
        <v>0</v>
      </c>
      <c r="K886" s="188"/>
      <c r="L886" s="193"/>
      <c r="M886" s="194"/>
      <c r="N886" s="195"/>
      <c r="O886" s="195"/>
      <c r="P886" s="196">
        <f>SUM(P887:P891)</f>
        <v>0</v>
      </c>
      <c r="Q886" s="195"/>
      <c r="R886" s="196">
        <f>SUM(R887:R891)</f>
        <v>0</v>
      </c>
      <c r="S886" s="195"/>
      <c r="T886" s="197">
        <f>SUM(T887:T891)</f>
        <v>0</v>
      </c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R886" s="198" t="s">
        <v>138</v>
      </c>
      <c r="AT886" s="199" t="s">
        <v>70</v>
      </c>
      <c r="AU886" s="199" t="s">
        <v>71</v>
      </c>
      <c r="AY886" s="198" t="s">
        <v>130</v>
      </c>
      <c r="BK886" s="200">
        <f>SUM(BK887:BK891)</f>
        <v>0</v>
      </c>
    </row>
    <row r="887" s="2" customFormat="1" ht="21.75" customHeight="1">
      <c r="A887" s="41"/>
      <c r="B887" s="42"/>
      <c r="C887" s="203" t="s">
        <v>1216</v>
      </c>
      <c r="D887" s="203" t="s">
        <v>133</v>
      </c>
      <c r="E887" s="204" t="s">
        <v>1217</v>
      </c>
      <c r="F887" s="205" t="s">
        <v>1218</v>
      </c>
      <c r="G887" s="206" t="s">
        <v>1219</v>
      </c>
      <c r="H887" s="207">
        <v>24</v>
      </c>
      <c r="I887" s="208"/>
      <c r="J887" s="209">
        <f>ROUND(I887*H887,2)</f>
        <v>0</v>
      </c>
      <c r="K887" s="205" t="s">
        <v>137</v>
      </c>
      <c r="L887" s="47"/>
      <c r="M887" s="210" t="s">
        <v>19</v>
      </c>
      <c r="N887" s="211" t="s">
        <v>42</v>
      </c>
      <c r="O887" s="87"/>
      <c r="P887" s="212">
        <f>O887*H887</f>
        <v>0</v>
      </c>
      <c r="Q887" s="212">
        <v>0</v>
      </c>
      <c r="R887" s="212">
        <f>Q887*H887</f>
        <v>0</v>
      </c>
      <c r="S887" s="212">
        <v>0</v>
      </c>
      <c r="T887" s="213">
        <f>S887*H887</f>
        <v>0</v>
      </c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R887" s="214" t="s">
        <v>1220</v>
      </c>
      <c r="AT887" s="214" t="s">
        <v>133</v>
      </c>
      <c r="AU887" s="214" t="s">
        <v>79</v>
      </c>
      <c r="AY887" s="20" t="s">
        <v>130</v>
      </c>
      <c r="BE887" s="215">
        <f>IF(N887="základní",J887,0)</f>
        <v>0</v>
      </c>
      <c r="BF887" s="215">
        <f>IF(N887="snížená",J887,0)</f>
        <v>0</v>
      </c>
      <c r="BG887" s="215">
        <f>IF(N887="zákl. přenesená",J887,0)</f>
        <v>0</v>
      </c>
      <c r="BH887" s="215">
        <f>IF(N887="sníž. přenesená",J887,0)</f>
        <v>0</v>
      </c>
      <c r="BI887" s="215">
        <f>IF(N887="nulová",J887,0)</f>
        <v>0</v>
      </c>
      <c r="BJ887" s="20" t="s">
        <v>79</v>
      </c>
      <c r="BK887" s="215">
        <f>ROUND(I887*H887,2)</f>
        <v>0</v>
      </c>
      <c r="BL887" s="20" t="s">
        <v>1220</v>
      </c>
      <c r="BM887" s="214" t="s">
        <v>1221</v>
      </c>
    </row>
    <row r="888" s="2" customFormat="1">
      <c r="A888" s="41"/>
      <c r="B888" s="42"/>
      <c r="C888" s="43"/>
      <c r="D888" s="216" t="s">
        <v>139</v>
      </c>
      <c r="E888" s="43"/>
      <c r="F888" s="217" t="s">
        <v>1222</v>
      </c>
      <c r="G888" s="43"/>
      <c r="H888" s="43"/>
      <c r="I888" s="218"/>
      <c r="J888" s="43"/>
      <c r="K888" s="43"/>
      <c r="L888" s="47"/>
      <c r="M888" s="219"/>
      <c r="N888" s="220"/>
      <c r="O888" s="87"/>
      <c r="P888" s="87"/>
      <c r="Q888" s="87"/>
      <c r="R888" s="87"/>
      <c r="S888" s="87"/>
      <c r="T888" s="88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T888" s="20" t="s">
        <v>139</v>
      </c>
      <c r="AU888" s="20" t="s">
        <v>79</v>
      </c>
    </row>
    <row r="889" s="2" customFormat="1">
      <c r="A889" s="41"/>
      <c r="B889" s="42"/>
      <c r="C889" s="43"/>
      <c r="D889" s="221" t="s">
        <v>141</v>
      </c>
      <c r="E889" s="43"/>
      <c r="F889" s="222" t="s">
        <v>1223</v>
      </c>
      <c r="G889" s="43"/>
      <c r="H889" s="43"/>
      <c r="I889" s="218"/>
      <c r="J889" s="43"/>
      <c r="K889" s="43"/>
      <c r="L889" s="47"/>
      <c r="M889" s="219"/>
      <c r="N889" s="220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20" t="s">
        <v>141</v>
      </c>
      <c r="AU889" s="20" t="s">
        <v>79</v>
      </c>
    </row>
    <row r="890" s="16" customFormat="1">
      <c r="A890" s="16"/>
      <c r="B890" s="268"/>
      <c r="C890" s="269"/>
      <c r="D890" s="216" t="s">
        <v>143</v>
      </c>
      <c r="E890" s="270" t="s">
        <v>19</v>
      </c>
      <c r="F890" s="271" t="s">
        <v>1224</v>
      </c>
      <c r="G890" s="269"/>
      <c r="H890" s="270" t="s">
        <v>19</v>
      </c>
      <c r="I890" s="272"/>
      <c r="J890" s="269"/>
      <c r="K890" s="269"/>
      <c r="L890" s="273"/>
      <c r="M890" s="274"/>
      <c r="N890" s="275"/>
      <c r="O890" s="275"/>
      <c r="P890" s="275"/>
      <c r="Q890" s="275"/>
      <c r="R890" s="275"/>
      <c r="S890" s="275"/>
      <c r="T890" s="27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T890" s="277" t="s">
        <v>143</v>
      </c>
      <c r="AU890" s="277" t="s">
        <v>79</v>
      </c>
      <c r="AV890" s="16" t="s">
        <v>79</v>
      </c>
      <c r="AW890" s="16" t="s">
        <v>33</v>
      </c>
      <c r="AX890" s="16" t="s">
        <v>71</v>
      </c>
      <c r="AY890" s="277" t="s">
        <v>130</v>
      </c>
    </row>
    <row r="891" s="13" customFormat="1">
      <c r="A891" s="13"/>
      <c r="B891" s="223"/>
      <c r="C891" s="224"/>
      <c r="D891" s="216" t="s">
        <v>143</v>
      </c>
      <c r="E891" s="225" t="s">
        <v>19</v>
      </c>
      <c r="F891" s="226" t="s">
        <v>216</v>
      </c>
      <c r="G891" s="224"/>
      <c r="H891" s="227">
        <v>24</v>
      </c>
      <c r="I891" s="228"/>
      <c r="J891" s="224"/>
      <c r="K891" s="224"/>
      <c r="L891" s="229"/>
      <c r="M891" s="230"/>
      <c r="N891" s="231"/>
      <c r="O891" s="231"/>
      <c r="P891" s="231"/>
      <c r="Q891" s="231"/>
      <c r="R891" s="231"/>
      <c r="S891" s="231"/>
      <c r="T891" s="23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3" t="s">
        <v>143</v>
      </c>
      <c r="AU891" s="233" t="s">
        <v>79</v>
      </c>
      <c r="AV891" s="13" t="s">
        <v>81</v>
      </c>
      <c r="AW891" s="13" t="s">
        <v>33</v>
      </c>
      <c r="AX891" s="13" t="s">
        <v>79</v>
      </c>
      <c r="AY891" s="233" t="s">
        <v>130</v>
      </c>
    </row>
    <row r="892" s="12" customFormat="1" ht="25.92" customHeight="1">
      <c r="A892" s="12"/>
      <c r="B892" s="187"/>
      <c r="C892" s="188"/>
      <c r="D892" s="189" t="s">
        <v>70</v>
      </c>
      <c r="E892" s="190" t="s">
        <v>1225</v>
      </c>
      <c r="F892" s="190" t="s">
        <v>1226</v>
      </c>
      <c r="G892" s="188"/>
      <c r="H892" s="188"/>
      <c r="I892" s="191"/>
      <c r="J892" s="192">
        <f>BK892</f>
        <v>0</v>
      </c>
      <c r="K892" s="188"/>
      <c r="L892" s="193"/>
      <c r="M892" s="194"/>
      <c r="N892" s="195"/>
      <c r="O892" s="195"/>
      <c r="P892" s="196">
        <f>P893+P897+P901</f>
        <v>0</v>
      </c>
      <c r="Q892" s="195"/>
      <c r="R892" s="196">
        <f>R893+R897+R901</f>
        <v>0</v>
      </c>
      <c r="S892" s="195"/>
      <c r="T892" s="197">
        <f>T893+T897+T901</f>
        <v>0</v>
      </c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R892" s="198" t="s">
        <v>172</v>
      </c>
      <c r="AT892" s="199" t="s">
        <v>70</v>
      </c>
      <c r="AU892" s="199" t="s">
        <v>71</v>
      </c>
      <c r="AY892" s="198" t="s">
        <v>130</v>
      </c>
      <c r="BK892" s="200">
        <f>BK893+BK897+BK901</f>
        <v>0</v>
      </c>
    </row>
    <row r="893" s="12" customFormat="1" ht="22.8" customHeight="1">
      <c r="A893" s="12"/>
      <c r="B893" s="187"/>
      <c r="C893" s="188"/>
      <c r="D893" s="189" t="s">
        <v>70</v>
      </c>
      <c r="E893" s="201" t="s">
        <v>1227</v>
      </c>
      <c r="F893" s="201" t="s">
        <v>1228</v>
      </c>
      <c r="G893" s="188"/>
      <c r="H893" s="188"/>
      <c r="I893" s="191"/>
      <c r="J893" s="202">
        <f>BK893</f>
        <v>0</v>
      </c>
      <c r="K893" s="188"/>
      <c r="L893" s="193"/>
      <c r="M893" s="194"/>
      <c r="N893" s="195"/>
      <c r="O893" s="195"/>
      <c r="P893" s="196">
        <f>SUM(P894:P896)</f>
        <v>0</v>
      </c>
      <c r="Q893" s="195"/>
      <c r="R893" s="196">
        <f>SUM(R894:R896)</f>
        <v>0</v>
      </c>
      <c r="S893" s="195"/>
      <c r="T893" s="197">
        <f>SUM(T894:T896)</f>
        <v>0</v>
      </c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R893" s="198" t="s">
        <v>172</v>
      </c>
      <c r="AT893" s="199" t="s">
        <v>70</v>
      </c>
      <c r="AU893" s="199" t="s">
        <v>79</v>
      </c>
      <c r="AY893" s="198" t="s">
        <v>130</v>
      </c>
      <c r="BK893" s="200">
        <f>SUM(BK894:BK896)</f>
        <v>0</v>
      </c>
    </row>
    <row r="894" s="2" customFormat="1" ht="16.5" customHeight="1">
      <c r="A894" s="41"/>
      <c r="B894" s="42"/>
      <c r="C894" s="203" t="s">
        <v>1229</v>
      </c>
      <c r="D894" s="203" t="s">
        <v>133</v>
      </c>
      <c r="E894" s="204" t="s">
        <v>1230</v>
      </c>
      <c r="F894" s="205" t="s">
        <v>1231</v>
      </c>
      <c r="G894" s="206" t="s">
        <v>248</v>
      </c>
      <c r="H894" s="207">
        <v>1</v>
      </c>
      <c r="I894" s="208"/>
      <c r="J894" s="209">
        <f>ROUND(I894*H894,2)</f>
        <v>0</v>
      </c>
      <c r="K894" s="205" t="s">
        <v>137</v>
      </c>
      <c r="L894" s="47"/>
      <c r="M894" s="210" t="s">
        <v>19</v>
      </c>
      <c r="N894" s="211" t="s">
        <v>42</v>
      </c>
      <c r="O894" s="87"/>
      <c r="P894" s="212">
        <f>O894*H894</f>
        <v>0</v>
      </c>
      <c r="Q894" s="212">
        <v>0</v>
      </c>
      <c r="R894" s="212">
        <f>Q894*H894</f>
        <v>0</v>
      </c>
      <c r="S894" s="212">
        <v>0</v>
      </c>
      <c r="T894" s="213">
        <f>S894*H894</f>
        <v>0</v>
      </c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R894" s="214" t="s">
        <v>1232</v>
      </c>
      <c r="AT894" s="214" t="s">
        <v>133</v>
      </c>
      <c r="AU894" s="214" t="s">
        <v>81</v>
      </c>
      <c r="AY894" s="20" t="s">
        <v>130</v>
      </c>
      <c r="BE894" s="215">
        <f>IF(N894="základní",J894,0)</f>
        <v>0</v>
      </c>
      <c r="BF894" s="215">
        <f>IF(N894="snížená",J894,0)</f>
        <v>0</v>
      </c>
      <c r="BG894" s="215">
        <f>IF(N894="zákl. přenesená",J894,0)</f>
        <v>0</v>
      </c>
      <c r="BH894" s="215">
        <f>IF(N894="sníž. přenesená",J894,0)</f>
        <v>0</v>
      </c>
      <c r="BI894" s="215">
        <f>IF(N894="nulová",J894,0)</f>
        <v>0</v>
      </c>
      <c r="BJ894" s="20" t="s">
        <v>79</v>
      </c>
      <c r="BK894" s="215">
        <f>ROUND(I894*H894,2)</f>
        <v>0</v>
      </c>
      <c r="BL894" s="20" t="s">
        <v>1232</v>
      </c>
      <c r="BM894" s="214" t="s">
        <v>1233</v>
      </c>
    </row>
    <row r="895" s="2" customFormat="1">
      <c r="A895" s="41"/>
      <c r="B895" s="42"/>
      <c r="C895" s="43"/>
      <c r="D895" s="216" t="s">
        <v>139</v>
      </c>
      <c r="E895" s="43"/>
      <c r="F895" s="217" t="s">
        <v>1231</v>
      </c>
      <c r="G895" s="43"/>
      <c r="H895" s="43"/>
      <c r="I895" s="218"/>
      <c r="J895" s="43"/>
      <c r="K895" s="43"/>
      <c r="L895" s="47"/>
      <c r="M895" s="219"/>
      <c r="N895" s="220"/>
      <c r="O895" s="87"/>
      <c r="P895" s="87"/>
      <c r="Q895" s="87"/>
      <c r="R895" s="87"/>
      <c r="S895" s="87"/>
      <c r="T895" s="88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T895" s="20" t="s">
        <v>139</v>
      </c>
      <c r="AU895" s="20" t="s">
        <v>81</v>
      </c>
    </row>
    <row r="896" s="2" customFormat="1">
      <c r="A896" s="41"/>
      <c r="B896" s="42"/>
      <c r="C896" s="43"/>
      <c r="D896" s="221" t="s">
        <v>141</v>
      </c>
      <c r="E896" s="43"/>
      <c r="F896" s="222" t="s">
        <v>1234</v>
      </c>
      <c r="G896" s="43"/>
      <c r="H896" s="43"/>
      <c r="I896" s="218"/>
      <c r="J896" s="43"/>
      <c r="K896" s="43"/>
      <c r="L896" s="47"/>
      <c r="M896" s="219"/>
      <c r="N896" s="220"/>
      <c r="O896" s="87"/>
      <c r="P896" s="87"/>
      <c r="Q896" s="87"/>
      <c r="R896" s="87"/>
      <c r="S896" s="87"/>
      <c r="T896" s="88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T896" s="20" t="s">
        <v>141</v>
      </c>
      <c r="AU896" s="20" t="s">
        <v>81</v>
      </c>
    </row>
    <row r="897" s="12" customFormat="1" ht="22.8" customHeight="1">
      <c r="A897" s="12"/>
      <c r="B897" s="187"/>
      <c r="C897" s="188"/>
      <c r="D897" s="189" t="s">
        <v>70</v>
      </c>
      <c r="E897" s="201" t="s">
        <v>1235</v>
      </c>
      <c r="F897" s="201" t="s">
        <v>1236</v>
      </c>
      <c r="G897" s="188"/>
      <c r="H897" s="188"/>
      <c r="I897" s="191"/>
      <c r="J897" s="202">
        <f>BK897</f>
        <v>0</v>
      </c>
      <c r="K897" s="188"/>
      <c r="L897" s="193"/>
      <c r="M897" s="194"/>
      <c r="N897" s="195"/>
      <c r="O897" s="195"/>
      <c r="P897" s="196">
        <f>SUM(P898:P900)</f>
        <v>0</v>
      </c>
      <c r="Q897" s="195"/>
      <c r="R897" s="196">
        <f>SUM(R898:R900)</f>
        <v>0</v>
      </c>
      <c r="S897" s="195"/>
      <c r="T897" s="197">
        <f>SUM(T898:T900)</f>
        <v>0</v>
      </c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R897" s="198" t="s">
        <v>172</v>
      </c>
      <c r="AT897" s="199" t="s">
        <v>70</v>
      </c>
      <c r="AU897" s="199" t="s">
        <v>79</v>
      </c>
      <c r="AY897" s="198" t="s">
        <v>130</v>
      </c>
      <c r="BK897" s="200">
        <f>SUM(BK898:BK900)</f>
        <v>0</v>
      </c>
    </row>
    <row r="898" s="2" customFormat="1" ht="16.5" customHeight="1">
      <c r="A898" s="41"/>
      <c r="B898" s="42"/>
      <c r="C898" s="203" t="s">
        <v>1237</v>
      </c>
      <c r="D898" s="203" t="s">
        <v>133</v>
      </c>
      <c r="E898" s="204" t="s">
        <v>1238</v>
      </c>
      <c r="F898" s="205" t="s">
        <v>1239</v>
      </c>
      <c r="G898" s="206" t="s">
        <v>248</v>
      </c>
      <c r="H898" s="207">
        <v>1</v>
      </c>
      <c r="I898" s="208"/>
      <c r="J898" s="209">
        <f>ROUND(I898*H898,2)</f>
        <v>0</v>
      </c>
      <c r="K898" s="205" t="s">
        <v>137</v>
      </c>
      <c r="L898" s="47"/>
      <c r="M898" s="210" t="s">
        <v>19</v>
      </c>
      <c r="N898" s="211" t="s">
        <v>42</v>
      </c>
      <c r="O898" s="87"/>
      <c r="P898" s="212">
        <f>O898*H898</f>
        <v>0</v>
      </c>
      <c r="Q898" s="212">
        <v>0</v>
      </c>
      <c r="R898" s="212">
        <f>Q898*H898</f>
        <v>0</v>
      </c>
      <c r="S898" s="212">
        <v>0</v>
      </c>
      <c r="T898" s="213">
        <f>S898*H898</f>
        <v>0</v>
      </c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R898" s="214" t="s">
        <v>1232</v>
      </c>
      <c r="AT898" s="214" t="s">
        <v>133</v>
      </c>
      <c r="AU898" s="214" t="s">
        <v>81</v>
      </c>
      <c r="AY898" s="20" t="s">
        <v>130</v>
      </c>
      <c r="BE898" s="215">
        <f>IF(N898="základní",J898,0)</f>
        <v>0</v>
      </c>
      <c r="BF898" s="215">
        <f>IF(N898="snížená",J898,0)</f>
        <v>0</v>
      </c>
      <c r="BG898" s="215">
        <f>IF(N898="zákl. přenesená",J898,0)</f>
        <v>0</v>
      </c>
      <c r="BH898" s="215">
        <f>IF(N898="sníž. přenesená",J898,0)</f>
        <v>0</v>
      </c>
      <c r="BI898" s="215">
        <f>IF(N898="nulová",J898,0)</f>
        <v>0</v>
      </c>
      <c r="BJ898" s="20" t="s">
        <v>79</v>
      </c>
      <c r="BK898" s="215">
        <f>ROUND(I898*H898,2)</f>
        <v>0</v>
      </c>
      <c r="BL898" s="20" t="s">
        <v>1232</v>
      </c>
      <c r="BM898" s="214" t="s">
        <v>1240</v>
      </c>
    </row>
    <row r="899" s="2" customFormat="1">
      <c r="A899" s="41"/>
      <c r="B899" s="42"/>
      <c r="C899" s="43"/>
      <c r="D899" s="216" t="s">
        <v>139</v>
      </c>
      <c r="E899" s="43"/>
      <c r="F899" s="217" t="s">
        <v>1239</v>
      </c>
      <c r="G899" s="43"/>
      <c r="H899" s="43"/>
      <c r="I899" s="218"/>
      <c r="J899" s="43"/>
      <c r="K899" s="43"/>
      <c r="L899" s="47"/>
      <c r="M899" s="219"/>
      <c r="N899" s="220"/>
      <c r="O899" s="87"/>
      <c r="P899" s="87"/>
      <c r="Q899" s="87"/>
      <c r="R899" s="87"/>
      <c r="S899" s="87"/>
      <c r="T899" s="88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T899" s="20" t="s">
        <v>139</v>
      </c>
      <c r="AU899" s="20" t="s">
        <v>81</v>
      </c>
    </row>
    <row r="900" s="2" customFormat="1">
      <c r="A900" s="41"/>
      <c r="B900" s="42"/>
      <c r="C900" s="43"/>
      <c r="D900" s="221" t="s">
        <v>141</v>
      </c>
      <c r="E900" s="43"/>
      <c r="F900" s="222" t="s">
        <v>1241</v>
      </c>
      <c r="G900" s="43"/>
      <c r="H900" s="43"/>
      <c r="I900" s="218"/>
      <c r="J900" s="43"/>
      <c r="K900" s="43"/>
      <c r="L900" s="47"/>
      <c r="M900" s="219"/>
      <c r="N900" s="220"/>
      <c r="O900" s="87"/>
      <c r="P900" s="87"/>
      <c r="Q900" s="87"/>
      <c r="R900" s="87"/>
      <c r="S900" s="87"/>
      <c r="T900" s="88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T900" s="20" t="s">
        <v>141</v>
      </c>
      <c r="AU900" s="20" t="s">
        <v>81</v>
      </c>
    </row>
    <row r="901" s="12" customFormat="1" ht="22.8" customHeight="1">
      <c r="A901" s="12"/>
      <c r="B901" s="187"/>
      <c r="C901" s="188"/>
      <c r="D901" s="189" t="s">
        <v>70</v>
      </c>
      <c r="E901" s="201" t="s">
        <v>1242</v>
      </c>
      <c r="F901" s="201" t="s">
        <v>1243</v>
      </c>
      <c r="G901" s="188"/>
      <c r="H901" s="188"/>
      <c r="I901" s="191"/>
      <c r="J901" s="202">
        <f>BK901</f>
        <v>0</v>
      </c>
      <c r="K901" s="188"/>
      <c r="L901" s="193"/>
      <c r="M901" s="194"/>
      <c r="N901" s="195"/>
      <c r="O901" s="195"/>
      <c r="P901" s="196">
        <f>SUM(P902:P907)</f>
        <v>0</v>
      </c>
      <c r="Q901" s="195"/>
      <c r="R901" s="196">
        <f>SUM(R902:R907)</f>
        <v>0</v>
      </c>
      <c r="S901" s="195"/>
      <c r="T901" s="197">
        <f>SUM(T902:T907)</f>
        <v>0</v>
      </c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R901" s="198" t="s">
        <v>172</v>
      </c>
      <c r="AT901" s="199" t="s">
        <v>70</v>
      </c>
      <c r="AU901" s="199" t="s">
        <v>79</v>
      </c>
      <c r="AY901" s="198" t="s">
        <v>130</v>
      </c>
      <c r="BK901" s="200">
        <f>SUM(BK902:BK907)</f>
        <v>0</v>
      </c>
    </row>
    <row r="902" s="2" customFormat="1" ht="16.5" customHeight="1">
      <c r="A902" s="41"/>
      <c r="B902" s="42"/>
      <c r="C902" s="203" t="s">
        <v>1244</v>
      </c>
      <c r="D902" s="203" t="s">
        <v>133</v>
      </c>
      <c r="E902" s="204" t="s">
        <v>1245</v>
      </c>
      <c r="F902" s="205" t="s">
        <v>1243</v>
      </c>
      <c r="G902" s="206" t="s">
        <v>429</v>
      </c>
      <c r="H902" s="267"/>
      <c r="I902" s="208"/>
      <c r="J902" s="209">
        <f>ROUND(I902*H902,2)</f>
        <v>0</v>
      </c>
      <c r="K902" s="205" t="s">
        <v>137</v>
      </c>
      <c r="L902" s="47"/>
      <c r="M902" s="210" t="s">
        <v>19</v>
      </c>
      <c r="N902" s="211" t="s">
        <v>42</v>
      </c>
      <c r="O902" s="87"/>
      <c r="P902" s="212">
        <f>O902*H902</f>
        <v>0</v>
      </c>
      <c r="Q902" s="212">
        <v>0</v>
      </c>
      <c r="R902" s="212">
        <f>Q902*H902</f>
        <v>0</v>
      </c>
      <c r="S902" s="212">
        <v>0</v>
      </c>
      <c r="T902" s="213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14" t="s">
        <v>1232</v>
      </c>
      <c r="AT902" s="214" t="s">
        <v>133</v>
      </c>
      <c r="AU902" s="214" t="s">
        <v>81</v>
      </c>
      <c r="AY902" s="20" t="s">
        <v>130</v>
      </c>
      <c r="BE902" s="215">
        <f>IF(N902="základní",J902,0)</f>
        <v>0</v>
      </c>
      <c r="BF902" s="215">
        <f>IF(N902="snížená",J902,0)</f>
        <v>0</v>
      </c>
      <c r="BG902" s="215">
        <f>IF(N902="zákl. přenesená",J902,0)</f>
        <v>0</v>
      </c>
      <c r="BH902" s="215">
        <f>IF(N902="sníž. přenesená",J902,0)</f>
        <v>0</v>
      </c>
      <c r="BI902" s="215">
        <f>IF(N902="nulová",J902,0)</f>
        <v>0</v>
      </c>
      <c r="BJ902" s="20" t="s">
        <v>79</v>
      </c>
      <c r="BK902" s="215">
        <f>ROUND(I902*H902,2)</f>
        <v>0</v>
      </c>
      <c r="BL902" s="20" t="s">
        <v>1232</v>
      </c>
      <c r="BM902" s="214" t="s">
        <v>1246</v>
      </c>
    </row>
    <row r="903" s="2" customFormat="1">
      <c r="A903" s="41"/>
      <c r="B903" s="42"/>
      <c r="C903" s="43"/>
      <c r="D903" s="216" t="s">
        <v>139</v>
      </c>
      <c r="E903" s="43"/>
      <c r="F903" s="217" t="s">
        <v>1243</v>
      </c>
      <c r="G903" s="43"/>
      <c r="H903" s="43"/>
      <c r="I903" s="218"/>
      <c r="J903" s="43"/>
      <c r="K903" s="43"/>
      <c r="L903" s="47"/>
      <c r="M903" s="219"/>
      <c r="N903" s="220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139</v>
      </c>
      <c r="AU903" s="20" t="s">
        <v>81</v>
      </c>
    </row>
    <row r="904" s="2" customFormat="1">
      <c r="A904" s="41"/>
      <c r="B904" s="42"/>
      <c r="C904" s="43"/>
      <c r="D904" s="221" t="s">
        <v>141</v>
      </c>
      <c r="E904" s="43"/>
      <c r="F904" s="222" t="s">
        <v>1247</v>
      </c>
      <c r="G904" s="43"/>
      <c r="H904" s="43"/>
      <c r="I904" s="218"/>
      <c r="J904" s="43"/>
      <c r="K904" s="43"/>
      <c r="L904" s="47"/>
      <c r="M904" s="219"/>
      <c r="N904" s="220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20" t="s">
        <v>141</v>
      </c>
      <c r="AU904" s="20" t="s">
        <v>81</v>
      </c>
    </row>
    <row r="905" s="2" customFormat="1" ht="16.5" customHeight="1">
      <c r="A905" s="41"/>
      <c r="B905" s="42"/>
      <c r="C905" s="203" t="s">
        <v>1248</v>
      </c>
      <c r="D905" s="203" t="s">
        <v>133</v>
      </c>
      <c r="E905" s="204" t="s">
        <v>1249</v>
      </c>
      <c r="F905" s="205" t="s">
        <v>1250</v>
      </c>
      <c r="G905" s="206" t="s">
        <v>429</v>
      </c>
      <c r="H905" s="267"/>
      <c r="I905" s="208"/>
      <c r="J905" s="209">
        <f>ROUND(I905*H905,2)</f>
        <v>0</v>
      </c>
      <c r="K905" s="205" t="s">
        <v>137</v>
      </c>
      <c r="L905" s="47"/>
      <c r="M905" s="210" t="s">
        <v>19</v>
      </c>
      <c r="N905" s="211" t="s">
        <v>42</v>
      </c>
      <c r="O905" s="87"/>
      <c r="P905" s="212">
        <f>O905*H905</f>
        <v>0</v>
      </c>
      <c r="Q905" s="212">
        <v>0</v>
      </c>
      <c r="R905" s="212">
        <f>Q905*H905</f>
        <v>0</v>
      </c>
      <c r="S905" s="212">
        <v>0</v>
      </c>
      <c r="T905" s="213">
        <f>S905*H905</f>
        <v>0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14" t="s">
        <v>1232</v>
      </c>
      <c r="AT905" s="214" t="s">
        <v>133</v>
      </c>
      <c r="AU905" s="214" t="s">
        <v>81</v>
      </c>
      <c r="AY905" s="20" t="s">
        <v>130</v>
      </c>
      <c r="BE905" s="215">
        <f>IF(N905="základní",J905,0)</f>
        <v>0</v>
      </c>
      <c r="BF905" s="215">
        <f>IF(N905="snížená",J905,0)</f>
        <v>0</v>
      </c>
      <c r="BG905" s="215">
        <f>IF(N905="zákl. přenesená",J905,0)</f>
        <v>0</v>
      </c>
      <c r="BH905" s="215">
        <f>IF(N905="sníž. přenesená",J905,0)</f>
        <v>0</v>
      </c>
      <c r="BI905" s="215">
        <f>IF(N905="nulová",J905,0)</f>
        <v>0</v>
      </c>
      <c r="BJ905" s="20" t="s">
        <v>79</v>
      </c>
      <c r="BK905" s="215">
        <f>ROUND(I905*H905,2)</f>
        <v>0</v>
      </c>
      <c r="BL905" s="20" t="s">
        <v>1232</v>
      </c>
      <c r="BM905" s="214" t="s">
        <v>1251</v>
      </c>
    </row>
    <row r="906" s="2" customFormat="1">
      <c r="A906" s="41"/>
      <c r="B906" s="42"/>
      <c r="C906" s="43"/>
      <c r="D906" s="216" t="s">
        <v>139</v>
      </c>
      <c r="E906" s="43"/>
      <c r="F906" s="217" t="s">
        <v>1250</v>
      </c>
      <c r="G906" s="43"/>
      <c r="H906" s="43"/>
      <c r="I906" s="218"/>
      <c r="J906" s="43"/>
      <c r="K906" s="43"/>
      <c r="L906" s="47"/>
      <c r="M906" s="219"/>
      <c r="N906" s="220"/>
      <c r="O906" s="87"/>
      <c r="P906" s="87"/>
      <c r="Q906" s="87"/>
      <c r="R906" s="87"/>
      <c r="S906" s="87"/>
      <c r="T906" s="88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T906" s="20" t="s">
        <v>139</v>
      </c>
      <c r="AU906" s="20" t="s">
        <v>81</v>
      </c>
    </row>
    <row r="907" s="2" customFormat="1">
      <c r="A907" s="41"/>
      <c r="B907" s="42"/>
      <c r="C907" s="43"/>
      <c r="D907" s="221" t="s">
        <v>141</v>
      </c>
      <c r="E907" s="43"/>
      <c r="F907" s="222" t="s">
        <v>1252</v>
      </c>
      <c r="G907" s="43"/>
      <c r="H907" s="43"/>
      <c r="I907" s="218"/>
      <c r="J907" s="43"/>
      <c r="K907" s="43"/>
      <c r="L907" s="47"/>
      <c r="M907" s="278"/>
      <c r="N907" s="279"/>
      <c r="O907" s="280"/>
      <c r="P907" s="280"/>
      <c r="Q907" s="280"/>
      <c r="R907" s="280"/>
      <c r="S907" s="280"/>
      <c r="T907" s="28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T907" s="20" t="s">
        <v>141</v>
      </c>
      <c r="AU907" s="20" t="s">
        <v>81</v>
      </c>
    </row>
    <row r="908" s="2" customFormat="1" ht="6.96" customHeight="1">
      <c r="A908" s="41"/>
      <c r="B908" s="62"/>
      <c r="C908" s="63"/>
      <c r="D908" s="63"/>
      <c r="E908" s="63"/>
      <c r="F908" s="63"/>
      <c r="G908" s="63"/>
      <c r="H908" s="63"/>
      <c r="I908" s="63"/>
      <c r="J908" s="63"/>
      <c r="K908" s="63"/>
      <c r="L908" s="47"/>
      <c r="M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</row>
  </sheetData>
  <sheetProtection sheet="1" autoFilter="0" formatColumns="0" formatRows="0" objects="1" scenarios="1" spinCount="100000" saltValue="Kxrp/ers2uzVvTsL+vmSqXa3MIzim8HVCWzEbt7mulK11oH13T3zpadIpalH5qQ7UD55sToJ2kgxi70CS3qtQg==" hashValue="z5zWaMe0k4/5WY9lVTOYSCuX6dWx41MMNkdruX90z54m1Fryvh/cAPwLjyFkrT0cOFdd8Po7bRykiQkKnUokZQ==" algorithmName="SHA-512" password="CC35"/>
  <autoFilter ref="C104:K907"/>
  <mergeCells count="9">
    <mergeCell ref="E7:H7"/>
    <mergeCell ref="E9:H9"/>
    <mergeCell ref="E18:H18"/>
    <mergeCell ref="E27:H27"/>
    <mergeCell ref="E48:H48"/>
    <mergeCell ref="E50:H50"/>
    <mergeCell ref="E95:H95"/>
    <mergeCell ref="E97:H97"/>
    <mergeCell ref="L2:V2"/>
  </mergeCells>
  <hyperlinks>
    <hyperlink ref="F110" r:id="rId1" display="https://podminky.urs.cz/item/CS_URS_2024_01/317941123"/>
    <hyperlink ref="F117" r:id="rId2" display="https://podminky.urs.cz/item/CS_URS_2024_01/340271041"/>
    <hyperlink ref="F124" r:id="rId3" display="https://podminky.urs.cz/item/CS_URS_2024_01/612325412"/>
    <hyperlink ref="F140" r:id="rId4" display="https://podminky.urs.cz/item/CS_URS_2024_01/636311133"/>
    <hyperlink ref="F147" r:id="rId5" display="https://podminky.urs.cz/item/CS_URS_2024_01/637121111"/>
    <hyperlink ref="F153" r:id="rId6" display="https://podminky.urs.cz/item/CS_URS_2024_01/965046111"/>
    <hyperlink ref="F156" r:id="rId7" display="https://podminky.urs.cz/item/CS_URS_2024_01/965081213"/>
    <hyperlink ref="F159" r:id="rId8" display="https://podminky.urs.cz/item/CS_URS_2024_01/965081423"/>
    <hyperlink ref="F162" r:id="rId9" display="https://podminky.urs.cz/item/CS_URS_2024_01/965081611"/>
    <hyperlink ref="F168" r:id="rId10" display="https://podminky.urs.cz/item/CS_URS_2024_01/968062374"/>
    <hyperlink ref="F173" r:id="rId11" display="https://podminky.urs.cz/item/CS_URS_2024_01/968062375"/>
    <hyperlink ref="F183" r:id="rId12" display="https://podminky.urs.cz/item/CS_URS_2024_01/968062376"/>
    <hyperlink ref="F189" r:id="rId13" display="https://podminky.urs.cz/item/CS_URS_2024_01/968062377"/>
    <hyperlink ref="F197" r:id="rId14" display="https://podminky.urs.cz/item/CS_URS_2024_01/971033531"/>
    <hyperlink ref="F202" r:id="rId15" display="https://podminky.urs.cz/item/CS_URS_2024_01/971033631"/>
    <hyperlink ref="F207" r:id="rId16" display="https://podminky.urs.cz/item/CS_URS_2024_01/977332221"/>
    <hyperlink ref="F214" r:id="rId17" display="https://podminky.urs.cz/item/CS_URS_2024_01/997013211"/>
    <hyperlink ref="F217" r:id="rId18" display="https://podminky.urs.cz/item/CS_URS_2024_01/997013509"/>
    <hyperlink ref="F222" r:id="rId19" display="https://podminky.urs.cz/item/CS_URS_2024_01/997013509"/>
    <hyperlink ref="F225" r:id="rId20" display="https://podminky.urs.cz/item/CS_URS_2024_01/997013511"/>
    <hyperlink ref="F228" r:id="rId21" display="https://podminky.urs.cz/item/CS_URS_2024_01/997013631"/>
    <hyperlink ref="F232" r:id="rId22" display="https://podminky.urs.cz/item/CS_URS_2024_01/998011001"/>
    <hyperlink ref="F237" r:id="rId23" display="https://podminky.urs.cz/item/CS_URS_2024_01/725110814"/>
    <hyperlink ref="F240" r:id="rId24" display="https://podminky.urs.cz/item/CS_URS_2024_01/725111132"/>
    <hyperlink ref="F243" r:id="rId25" display="https://podminky.urs.cz/item/CS_URS_2024_01/725111361"/>
    <hyperlink ref="F246" r:id="rId26" display="https://podminky.urs.cz/item/CS_URS_2024_01/725112022"/>
    <hyperlink ref="F252" r:id="rId27" display="https://podminky.urs.cz/item/CS_URS_2024_01/725121023"/>
    <hyperlink ref="F257" r:id="rId28" display="https://podminky.urs.cz/item/CS_URS_2024_01/725121525"/>
    <hyperlink ref="F260" r:id="rId29" display="https://podminky.urs.cz/item/CS_URS_2024_01/725130811"/>
    <hyperlink ref="F263" r:id="rId30" display="https://podminky.urs.cz/item/CS_URS_2024_01/725210821"/>
    <hyperlink ref="F266" r:id="rId31" display="https://podminky.urs.cz/item/CS_URS_2024_01/725211641"/>
    <hyperlink ref="F271" r:id="rId32" display="https://podminky.urs.cz/item/CS_URS_2024_01/725211681"/>
    <hyperlink ref="F276" r:id="rId33" display="https://podminky.urs.cz/item/CS_URS_2024_01/725820802"/>
    <hyperlink ref="F279" r:id="rId34" display="https://podminky.urs.cz/item/CS_URS_2024_01/725821325"/>
    <hyperlink ref="F282" r:id="rId35" display="https://podminky.urs.cz/item/CS_URS_2024_01/725822613"/>
    <hyperlink ref="F306" r:id="rId36" display="https://podminky.urs.cz/item/CS_URS_2024_01/998725201"/>
    <hyperlink ref="F310" r:id="rId37" display="https://podminky.urs.cz/item/CS_URS_2024_01/735111810"/>
    <hyperlink ref="F315" r:id="rId38" display="https://podminky.urs.cz/item/CS_URS_2024_01/735191910"/>
    <hyperlink ref="F318" r:id="rId39" display="https://podminky.urs.cz/item/CS_URS_2024_01/735192911"/>
    <hyperlink ref="F321" r:id="rId40" display="https://podminky.urs.cz/item/CS_URS_2024_01/735494811"/>
    <hyperlink ref="F332" r:id="rId41" display="https://podminky.urs.cz/item/CS_URS_2024_01/998735201"/>
    <hyperlink ref="F336" r:id="rId42" display="https://podminky.urs.cz/item/CS_URS_2024_01/741112061"/>
    <hyperlink ref="F341" r:id="rId43" display="https://podminky.urs.cz/item/CS_URS_2024_01/741370021"/>
    <hyperlink ref="F346" r:id="rId44" display="https://podminky.urs.cz/item/CS_URS_2024_01/741370014"/>
    <hyperlink ref="F351" r:id="rId45" display="https://podminky.urs.cz/item/CS_URS_2024_01/741370005"/>
    <hyperlink ref="F366" r:id="rId46" display="https://podminky.urs.cz/item/CS_URS_2024_01/741372002"/>
    <hyperlink ref="F395" r:id="rId47" display="https://podminky.urs.cz/item/CS_URS_2024_01/741810002"/>
    <hyperlink ref="F398" r:id="rId48" display="https://podminky.urs.cz/item/CS_URS_2024_01/998741201"/>
    <hyperlink ref="F402" r:id="rId49" display="https://podminky.urs.cz/item/CS_URS_2024_01/763131411"/>
    <hyperlink ref="F405" r:id="rId50" display="https://podminky.urs.cz/item/CS_URS_2024_01/763131451"/>
    <hyperlink ref="F408" r:id="rId51" display="https://podminky.urs.cz/item/CS_URS_2024_01/763131721"/>
    <hyperlink ref="F414" r:id="rId52" display="https://podminky.urs.cz/item/CS_URS_2024_01/763172352"/>
    <hyperlink ref="F419" r:id="rId53" display="https://podminky.urs.cz/item/CS_URS_2024_01/763173113"/>
    <hyperlink ref="F424" r:id="rId54" display="https://podminky.urs.cz/item/CS_URS_2024_01/763221121"/>
    <hyperlink ref="F429" r:id="rId55" display="https://podminky.urs.cz/item/CS_URS_2024_01/998763401"/>
    <hyperlink ref="F433" r:id="rId56" display="https://podminky.urs.cz/item/CS_URS_2024_01/764002851"/>
    <hyperlink ref="F441" r:id="rId57" display="https://podminky.urs.cz/item/CS_URS_2024_01/764237403"/>
    <hyperlink ref="F448" r:id="rId58" display="https://podminky.urs.cz/item/CS_URS_2024_01/998764201"/>
    <hyperlink ref="F452" r:id="rId59" display="https://podminky.urs.cz/item/CS_URS_2024_01/766622216"/>
    <hyperlink ref="F461" r:id="rId60" display="https://podminky.urs.cz/item/CS_URS_2024_01/766622131"/>
    <hyperlink ref="F470" r:id="rId61" display="https://podminky.urs.cz/item/CS_URS_2024_01/766622132"/>
    <hyperlink ref="F479" r:id="rId62" display="https://podminky.urs.cz/item/CS_URS_2024_01/766660171"/>
    <hyperlink ref="F493" r:id="rId63" display="https://podminky.urs.cz/item/CS_URS_2024_01/766660172"/>
    <hyperlink ref="F507" r:id="rId64" display="https://podminky.urs.cz/item/CS_URS_2024_01/766660173"/>
    <hyperlink ref="F516" r:id="rId65" display="https://podminky.urs.cz/item/CS_URS_2024_01/766660358"/>
    <hyperlink ref="F519" r:id="rId66" display="https://podminky.urs.cz/item/CS_URS_2024_01/766660358"/>
    <hyperlink ref="F528" r:id="rId67" display="https://podminky.urs.cz/item/CS_URS_2024_01/766660728"/>
    <hyperlink ref="F563" r:id="rId68" display="https://podminky.urs.cz/item/CS_URS_2024_01/766660729"/>
    <hyperlink ref="F580" r:id="rId69" display="https://podminky.urs.cz/item/CS_URS_2024_01/766660730"/>
    <hyperlink ref="F591" r:id="rId70" display="https://podminky.urs.cz/item/CS_URS_2024_01/766682111"/>
    <hyperlink ref="F598" r:id="rId71" display="https://podminky.urs.cz/item/CS_URS_2024_01/766682121"/>
    <hyperlink ref="F605" r:id="rId72" display="https://podminky.urs.cz/item/CS_URS_2024_01/766691811"/>
    <hyperlink ref="F613" r:id="rId73" display="https://podminky.urs.cz/item/CS_URS_2024_01/766694116"/>
    <hyperlink ref="F676" r:id="rId74" display="https://podminky.urs.cz/item/CS_URS_2024_01/998766201"/>
    <hyperlink ref="F680" r:id="rId75" display="https://podminky.urs.cz/item/CS_URS_2024_01/767161850"/>
    <hyperlink ref="F685" r:id="rId76" display="https://podminky.urs.cz/item/CS_URS_2024_01/767646521"/>
    <hyperlink ref="F694" r:id="rId77" display="https://podminky.urs.cz/item/CS_URS_2024_01/998767201"/>
    <hyperlink ref="F698" r:id="rId78" display="https://podminky.urs.cz/item/CS_URS_2024_01/776121112"/>
    <hyperlink ref="F701" r:id="rId79" display="https://podminky.urs.cz/item/CS_URS_2024_01/776141122"/>
    <hyperlink ref="F704" r:id="rId80" display="https://podminky.urs.cz/item/CS_URS_2024_01/776201811"/>
    <hyperlink ref="F707" r:id="rId81" display="https://podminky.urs.cz/item/CS_URS_2024_01/776231111"/>
    <hyperlink ref="F717" r:id="rId82" display="https://podminky.urs.cz/item/CS_URS_2024_01/776410811"/>
    <hyperlink ref="F723" r:id="rId83" display="https://podminky.urs.cz/item/CS_URS_2024_01/776411212"/>
    <hyperlink ref="F731" r:id="rId84" display="https://podminky.urs.cz/item/CS_URS_2024_01/776521112"/>
    <hyperlink ref="F734" r:id="rId85" display="https://podminky.urs.cz/item/CS_URS_2024_01/776991111"/>
    <hyperlink ref="F744" r:id="rId86" display="https://podminky.urs.cz/item/CS_URS_2024_01/776991821"/>
    <hyperlink ref="F747" r:id="rId87" display="https://podminky.urs.cz/item/CS_URS_2024_01/998776201"/>
    <hyperlink ref="F751" r:id="rId88" display="https://podminky.urs.cz/item/CS_URS_2024_01/781121011"/>
    <hyperlink ref="F754" r:id="rId89" display="https://podminky.urs.cz/item/CS_URS_2024_01/781151031"/>
    <hyperlink ref="F757" r:id="rId90" display="https://podminky.urs.cz/item/CS_URS_2024_01/781473810"/>
    <hyperlink ref="F764" r:id="rId91" display="https://podminky.urs.cz/item/CS_URS_2024_01/781472213"/>
    <hyperlink ref="F772" r:id="rId92" display="https://podminky.urs.cz/item/CS_URS_2024_01/781491012"/>
    <hyperlink ref="F783" r:id="rId93" display="https://podminky.urs.cz/item/CS_URS_2024_01/781492211"/>
    <hyperlink ref="F788" r:id="rId94" display="https://podminky.urs.cz/item/CS_URS_2024_01/781492251"/>
    <hyperlink ref="F803" r:id="rId95" display="https://podminky.urs.cz/item/CS_URS_2024_01/781495116"/>
    <hyperlink ref="F809" r:id="rId96" display="https://podminky.urs.cz/item/CS_URS_2024_01/998781201"/>
    <hyperlink ref="F813" r:id="rId97" display="https://podminky.urs.cz/item/CS_URS_2024_01/783306801"/>
    <hyperlink ref="F818" r:id="rId98" display="https://podminky.urs.cz/item/CS_URS_2024_01/783314101"/>
    <hyperlink ref="F823" r:id="rId99" display="https://podminky.urs.cz/item/CS_URS_2024_01/783337101"/>
    <hyperlink ref="F826" r:id="rId100" display="https://podminky.urs.cz/item/CS_URS_2024_01/783406801"/>
    <hyperlink ref="F831" r:id="rId101" display="https://podminky.urs.cz/item/CS_URS_2024_01/783414101"/>
    <hyperlink ref="F836" r:id="rId102" display="https://podminky.urs.cz/item/CS_URS_2024_01/783437101"/>
    <hyperlink ref="F840" r:id="rId103" display="https://podminky.urs.cz/item/CS_URS_2024_01/784121001"/>
    <hyperlink ref="F849" r:id="rId104" display="https://podminky.urs.cz/item/CS_URS_2024_01/784181111"/>
    <hyperlink ref="F852" r:id="rId105" display="https://podminky.urs.cz/item/CS_URS_2024_01/784121011"/>
    <hyperlink ref="F855" r:id="rId106" display="https://podminky.urs.cz/item/CS_URS_2024_01/784211101"/>
    <hyperlink ref="F858" r:id="rId107" display="https://podminky.urs.cz/item/CS_URS_2024_01/784661601"/>
    <hyperlink ref="F865" r:id="rId108" display="https://podminky.urs.cz/item/CS_URS_2024_01/210812011"/>
    <hyperlink ref="F874" r:id="rId109" display="https://podminky.urs.cz/item/CS_URS_2024_01/210813011"/>
    <hyperlink ref="F885" r:id="rId110" display="https://podminky.urs.cz/item/CS_URS_2024_01/468094112"/>
    <hyperlink ref="F889" r:id="rId111" display="https://podminky.urs.cz/item/CS_URS_2024_01/HZS2491"/>
    <hyperlink ref="F896" r:id="rId112" display="https://podminky.urs.cz/item/CS_URS_2024_01/013274000"/>
    <hyperlink ref="F900" r:id="rId113" display="https://podminky.urs.cz/item/CS_URS_2024_01/023002000"/>
    <hyperlink ref="F904" r:id="rId114" display="https://podminky.urs.cz/item/CS_URS_2024_01/030001000"/>
    <hyperlink ref="F907" r:id="rId115" display="https://podminky.urs.cz/item/CS_URS_2024_01/034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2" customWidth="1"/>
    <col min="2" max="2" width="1.667969" style="282" customWidth="1"/>
    <col min="3" max="4" width="5" style="282" customWidth="1"/>
    <col min="5" max="5" width="11.66016" style="282" customWidth="1"/>
    <col min="6" max="6" width="9.160156" style="282" customWidth="1"/>
    <col min="7" max="7" width="5" style="282" customWidth="1"/>
    <col min="8" max="8" width="77.83203" style="282" customWidth="1"/>
    <col min="9" max="10" width="20" style="282" customWidth="1"/>
    <col min="11" max="11" width="1.667969" style="282" customWidth="1"/>
  </cols>
  <sheetData>
    <row r="1" s="1" customFormat="1" ht="37.5" customHeight="1"/>
    <row r="2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7" customFormat="1" ht="45" customHeight="1">
      <c r="B3" s="286"/>
      <c r="C3" s="287" t="s">
        <v>1253</v>
      </c>
      <c r="D3" s="287"/>
      <c r="E3" s="287"/>
      <c r="F3" s="287"/>
      <c r="G3" s="287"/>
      <c r="H3" s="287"/>
      <c r="I3" s="287"/>
      <c r="J3" s="287"/>
      <c r="K3" s="288"/>
    </row>
    <row r="4" s="1" customFormat="1" ht="25.5" customHeight="1">
      <c r="B4" s="289"/>
      <c r="C4" s="290" t="s">
        <v>1254</v>
      </c>
      <c r="D4" s="290"/>
      <c r="E4" s="290"/>
      <c r="F4" s="290"/>
      <c r="G4" s="290"/>
      <c r="H4" s="290"/>
      <c r="I4" s="290"/>
      <c r="J4" s="290"/>
      <c r="K4" s="291"/>
    </row>
    <row r="5" s="1" customFormat="1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s="1" customFormat="1" ht="15" customHeight="1">
      <c r="B6" s="289"/>
      <c r="C6" s="293" t="s">
        <v>1255</v>
      </c>
      <c r="D6" s="293"/>
      <c r="E6" s="293"/>
      <c r="F6" s="293"/>
      <c r="G6" s="293"/>
      <c r="H6" s="293"/>
      <c r="I6" s="293"/>
      <c r="J6" s="293"/>
      <c r="K6" s="291"/>
    </row>
    <row r="7" s="1" customFormat="1" ht="15" customHeight="1">
      <c r="B7" s="294"/>
      <c r="C7" s="293" t="s">
        <v>1256</v>
      </c>
      <c r="D7" s="293"/>
      <c r="E7" s="293"/>
      <c r="F7" s="293"/>
      <c r="G7" s="293"/>
      <c r="H7" s="293"/>
      <c r="I7" s="293"/>
      <c r="J7" s="293"/>
      <c r="K7" s="291"/>
    </row>
    <row r="8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="1" customFormat="1" ht="15" customHeight="1">
      <c r="B9" s="294"/>
      <c r="C9" s="293" t="s">
        <v>1257</v>
      </c>
      <c r="D9" s="293"/>
      <c r="E9" s="293"/>
      <c r="F9" s="293"/>
      <c r="G9" s="293"/>
      <c r="H9" s="293"/>
      <c r="I9" s="293"/>
      <c r="J9" s="293"/>
      <c r="K9" s="291"/>
    </row>
    <row r="10" s="1" customFormat="1" ht="15" customHeight="1">
      <c r="B10" s="294"/>
      <c r="C10" s="293"/>
      <c r="D10" s="293" t="s">
        <v>1258</v>
      </c>
      <c r="E10" s="293"/>
      <c r="F10" s="293"/>
      <c r="G10" s="293"/>
      <c r="H10" s="293"/>
      <c r="I10" s="293"/>
      <c r="J10" s="293"/>
      <c r="K10" s="291"/>
    </row>
    <row r="11" s="1" customFormat="1" ht="15" customHeight="1">
      <c r="B11" s="294"/>
      <c r="C11" s="295"/>
      <c r="D11" s="293" t="s">
        <v>1259</v>
      </c>
      <c r="E11" s="293"/>
      <c r="F11" s="293"/>
      <c r="G11" s="293"/>
      <c r="H11" s="293"/>
      <c r="I11" s="293"/>
      <c r="J11" s="293"/>
      <c r="K11" s="291"/>
    </row>
    <row r="12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="1" customFormat="1" ht="15" customHeight="1">
      <c r="B13" s="294"/>
      <c r="C13" s="295"/>
      <c r="D13" s="296" t="s">
        <v>1260</v>
      </c>
      <c r="E13" s="293"/>
      <c r="F13" s="293"/>
      <c r="G13" s="293"/>
      <c r="H13" s="293"/>
      <c r="I13" s="293"/>
      <c r="J13" s="293"/>
      <c r="K13" s="291"/>
    </row>
    <row r="14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="1" customFormat="1" ht="15" customHeight="1">
      <c r="B15" s="294"/>
      <c r="C15" s="295"/>
      <c r="D15" s="293" t="s">
        <v>1261</v>
      </c>
      <c r="E15" s="293"/>
      <c r="F15" s="293"/>
      <c r="G15" s="293"/>
      <c r="H15" s="293"/>
      <c r="I15" s="293"/>
      <c r="J15" s="293"/>
      <c r="K15" s="291"/>
    </row>
    <row r="16" s="1" customFormat="1" ht="15" customHeight="1">
      <c r="B16" s="294"/>
      <c r="C16" s="295"/>
      <c r="D16" s="293" t="s">
        <v>1262</v>
      </c>
      <c r="E16" s="293"/>
      <c r="F16" s="293"/>
      <c r="G16" s="293"/>
      <c r="H16" s="293"/>
      <c r="I16" s="293"/>
      <c r="J16" s="293"/>
      <c r="K16" s="291"/>
    </row>
    <row r="17" s="1" customFormat="1" ht="15" customHeight="1">
      <c r="B17" s="294"/>
      <c r="C17" s="295"/>
      <c r="D17" s="293" t="s">
        <v>1263</v>
      </c>
      <c r="E17" s="293"/>
      <c r="F17" s="293"/>
      <c r="G17" s="293"/>
      <c r="H17" s="293"/>
      <c r="I17" s="293"/>
      <c r="J17" s="293"/>
      <c r="K17" s="291"/>
    </row>
    <row r="18" s="1" customFormat="1" ht="15" customHeight="1">
      <c r="B18" s="294"/>
      <c r="C18" s="295"/>
      <c r="D18" s="295"/>
      <c r="E18" s="297" t="s">
        <v>78</v>
      </c>
      <c r="F18" s="293" t="s">
        <v>1264</v>
      </c>
      <c r="G18" s="293"/>
      <c r="H18" s="293"/>
      <c r="I18" s="293"/>
      <c r="J18" s="293"/>
      <c r="K18" s="291"/>
    </row>
    <row r="19" s="1" customFormat="1" ht="15" customHeight="1">
      <c r="B19" s="294"/>
      <c r="C19" s="295"/>
      <c r="D19" s="295"/>
      <c r="E19" s="297" t="s">
        <v>1265</v>
      </c>
      <c r="F19" s="293" t="s">
        <v>1266</v>
      </c>
      <c r="G19" s="293"/>
      <c r="H19" s="293"/>
      <c r="I19" s="293"/>
      <c r="J19" s="293"/>
      <c r="K19" s="291"/>
    </row>
    <row r="20" s="1" customFormat="1" ht="15" customHeight="1">
      <c r="B20" s="294"/>
      <c r="C20" s="295"/>
      <c r="D20" s="295"/>
      <c r="E20" s="297" t="s">
        <v>1267</v>
      </c>
      <c r="F20" s="293" t="s">
        <v>1268</v>
      </c>
      <c r="G20" s="293"/>
      <c r="H20" s="293"/>
      <c r="I20" s="293"/>
      <c r="J20" s="293"/>
      <c r="K20" s="291"/>
    </row>
    <row r="21" s="1" customFormat="1" ht="15" customHeight="1">
      <c r="B21" s="294"/>
      <c r="C21" s="295"/>
      <c r="D21" s="295"/>
      <c r="E21" s="297" t="s">
        <v>1269</v>
      </c>
      <c r="F21" s="293" t="s">
        <v>1270</v>
      </c>
      <c r="G21" s="293"/>
      <c r="H21" s="293"/>
      <c r="I21" s="293"/>
      <c r="J21" s="293"/>
      <c r="K21" s="291"/>
    </row>
    <row r="22" s="1" customFormat="1" ht="15" customHeight="1">
      <c r="B22" s="294"/>
      <c r="C22" s="295"/>
      <c r="D22" s="295"/>
      <c r="E22" s="297" t="s">
        <v>1271</v>
      </c>
      <c r="F22" s="293" t="s">
        <v>1272</v>
      </c>
      <c r="G22" s="293"/>
      <c r="H22" s="293"/>
      <c r="I22" s="293"/>
      <c r="J22" s="293"/>
      <c r="K22" s="291"/>
    </row>
    <row r="23" s="1" customFormat="1" ht="15" customHeight="1">
      <c r="B23" s="294"/>
      <c r="C23" s="295"/>
      <c r="D23" s="295"/>
      <c r="E23" s="297" t="s">
        <v>1273</v>
      </c>
      <c r="F23" s="293" t="s">
        <v>1274</v>
      </c>
      <c r="G23" s="293"/>
      <c r="H23" s="293"/>
      <c r="I23" s="293"/>
      <c r="J23" s="293"/>
      <c r="K23" s="291"/>
    </row>
    <row r="24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="1" customFormat="1" ht="15" customHeight="1">
      <c r="B25" s="294"/>
      <c r="C25" s="293" t="s">
        <v>1275</v>
      </c>
      <c r="D25" s="293"/>
      <c r="E25" s="293"/>
      <c r="F25" s="293"/>
      <c r="G25" s="293"/>
      <c r="H25" s="293"/>
      <c r="I25" s="293"/>
      <c r="J25" s="293"/>
      <c r="K25" s="291"/>
    </row>
    <row r="26" s="1" customFormat="1" ht="15" customHeight="1">
      <c r="B26" s="294"/>
      <c r="C26" s="293" t="s">
        <v>1276</v>
      </c>
      <c r="D26" s="293"/>
      <c r="E26" s="293"/>
      <c r="F26" s="293"/>
      <c r="G26" s="293"/>
      <c r="H26" s="293"/>
      <c r="I26" s="293"/>
      <c r="J26" s="293"/>
      <c r="K26" s="291"/>
    </row>
    <row r="27" s="1" customFormat="1" ht="15" customHeight="1">
      <c r="B27" s="294"/>
      <c r="C27" s="293"/>
      <c r="D27" s="293" t="s">
        <v>1277</v>
      </c>
      <c r="E27" s="293"/>
      <c r="F27" s="293"/>
      <c r="G27" s="293"/>
      <c r="H27" s="293"/>
      <c r="I27" s="293"/>
      <c r="J27" s="293"/>
      <c r="K27" s="291"/>
    </row>
    <row r="28" s="1" customFormat="1" ht="15" customHeight="1">
      <c r="B28" s="294"/>
      <c r="C28" s="295"/>
      <c r="D28" s="293" t="s">
        <v>1278</v>
      </c>
      <c r="E28" s="293"/>
      <c r="F28" s="293"/>
      <c r="G28" s="293"/>
      <c r="H28" s="293"/>
      <c r="I28" s="293"/>
      <c r="J28" s="293"/>
      <c r="K28" s="291"/>
    </row>
    <row r="29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="1" customFormat="1" ht="15" customHeight="1">
      <c r="B30" s="294"/>
      <c r="C30" s="295"/>
      <c r="D30" s="293" t="s">
        <v>1279</v>
      </c>
      <c r="E30" s="293"/>
      <c r="F30" s="293"/>
      <c r="G30" s="293"/>
      <c r="H30" s="293"/>
      <c r="I30" s="293"/>
      <c r="J30" s="293"/>
      <c r="K30" s="291"/>
    </row>
    <row r="31" s="1" customFormat="1" ht="15" customHeight="1">
      <c r="B31" s="294"/>
      <c r="C31" s="295"/>
      <c r="D31" s="293" t="s">
        <v>1280</v>
      </c>
      <c r="E31" s="293"/>
      <c r="F31" s="293"/>
      <c r="G31" s="293"/>
      <c r="H31" s="293"/>
      <c r="I31" s="293"/>
      <c r="J31" s="293"/>
      <c r="K31" s="291"/>
    </row>
    <row r="32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="1" customFormat="1" ht="15" customHeight="1">
      <c r="B33" s="294"/>
      <c r="C33" s="295"/>
      <c r="D33" s="293" t="s">
        <v>1281</v>
      </c>
      <c r="E33" s="293"/>
      <c r="F33" s="293"/>
      <c r="G33" s="293"/>
      <c r="H33" s="293"/>
      <c r="I33" s="293"/>
      <c r="J33" s="293"/>
      <c r="K33" s="291"/>
    </row>
    <row r="34" s="1" customFormat="1" ht="15" customHeight="1">
      <c r="B34" s="294"/>
      <c r="C34" s="295"/>
      <c r="D34" s="293" t="s">
        <v>1282</v>
      </c>
      <c r="E34" s="293"/>
      <c r="F34" s="293"/>
      <c r="G34" s="293"/>
      <c r="H34" s="293"/>
      <c r="I34" s="293"/>
      <c r="J34" s="293"/>
      <c r="K34" s="291"/>
    </row>
    <row r="35" s="1" customFormat="1" ht="15" customHeight="1">
      <c r="B35" s="294"/>
      <c r="C35" s="295"/>
      <c r="D35" s="293" t="s">
        <v>1283</v>
      </c>
      <c r="E35" s="293"/>
      <c r="F35" s="293"/>
      <c r="G35" s="293"/>
      <c r="H35" s="293"/>
      <c r="I35" s="293"/>
      <c r="J35" s="293"/>
      <c r="K35" s="291"/>
    </row>
    <row r="36" s="1" customFormat="1" ht="15" customHeight="1">
      <c r="B36" s="294"/>
      <c r="C36" s="295"/>
      <c r="D36" s="293"/>
      <c r="E36" s="296" t="s">
        <v>116</v>
      </c>
      <c r="F36" s="293"/>
      <c r="G36" s="293" t="s">
        <v>1284</v>
      </c>
      <c r="H36" s="293"/>
      <c r="I36" s="293"/>
      <c r="J36" s="293"/>
      <c r="K36" s="291"/>
    </row>
    <row r="37" s="1" customFormat="1" ht="30.75" customHeight="1">
      <c r="B37" s="294"/>
      <c r="C37" s="295"/>
      <c r="D37" s="293"/>
      <c r="E37" s="296" t="s">
        <v>1285</v>
      </c>
      <c r="F37" s="293"/>
      <c r="G37" s="293" t="s">
        <v>1286</v>
      </c>
      <c r="H37" s="293"/>
      <c r="I37" s="293"/>
      <c r="J37" s="293"/>
      <c r="K37" s="291"/>
    </row>
    <row r="38" s="1" customFormat="1" ht="15" customHeight="1">
      <c r="B38" s="294"/>
      <c r="C38" s="295"/>
      <c r="D38" s="293"/>
      <c r="E38" s="296" t="s">
        <v>52</v>
      </c>
      <c r="F38" s="293"/>
      <c r="G38" s="293" t="s">
        <v>1287</v>
      </c>
      <c r="H38" s="293"/>
      <c r="I38" s="293"/>
      <c r="J38" s="293"/>
      <c r="K38" s="291"/>
    </row>
    <row r="39" s="1" customFormat="1" ht="15" customHeight="1">
      <c r="B39" s="294"/>
      <c r="C39" s="295"/>
      <c r="D39" s="293"/>
      <c r="E39" s="296" t="s">
        <v>53</v>
      </c>
      <c r="F39" s="293"/>
      <c r="G39" s="293" t="s">
        <v>1288</v>
      </c>
      <c r="H39" s="293"/>
      <c r="I39" s="293"/>
      <c r="J39" s="293"/>
      <c r="K39" s="291"/>
    </row>
    <row r="40" s="1" customFormat="1" ht="15" customHeight="1">
      <c r="B40" s="294"/>
      <c r="C40" s="295"/>
      <c r="D40" s="293"/>
      <c r="E40" s="296" t="s">
        <v>117</v>
      </c>
      <c r="F40" s="293"/>
      <c r="G40" s="293" t="s">
        <v>1289</v>
      </c>
      <c r="H40" s="293"/>
      <c r="I40" s="293"/>
      <c r="J40" s="293"/>
      <c r="K40" s="291"/>
    </row>
    <row r="41" s="1" customFormat="1" ht="15" customHeight="1">
      <c r="B41" s="294"/>
      <c r="C41" s="295"/>
      <c r="D41" s="293"/>
      <c r="E41" s="296" t="s">
        <v>118</v>
      </c>
      <c r="F41" s="293"/>
      <c r="G41" s="293" t="s">
        <v>1290</v>
      </c>
      <c r="H41" s="293"/>
      <c r="I41" s="293"/>
      <c r="J41" s="293"/>
      <c r="K41" s="291"/>
    </row>
    <row r="42" s="1" customFormat="1" ht="15" customHeight="1">
      <c r="B42" s="294"/>
      <c r="C42" s="295"/>
      <c r="D42" s="293"/>
      <c r="E42" s="296" t="s">
        <v>1291</v>
      </c>
      <c r="F42" s="293"/>
      <c r="G42" s="293" t="s">
        <v>1292</v>
      </c>
      <c r="H42" s="293"/>
      <c r="I42" s="293"/>
      <c r="J42" s="293"/>
      <c r="K42" s="291"/>
    </row>
    <row r="43" s="1" customFormat="1" ht="15" customHeight="1">
      <c r="B43" s="294"/>
      <c r="C43" s="295"/>
      <c r="D43" s="293"/>
      <c r="E43" s="296"/>
      <c r="F43" s="293"/>
      <c r="G43" s="293" t="s">
        <v>1293</v>
      </c>
      <c r="H43" s="293"/>
      <c r="I43" s="293"/>
      <c r="J43" s="293"/>
      <c r="K43" s="291"/>
    </row>
    <row r="44" s="1" customFormat="1" ht="15" customHeight="1">
      <c r="B44" s="294"/>
      <c r="C44" s="295"/>
      <c r="D44" s="293"/>
      <c r="E44" s="296" t="s">
        <v>1294</v>
      </c>
      <c r="F44" s="293"/>
      <c r="G44" s="293" t="s">
        <v>1295</v>
      </c>
      <c r="H44" s="293"/>
      <c r="I44" s="293"/>
      <c r="J44" s="293"/>
      <c r="K44" s="291"/>
    </row>
    <row r="45" s="1" customFormat="1" ht="15" customHeight="1">
      <c r="B45" s="294"/>
      <c r="C45" s="295"/>
      <c r="D45" s="293"/>
      <c r="E45" s="296" t="s">
        <v>120</v>
      </c>
      <c r="F45" s="293"/>
      <c r="G45" s="293" t="s">
        <v>1296</v>
      </c>
      <c r="H45" s="293"/>
      <c r="I45" s="293"/>
      <c r="J45" s="293"/>
      <c r="K45" s="291"/>
    </row>
    <row r="46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="1" customFormat="1" ht="15" customHeight="1">
      <c r="B47" s="294"/>
      <c r="C47" s="295"/>
      <c r="D47" s="293" t="s">
        <v>1297</v>
      </c>
      <c r="E47" s="293"/>
      <c r="F47" s="293"/>
      <c r="G47" s="293"/>
      <c r="H47" s="293"/>
      <c r="I47" s="293"/>
      <c r="J47" s="293"/>
      <c r="K47" s="291"/>
    </row>
    <row r="48" s="1" customFormat="1" ht="15" customHeight="1">
      <c r="B48" s="294"/>
      <c r="C48" s="295"/>
      <c r="D48" s="295"/>
      <c r="E48" s="293" t="s">
        <v>1298</v>
      </c>
      <c r="F48" s="293"/>
      <c r="G48" s="293"/>
      <c r="H48" s="293"/>
      <c r="I48" s="293"/>
      <c r="J48" s="293"/>
      <c r="K48" s="291"/>
    </row>
    <row r="49" s="1" customFormat="1" ht="15" customHeight="1">
      <c r="B49" s="294"/>
      <c r="C49" s="295"/>
      <c r="D49" s="295"/>
      <c r="E49" s="293" t="s">
        <v>1299</v>
      </c>
      <c r="F49" s="293"/>
      <c r="G49" s="293"/>
      <c r="H49" s="293"/>
      <c r="I49" s="293"/>
      <c r="J49" s="293"/>
      <c r="K49" s="291"/>
    </row>
    <row r="50" s="1" customFormat="1" ht="15" customHeight="1">
      <c r="B50" s="294"/>
      <c r="C50" s="295"/>
      <c r="D50" s="295"/>
      <c r="E50" s="293" t="s">
        <v>1300</v>
      </c>
      <c r="F50" s="293"/>
      <c r="G50" s="293"/>
      <c r="H50" s="293"/>
      <c r="I50" s="293"/>
      <c r="J50" s="293"/>
      <c r="K50" s="291"/>
    </row>
    <row r="51" s="1" customFormat="1" ht="15" customHeight="1">
      <c r="B51" s="294"/>
      <c r="C51" s="295"/>
      <c r="D51" s="293" t="s">
        <v>1301</v>
      </c>
      <c r="E51" s="293"/>
      <c r="F51" s="293"/>
      <c r="G51" s="293"/>
      <c r="H51" s="293"/>
      <c r="I51" s="293"/>
      <c r="J51" s="293"/>
      <c r="K51" s="291"/>
    </row>
    <row r="52" s="1" customFormat="1" ht="25.5" customHeight="1">
      <c r="B52" s="289"/>
      <c r="C52" s="290" t="s">
        <v>1302</v>
      </c>
      <c r="D52" s="290"/>
      <c r="E52" s="290"/>
      <c r="F52" s="290"/>
      <c r="G52" s="290"/>
      <c r="H52" s="290"/>
      <c r="I52" s="290"/>
      <c r="J52" s="290"/>
      <c r="K52" s="291"/>
    </row>
    <row r="53" s="1" customFormat="1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s="1" customFormat="1" ht="15" customHeight="1">
      <c r="B54" s="289"/>
      <c r="C54" s="293" t="s">
        <v>1303</v>
      </c>
      <c r="D54" s="293"/>
      <c r="E54" s="293"/>
      <c r="F54" s="293"/>
      <c r="G54" s="293"/>
      <c r="H54" s="293"/>
      <c r="I54" s="293"/>
      <c r="J54" s="293"/>
      <c r="K54" s="291"/>
    </row>
    <row r="55" s="1" customFormat="1" ht="15" customHeight="1">
      <c r="B55" s="289"/>
      <c r="C55" s="293" t="s">
        <v>1304</v>
      </c>
      <c r="D55" s="293"/>
      <c r="E55" s="293"/>
      <c r="F55" s="293"/>
      <c r="G55" s="293"/>
      <c r="H55" s="293"/>
      <c r="I55" s="293"/>
      <c r="J55" s="293"/>
      <c r="K55" s="291"/>
    </row>
    <row r="56" s="1" customFormat="1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s="1" customFormat="1" ht="15" customHeight="1">
      <c r="B57" s="289"/>
      <c r="C57" s="293" t="s">
        <v>1305</v>
      </c>
      <c r="D57" s="293"/>
      <c r="E57" s="293"/>
      <c r="F57" s="293"/>
      <c r="G57" s="293"/>
      <c r="H57" s="293"/>
      <c r="I57" s="293"/>
      <c r="J57" s="293"/>
      <c r="K57" s="291"/>
    </row>
    <row r="58" s="1" customFormat="1" ht="15" customHeight="1">
      <c r="B58" s="289"/>
      <c r="C58" s="295"/>
      <c r="D58" s="293" t="s">
        <v>1306</v>
      </c>
      <c r="E58" s="293"/>
      <c r="F58" s="293"/>
      <c r="G58" s="293"/>
      <c r="H58" s="293"/>
      <c r="I58" s="293"/>
      <c r="J58" s="293"/>
      <c r="K58" s="291"/>
    </row>
    <row r="59" s="1" customFormat="1" ht="15" customHeight="1">
      <c r="B59" s="289"/>
      <c r="C59" s="295"/>
      <c r="D59" s="293" t="s">
        <v>1307</v>
      </c>
      <c r="E59" s="293"/>
      <c r="F59" s="293"/>
      <c r="G59" s="293"/>
      <c r="H59" s="293"/>
      <c r="I59" s="293"/>
      <c r="J59" s="293"/>
      <c r="K59" s="291"/>
    </row>
    <row r="60" s="1" customFormat="1" ht="15" customHeight="1">
      <c r="B60" s="289"/>
      <c r="C60" s="295"/>
      <c r="D60" s="293" t="s">
        <v>1308</v>
      </c>
      <c r="E60" s="293"/>
      <c r="F60" s="293"/>
      <c r="G60" s="293"/>
      <c r="H60" s="293"/>
      <c r="I60" s="293"/>
      <c r="J60" s="293"/>
      <c r="K60" s="291"/>
    </row>
    <row r="61" s="1" customFormat="1" ht="15" customHeight="1">
      <c r="B61" s="289"/>
      <c r="C61" s="295"/>
      <c r="D61" s="293" t="s">
        <v>1309</v>
      </c>
      <c r="E61" s="293"/>
      <c r="F61" s="293"/>
      <c r="G61" s="293"/>
      <c r="H61" s="293"/>
      <c r="I61" s="293"/>
      <c r="J61" s="293"/>
      <c r="K61" s="291"/>
    </row>
    <row r="62" s="1" customFormat="1" ht="15" customHeight="1">
      <c r="B62" s="289"/>
      <c r="C62" s="295"/>
      <c r="D62" s="298" t="s">
        <v>1310</v>
      </c>
      <c r="E62" s="298"/>
      <c r="F62" s="298"/>
      <c r="G62" s="298"/>
      <c r="H62" s="298"/>
      <c r="I62" s="298"/>
      <c r="J62" s="298"/>
      <c r="K62" s="291"/>
    </row>
    <row r="63" s="1" customFormat="1" ht="15" customHeight="1">
      <c r="B63" s="289"/>
      <c r="C63" s="295"/>
      <c r="D63" s="293" t="s">
        <v>1311</v>
      </c>
      <c r="E63" s="293"/>
      <c r="F63" s="293"/>
      <c r="G63" s="293"/>
      <c r="H63" s="293"/>
      <c r="I63" s="293"/>
      <c r="J63" s="293"/>
      <c r="K63" s="291"/>
    </row>
    <row r="64" s="1" customFormat="1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s="1" customFormat="1" ht="15" customHeight="1">
      <c r="B65" s="289"/>
      <c r="C65" s="295"/>
      <c r="D65" s="293" t="s">
        <v>1312</v>
      </c>
      <c r="E65" s="293"/>
      <c r="F65" s="293"/>
      <c r="G65" s="293"/>
      <c r="H65" s="293"/>
      <c r="I65" s="293"/>
      <c r="J65" s="293"/>
      <c r="K65" s="291"/>
    </row>
    <row r="66" s="1" customFormat="1" ht="15" customHeight="1">
      <c r="B66" s="289"/>
      <c r="C66" s="295"/>
      <c r="D66" s="298" t="s">
        <v>1313</v>
      </c>
      <c r="E66" s="298"/>
      <c r="F66" s="298"/>
      <c r="G66" s="298"/>
      <c r="H66" s="298"/>
      <c r="I66" s="298"/>
      <c r="J66" s="298"/>
      <c r="K66" s="291"/>
    </row>
    <row r="67" s="1" customFormat="1" ht="15" customHeight="1">
      <c r="B67" s="289"/>
      <c r="C67" s="295"/>
      <c r="D67" s="293" t="s">
        <v>1314</v>
      </c>
      <c r="E67" s="293"/>
      <c r="F67" s="293"/>
      <c r="G67" s="293"/>
      <c r="H67" s="293"/>
      <c r="I67" s="293"/>
      <c r="J67" s="293"/>
      <c r="K67" s="291"/>
    </row>
    <row r="68" s="1" customFormat="1" ht="15" customHeight="1">
      <c r="B68" s="289"/>
      <c r="C68" s="295"/>
      <c r="D68" s="293" t="s">
        <v>1315</v>
      </c>
      <c r="E68" s="293"/>
      <c r="F68" s="293"/>
      <c r="G68" s="293"/>
      <c r="H68" s="293"/>
      <c r="I68" s="293"/>
      <c r="J68" s="293"/>
      <c r="K68" s="291"/>
    </row>
    <row r="69" s="1" customFormat="1" ht="15" customHeight="1">
      <c r="B69" s="289"/>
      <c r="C69" s="295"/>
      <c r="D69" s="293" t="s">
        <v>1316</v>
      </c>
      <c r="E69" s="293"/>
      <c r="F69" s="293"/>
      <c r="G69" s="293"/>
      <c r="H69" s="293"/>
      <c r="I69" s="293"/>
      <c r="J69" s="293"/>
      <c r="K69" s="291"/>
    </row>
    <row r="70" s="1" customFormat="1" ht="15" customHeight="1">
      <c r="B70" s="289"/>
      <c r="C70" s="295"/>
      <c r="D70" s="293" t="s">
        <v>1317</v>
      </c>
      <c r="E70" s="293"/>
      <c r="F70" s="293"/>
      <c r="G70" s="293"/>
      <c r="H70" s="293"/>
      <c r="I70" s="293"/>
      <c r="J70" s="293"/>
      <c r="K70" s="291"/>
    </row>
    <row r="7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="1" customFormat="1" ht="45" customHeight="1">
      <c r="B75" s="308"/>
      <c r="C75" s="309" t="s">
        <v>1318</v>
      </c>
      <c r="D75" s="309"/>
      <c r="E75" s="309"/>
      <c r="F75" s="309"/>
      <c r="G75" s="309"/>
      <c r="H75" s="309"/>
      <c r="I75" s="309"/>
      <c r="J75" s="309"/>
      <c r="K75" s="310"/>
    </row>
    <row r="76" s="1" customFormat="1" ht="17.25" customHeight="1">
      <c r="B76" s="308"/>
      <c r="C76" s="311" t="s">
        <v>1319</v>
      </c>
      <c r="D76" s="311"/>
      <c r="E76" s="311"/>
      <c r="F76" s="311" t="s">
        <v>1320</v>
      </c>
      <c r="G76" s="312"/>
      <c r="H76" s="311" t="s">
        <v>53</v>
      </c>
      <c r="I76" s="311" t="s">
        <v>56</v>
      </c>
      <c r="J76" s="311" t="s">
        <v>1321</v>
      </c>
      <c r="K76" s="310"/>
    </row>
    <row r="77" s="1" customFormat="1" ht="17.25" customHeight="1">
      <c r="B77" s="308"/>
      <c r="C77" s="313" t="s">
        <v>1322</v>
      </c>
      <c r="D77" s="313"/>
      <c r="E77" s="313"/>
      <c r="F77" s="314" t="s">
        <v>1323</v>
      </c>
      <c r="G77" s="315"/>
      <c r="H77" s="313"/>
      <c r="I77" s="313"/>
      <c r="J77" s="313" t="s">
        <v>1324</v>
      </c>
      <c r="K77" s="310"/>
    </row>
    <row r="78" s="1" customFormat="1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s="1" customFormat="1" ht="15" customHeight="1">
      <c r="B79" s="308"/>
      <c r="C79" s="296" t="s">
        <v>52</v>
      </c>
      <c r="D79" s="318"/>
      <c r="E79" s="318"/>
      <c r="F79" s="319" t="s">
        <v>1325</v>
      </c>
      <c r="G79" s="320"/>
      <c r="H79" s="296" t="s">
        <v>1326</v>
      </c>
      <c r="I79" s="296" t="s">
        <v>1327</v>
      </c>
      <c r="J79" s="296">
        <v>20</v>
      </c>
      <c r="K79" s="310"/>
    </row>
    <row r="80" s="1" customFormat="1" ht="15" customHeight="1">
      <c r="B80" s="308"/>
      <c r="C80" s="296" t="s">
        <v>1328</v>
      </c>
      <c r="D80" s="296"/>
      <c r="E80" s="296"/>
      <c r="F80" s="319" t="s">
        <v>1325</v>
      </c>
      <c r="G80" s="320"/>
      <c r="H80" s="296" t="s">
        <v>1329</v>
      </c>
      <c r="I80" s="296" t="s">
        <v>1327</v>
      </c>
      <c r="J80" s="296">
        <v>120</v>
      </c>
      <c r="K80" s="310"/>
    </row>
    <row r="81" s="1" customFormat="1" ht="15" customHeight="1">
      <c r="B81" s="321"/>
      <c r="C81" s="296" t="s">
        <v>1330</v>
      </c>
      <c r="D81" s="296"/>
      <c r="E81" s="296"/>
      <c r="F81" s="319" t="s">
        <v>1331</v>
      </c>
      <c r="G81" s="320"/>
      <c r="H81" s="296" t="s">
        <v>1332</v>
      </c>
      <c r="I81" s="296" t="s">
        <v>1327</v>
      </c>
      <c r="J81" s="296">
        <v>50</v>
      </c>
      <c r="K81" s="310"/>
    </row>
    <row r="82" s="1" customFormat="1" ht="15" customHeight="1">
      <c r="B82" s="321"/>
      <c r="C82" s="296" t="s">
        <v>1333</v>
      </c>
      <c r="D82" s="296"/>
      <c r="E82" s="296"/>
      <c r="F82" s="319" t="s">
        <v>1325</v>
      </c>
      <c r="G82" s="320"/>
      <c r="H82" s="296" t="s">
        <v>1334</v>
      </c>
      <c r="I82" s="296" t="s">
        <v>1335</v>
      </c>
      <c r="J82" s="296"/>
      <c r="K82" s="310"/>
    </row>
    <row r="83" s="1" customFormat="1" ht="15" customHeight="1">
      <c r="B83" s="321"/>
      <c r="C83" s="322" t="s">
        <v>1336</v>
      </c>
      <c r="D83" s="322"/>
      <c r="E83" s="322"/>
      <c r="F83" s="323" t="s">
        <v>1331</v>
      </c>
      <c r="G83" s="322"/>
      <c r="H83" s="322" t="s">
        <v>1337</v>
      </c>
      <c r="I83" s="322" t="s">
        <v>1327</v>
      </c>
      <c r="J83" s="322">
        <v>15</v>
      </c>
      <c r="K83" s="310"/>
    </row>
    <row r="84" s="1" customFormat="1" ht="15" customHeight="1">
      <c r="B84" s="321"/>
      <c r="C84" s="322" t="s">
        <v>1338</v>
      </c>
      <c r="D84" s="322"/>
      <c r="E84" s="322"/>
      <c r="F84" s="323" t="s">
        <v>1331</v>
      </c>
      <c r="G84" s="322"/>
      <c r="H84" s="322" t="s">
        <v>1339</v>
      </c>
      <c r="I84" s="322" t="s">
        <v>1327</v>
      </c>
      <c r="J84" s="322">
        <v>15</v>
      </c>
      <c r="K84" s="310"/>
    </row>
    <row r="85" s="1" customFormat="1" ht="15" customHeight="1">
      <c r="B85" s="321"/>
      <c r="C85" s="322" t="s">
        <v>1340</v>
      </c>
      <c r="D85" s="322"/>
      <c r="E85" s="322"/>
      <c r="F85" s="323" t="s">
        <v>1331</v>
      </c>
      <c r="G85" s="322"/>
      <c r="H85" s="322" t="s">
        <v>1341</v>
      </c>
      <c r="I85" s="322" t="s">
        <v>1327</v>
      </c>
      <c r="J85" s="322">
        <v>20</v>
      </c>
      <c r="K85" s="310"/>
    </row>
    <row r="86" s="1" customFormat="1" ht="15" customHeight="1">
      <c r="B86" s="321"/>
      <c r="C86" s="322" t="s">
        <v>1342</v>
      </c>
      <c r="D86" s="322"/>
      <c r="E86" s="322"/>
      <c r="F86" s="323" t="s">
        <v>1331</v>
      </c>
      <c r="G86" s="322"/>
      <c r="H86" s="322" t="s">
        <v>1343</v>
      </c>
      <c r="I86" s="322" t="s">
        <v>1327</v>
      </c>
      <c r="J86" s="322">
        <v>20</v>
      </c>
      <c r="K86" s="310"/>
    </row>
    <row r="87" s="1" customFormat="1" ht="15" customHeight="1">
      <c r="B87" s="321"/>
      <c r="C87" s="296" t="s">
        <v>1344</v>
      </c>
      <c r="D87" s="296"/>
      <c r="E87" s="296"/>
      <c r="F87" s="319" t="s">
        <v>1331</v>
      </c>
      <c r="G87" s="320"/>
      <c r="H87" s="296" t="s">
        <v>1345</v>
      </c>
      <c r="I87" s="296" t="s">
        <v>1327</v>
      </c>
      <c r="J87" s="296">
        <v>50</v>
      </c>
      <c r="K87" s="310"/>
    </row>
    <row r="88" s="1" customFormat="1" ht="15" customHeight="1">
      <c r="B88" s="321"/>
      <c r="C88" s="296" t="s">
        <v>1346</v>
      </c>
      <c r="D88" s="296"/>
      <c r="E88" s="296"/>
      <c r="F88" s="319" t="s">
        <v>1331</v>
      </c>
      <c r="G88" s="320"/>
      <c r="H88" s="296" t="s">
        <v>1347</v>
      </c>
      <c r="I88" s="296" t="s">
        <v>1327</v>
      </c>
      <c r="J88" s="296">
        <v>20</v>
      </c>
      <c r="K88" s="310"/>
    </row>
    <row r="89" s="1" customFormat="1" ht="15" customHeight="1">
      <c r="B89" s="321"/>
      <c r="C89" s="296" t="s">
        <v>1348</v>
      </c>
      <c r="D89" s="296"/>
      <c r="E89" s="296"/>
      <c r="F89" s="319" t="s">
        <v>1331</v>
      </c>
      <c r="G89" s="320"/>
      <c r="H89" s="296" t="s">
        <v>1349</v>
      </c>
      <c r="I89" s="296" t="s">
        <v>1327</v>
      </c>
      <c r="J89" s="296">
        <v>20</v>
      </c>
      <c r="K89" s="310"/>
    </row>
    <row r="90" s="1" customFormat="1" ht="15" customHeight="1">
      <c r="B90" s="321"/>
      <c r="C90" s="296" t="s">
        <v>1350</v>
      </c>
      <c r="D90" s="296"/>
      <c r="E90" s="296"/>
      <c r="F90" s="319" t="s">
        <v>1331</v>
      </c>
      <c r="G90" s="320"/>
      <c r="H90" s="296" t="s">
        <v>1351</v>
      </c>
      <c r="I90" s="296" t="s">
        <v>1327</v>
      </c>
      <c r="J90" s="296">
        <v>50</v>
      </c>
      <c r="K90" s="310"/>
    </row>
    <row r="91" s="1" customFormat="1" ht="15" customHeight="1">
      <c r="B91" s="321"/>
      <c r="C91" s="296" t="s">
        <v>1352</v>
      </c>
      <c r="D91" s="296"/>
      <c r="E91" s="296"/>
      <c r="F91" s="319" t="s">
        <v>1331</v>
      </c>
      <c r="G91" s="320"/>
      <c r="H91" s="296" t="s">
        <v>1352</v>
      </c>
      <c r="I91" s="296" t="s">
        <v>1327</v>
      </c>
      <c r="J91" s="296">
        <v>50</v>
      </c>
      <c r="K91" s="310"/>
    </row>
    <row r="92" s="1" customFormat="1" ht="15" customHeight="1">
      <c r="B92" s="321"/>
      <c r="C92" s="296" t="s">
        <v>1353</v>
      </c>
      <c r="D92" s="296"/>
      <c r="E92" s="296"/>
      <c r="F92" s="319" t="s">
        <v>1331</v>
      </c>
      <c r="G92" s="320"/>
      <c r="H92" s="296" t="s">
        <v>1354</v>
      </c>
      <c r="I92" s="296" t="s">
        <v>1327</v>
      </c>
      <c r="J92" s="296">
        <v>255</v>
      </c>
      <c r="K92" s="310"/>
    </row>
    <row r="93" s="1" customFormat="1" ht="15" customHeight="1">
      <c r="B93" s="321"/>
      <c r="C93" s="296" t="s">
        <v>1355</v>
      </c>
      <c r="D93" s="296"/>
      <c r="E93" s="296"/>
      <c r="F93" s="319" t="s">
        <v>1325</v>
      </c>
      <c r="G93" s="320"/>
      <c r="H93" s="296" t="s">
        <v>1356</v>
      </c>
      <c r="I93" s="296" t="s">
        <v>1357</v>
      </c>
      <c r="J93" s="296"/>
      <c r="K93" s="310"/>
    </row>
    <row r="94" s="1" customFormat="1" ht="15" customHeight="1">
      <c r="B94" s="321"/>
      <c r="C94" s="296" t="s">
        <v>1358</v>
      </c>
      <c r="D94" s="296"/>
      <c r="E94" s="296"/>
      <c r="F94" s="319" t="s">
        <v>1325</v>
      </c>
      <c r="G94" s="320"/>
      <c r="H94" s="296" t="s">
        <v>1359</v>
      </c>
      <c r="I94" s="296" t="s">
        <v>1360</v>
      </c>
      <c r="J94" s="296"/>
      <c r="K94" s="310"/>
    </row>
    <row r="95" s="1" customFormat="1" ht="15" customHeight="1">
      <c r="B95" s="321"/>
      <c r="C95" s="296" t="s">
        <v>1361</v>
      </c>
      <c r="D95" s="296"/>
      <c r="E95" s="296"/>
      <c r="F95" s="319" t="s">
        <v>1325</v>
      </c>
      <c r="G95" s="320"/>
      <c r="H95" s="296" t="s">
        <v>1361</v>
      </c>
      <c r="I95" s="296" t="s">
        <v>1360</v>
      </c>
      <c r="J95" s="296"/>
      <c r="K95" s="310"/>
    </row>
    <row r="96" s="1" customFormat="1" ht="15" customHeight="1">
      <c r="B96" s="321"/>
      <c r="C96" s="296" t="s">
        <v>37</v>
      </c>
      <c r="D96" s="296"/>
      <c r="E96" s="296"/>
      <c r="F96" s="319" t="s">
        <v>1325</v>
      </c>
      <c r="G96" s="320"/>
      <c r="H96" s="296" t="s">
        <v>1362</v>
      </c>
      <c r="I96" s="296" t="s">
        <v>1360</v>
      </c>
      <c r="J96" s="296"/>
      <c r="K96" s="310"/>
    </row>
    <row r="97" s="1" customFormat="1" ht="15" customHeight="1">
      <c r="B97" s="321"/>
      <c r="C97" s="296" t="s">
        <v>47</v>
      </c>
      <c r="D97" s="296"/>
      <c r="E97" s="296"/>
      <c r="F97" s="319" t="s">
        <v>1325</v>
      </c>
      <c r="G97" s="320"/>
      <c r="H97" s="296" t="s">
        <v>1363</v>
      </c>
      <c r="I97" s="296" t="s">
        <v>1360</v>
      </c>
      <c r="J97" s="296"/>
      <c r="K97" s="310"/>
    </row>
    <row r="98" s="1" customFormat="1" ht="15" customHeight="1">
      <c r="B98" s="324"/>
      <c r="C98" s="325"/>
      <c r="D98" s="325"/>
      <c r="E98" s="325"/>
      <c r="F98" s="325"/>
      <c r="G98" s="325"/>
      <c r="H98" s="325"/>
      <c r="I98" s="325"/>
      <c r="J98" s="325"/>
      <c r="K98" s="326"/>
    </row>
    <row r="99" s="1" customFormat="1" ht="18.7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7"/>
    </row>
    <row r="100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="1" customFormat="1" ht="45" customHeight="1">
      <c r="B102" s="308"/>
      <c r="C102" s="309" t="s">
        <v>1364</v>
      </c>
      <c r="D102" s="309"/>
      <c r="E102" s="309"/>
      <c r="F102" s="309"/>
      <c r="G102" s="309"/>
      <c r="H102" s="309"/>
      <c r="I102" s="309"/>
      <c r="J102" s="309"/>
      <c r="K102" s="310"/>
    </row>
    <row r="103" s="1" customFormat="1" ht="17.25" customHeight="1">
      <c r="B103" s="308"/>
      <c r="C103" s="311" t="s">
        <v>1319</v>
      </c>
      <c r="D103" s="311"/>
      <c r="E103" s="311"/>
      <c r="F103" s="311" t="s">
        <v>1320</v>
      </c>
      <c r="G103" s="312"/>
      <c r="H103" s="311" t="s">
        <v>53</v>
      </c>
      <c r="I103" s="311" t="s">
        <v>56</v>
      </c>
      <c r="J103" s="311" t="s">
        <v>1321</v>
      </c>
      <c r="K103" s="310"/>
    </row>
    <row r="104" s="1" customFormat="1" ht="17.25" customHeight="1">
      <c r="B104" s="308"/>
      <c r="C104" s="313" t="s">
        <v>1322</v>
      </c>
      <c r="D104" s="313"/>
      <c r="E104" s="313"/>
      <c r="F104" s="314" t="s">
        <v>1323</v>
      </c>
      <c r="G104" s="315"/>
      <c r="H104" s="313"/>
      <c r="I104" s="313"/>
      <c r="J104" s="313" t="s">
        <v>1324</v>
      </c>
      <c r="K104" s="310"/>
    </row>
    <row r="105" s="1" customFormat="1" ht="5.25" customHeight="1">
      <c r="B105" s="308"/>
      <c r="C105" s="311"/>
      <c r="D105" s="311"/>
      <c r="E105" s="311"/>
      <c r="F105" s="311"/>
      <c r="G105" s="329"/>
      <c r="H105" s="311"/>
      <c r="I105" s="311"/>
      <c r="J105" s="311"/>
      <c r="K105" s="310"/>
    </row>
    <row r="106" s="1" customFormat="1" ht="15" customHeight="1">
      <c r="B106" s="308"/>
      <c r="C106" s="296" t="s">
        <v>52</v>
      </c>
      <c r="D106" s="318"/>
      <c r="E106" s="318"/>
      <c r="F106" s="319" t="s">
        <v>1325</v>
      </c>
      <c r="G106" s="296"/>
      <c r="H106" s="296" t="s">
        <v>1365</v>
      </c>
      <c r="I106" s="296" t="s">
        <v>1327</v>
      </c>
      <c r="J106" s="296">
        <v>20</v>
      </c>
      <c r="K106" s="310"/>
    </row>
    <row r="107" s="1" customFormat="1" ht="15" customHeight="1">
      <c r="B107" s="308"/>
      <c r="C107" s="296" t="s">
        <v>1328</v>
      </c>
      <c r="D107" s="296"/>
      <c r="E107" s="296"/>
      <c r="F107" s="319" t="s">
        <v>1325</v>
      </c>
      <c r="G107" s="296"/>
      <c r="H107" s="296" t="s">
        <v>1365</v>
      </c>
      <c r="I107" s="296" t="s">
        <v>1327</v>
      </c>
      <c r="J107" s="296">
        <v>120</v>
      </c>
      <c r="K107" s="310"/>
    </row>
    <row r="108" s="1" customFormat="1" ht="15" customHeight="1">
      <c r="B108" s="321"/>
      <c r="C108" s="296" t="s">
        <v>1330</v>
      </c>
      <c r="D108" s="296"/>
      <c r="E108" s="296"/>
      <c r="F108" s="319" t="s">
        <v>1331</v>
      </c>
      <c r="G108" s="296"/>
      <c r="H108" s="296" t="s">
        <v>1365</v>
      </c>
      <c r="I108" s="296" t="s">
        <v>1327</v>
      </c>
      <c r="J108" s="296">
        <v>50</v>
      </c>
      <c r="K108" s="310"/>
    </row>
    <row r="109" s="1" customFormat="1" ht="15" customHeight="1">
      <c r="B109" s="321"/>
      <c r="C109" s="296" t="s">
        <v>1333</v>
      </c>
      <c r="D109" s="296"/>
      <c r="E109" s="296"/>
      <c r="F109" s="319" t="s">
        <v>1325</v>
      </c>
      <c r="G109" s="296"/>
      <c r="H109" s="296" t="s">
        <v>1365</v>
      </c>
      <c r="I109" s="296" t="s">
        <v>1335</v>
      </c>
      <c r="J109" s="296"/>
      <c r="K109" s="310"/>
    </row>
    <row r="110" s="1" customFormat="1" ht="15" customHeight="1">
      <c r="B110" s="321"/>
      <c r="C110" s="296" t="s">
        <v>1344</v>
      </c>
      <c r="D110" s="296"/>
      <c r="E110" s="296"/>
      <c r="F110" s="319" t="s">
        <v>1331</v>
      </c>
      <c r="G110" s="296"/>
      <c r="H110" s="296" t="s">
        <v>1365</v>
      </c>
      <c r="I110" s="296" t="s">
        <v>1327</v>
      </c>
      <c r="J110" s="296">
        <v>50</v>
      </c>
      <c r="K110" s="310"/>
    </row>
    <row r="111" s="1" customFormat="1" ht="15" customHeight="1">
      <c r="B111" s="321"/>
      <c r="C111" s="296" t="s">
        <v>1352</v>
      </c>
      <c r="D111" s="296"/>
      <c r="E111" s="296"/>
      <c r="F111" s="319" t="s">
        <v>1331</v>
      </c>
      <c r="G111" s="296"/>
      <c r="H111" s="296" t="s">
        <v>1365</v>
      </c>
      <c r="I111" s="296" t="s">
        <v>1327</v>
      </c>
      <c r="J111" s="296">
        <v>50</v>
      </c>
      <c r="K111" s="310"/>
    </row>
    <row r="112" s="1" customFormat="1" ht="15" customHeight="1">
      <c r="B112" s="321"/>
      <c r="C112" s="296" t="s">
        <v>1350</v>
      </c>
      <c r="D112" s="296"/>
      <c r="E112" s="296"/>
      <c r="F112" s="319" t="s">
        <v>1331</v>
      </c>
      <c r="G112" s="296"/>
      <c r="H112" s="296" t="s">
        <v>1365</v>
      </c>
      <c r="I112" s="296" t="s">
        <v>1327</v>
      </c>
      <c r="J112" s="296">
        <v>50</v>
      </c>
      <c r="K112" s="310"/>
    </row>
    <row r="113" s="1" customFormat="1" ht="15" customHeight="1">
      <c r="B113" s="321"/>
      <c r="C113" s="296" t="s">
        <v>52</v>
      </c>
      <c r="D113" s="296"/>
      <c r="E113" s="296"/>
      <c r="F113" s="319" t="s">
        <v>1325</v>
      </c>
      <c r="G113" s="296"/>
      <c r="H113" s="296" t="s">
        <v>1366</v>
      </c>
      <c r="I113" s="296" t="s">
        <v>1327</v>
      </c>
      <c r="J113" s="296">
        <v>20</v>
      </c>
      <c r="K113" s="310"/>
    </row>
    <row r="114" s="1" customFormat="1" ht="15" customHeight="1">
      <c r="B114" s="321"/>
      <c r="C114" s="296" t="s">
        <v>1367</v>
      </c>
      <c r="D114" s="296"/>
      <c r="E114" s="296"/>
      <c r="F114" s="319" t="s">
        <v>1325</v>
      </c>
      <c r="G114" s="296"/>
      <c r="H114" s="296" t="s">
        <v>1368</v>
      </c>
      <c r="I114" s="296" t="s">
        <v>1327</v>
      </c>
      <c r="J114" s="296">
        <v>120</v>
      </c>
      <c r="K114" s="310"/>
    </row>
    <row r="115" s="1" customFormat="1" ht="15" customHeight="1">
      <c r="B115" s="321"/>
      <c r="C115" s="296" t="s">
        <v>37</v>
      </c>
      <c r="D115" s="296"/>
      <c r="E115" s="296"/>
      <c r="F115" s="319" t="s">
        <v>1325</v>
      </c>
      <c r="G115" s="296"/>
      <c r="H115" s="296" t="s">
        <v>1369</v>
      </c>
      <c r="I115" s="296" t="s">
        <v>1360</v>
      </c>
      <c r="J115" s="296"/>
      <c r="K115" s="310"/>
    </row>
    <row r="116" s="1" customFormat="1" ht="15" customHeight="1">
      <c r="B116" s="321"/>
      <c r="C116" s="296" t="s">
        <v>47</v>
      </c>
      <c r="D116" s="296"/>
      <c r="E116" s="296"/>
      <c r="F116" s="319" t="s">
        <v>1325</v>
      </c>
      <c r="G116" s="296"/>
      <c r="H116" s="296" t="s">
        <v>1370</v>
      </c>
      <c r="I116" s="296" t="s">
        <v>1360</v>
      </c>
      <c r="J116" s="296"/>
      <c r="K116" s="310"/>
    </row>
    <row r="117" s="1" customFormat="1" ht="15" customHeight="1">
      <c r="B117" s="321"/>
      <c r="C117" s="296" t="s">
        <v>56</v>
      </c>
      <c r="D117" s="296"/>
      <c r="E117" s="296"/>
      <c r="F117" s="319" t="s">
        <v>1325</v>
      </c>
      <c r="G117" s="296"/>
      <c r="H117" s="296" t="s">
        <v>1371</v>
      </c>
      <c r="I117" s="296" t="s">
        <v>1372</v>
      </c>
      <c r="J117" s="296"/>
      <c r="K117" s="310"/>
    </row>
    <row r="118" s="1" customFormat="1" ht="15" customHeight="1">
      <c r="B118" s="324"/>
      <c r="C118" s="330"/>
      <c r="D118" s="330"/>
      <c r="E118" s="330"/>
      <c r="F118" s="330"/>
      <c r="G118" s="330"/>
      <c r="H118" s="330"/>
      <c r="I118" s="330"/>
      <c r="J118" s="330"/>
      <c r="K118" s="326"/>
    </row>
    <row r="119" s="1" customFormat="1" ht="18.75" customHeight="1">
      <c r="B119" s="331"/>
      <c r="C119" s="332"/>
      <c r="D119" s="332"/>
      <c r="E119" s="332"/>
      <c r="F119" s="333"/>
      <c r="G119" s="332"/>
      <c r="H119" s="332"/>
      <c r="I119" s="332"/>
      <c r="J119" s="332"/>
      <c r="K119" s="331"/>
    </row>
    <row r="120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="1" customFormat="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s="1" customFormat="1" ht="45" customHeight="1">
      <c r="B122" s="337"/>
      <c r="C122" s="287" t="s">
        <v>1373</v>
      </c>
      <c r="D122" s="287"/>
      <c r="E122" s="287"/>
      <c r="F122" s="287"/>
      <c r="G122" s="287"/>
      <c r="H122" s="287"/>
      <c r="I122" s="287"/>
      <c r="J122" s="287"/>
      <c r="K122" s="338"/>
    </row>
    <row r="123" s="1" customFormat="1" ht="17.25" customHeight="1">
      <c r="B123" s="339"/>
      <c r="C123" s="311" t="s">
        <v>1319</v>
      </c>
      <c r="D123" s="311"/>
      <c r="E123" s="311"/>
      <c r="F123" s="311" t="s">
        <v>1320</v>
      </c>
      <c r="G123" s="312"/>
      <c r="H123" s="311" t="s">
        <v>53</v>
      </c>
      <c r="I123" s="311" t="s">
        <v>56</v>
      </c>
      <c r="J123" s="311" t="s">
        <v>1321</v>
      </c>
      <c r="K123" s="340"/>
    </row>
    <row r="124" s="1" customFormat="1" ht="17.25" customHeight="1">
      <c r="B124" s="339"/>
      <c r="C124" s="313" t="s">
        <v>1322</v>
      </c>
      <c r="D124" s="313"/>
      <c r="E124" s="313"/>
      <c r="F124" s="314" t="s">
        <v>1323</v>
      </c>
      <c r="G124" s="315"/>
      <c r="H124" s="313"/>
      <c r="I124" s="313"/>
      <c r="J124" s="313" t="s">
        <v>1324</v>
      </c>
      <c r="K124" s="340"/>
    </row>
    <row r="125" s="1" customFormat="1" ht="5.25" customHeight="1">
      <c r="B125" s="341"/>
      <c r="C125" s="316"/>
      <c r="D125" s="316"/>
      <c r="E125" s="316"/>
      <c r="F125" s="316"/>
      <c r="G125" s="342"/>
      <c r="H125" s="316"/>
      <c r="I125" s="316"/>
      <c r="J125" s="316"/>
      <c r="K125" s="343"/>
    </row>
    <row r="126" s="1" customFormat="1" ht="15" customHeight="1">
      <c r="B126" s="341"/>
      <c r="C126" s="296" t="s">
        <v>1328</v>
      </c>
      <c r="D126" s="318"/>
      <c r="E126" s="318"/>
      <c r="F126" s="319" t="s">
        <v>1325</v>
      </c>
      <c r="G126" s="296"/>
      <c r="H126" s="296" t="s">
        <v>1365</v>
      </c>
      <c r="I126" s="296" t="s">
        <v>1327</v>
      </c>
      <c r="J126" s="296">
        <v>120</v>
      </c>
      <c r="K126" s="344"/>
    </row>
    <row r="127" s="1" customFormat="1" ht="15" customHeight="1">
      <c r="B127" s="341"/>
      <c r="C127" s="296" t="s">
        <v>1374</v>
      </c>
      <c r="D127" s="296"/>
      <c r="E127" s="296"/>
      <c r="F127" s="319" t="s">
        <v>1325</v>
      </c>
      <c r="G127" s="296"/>
      <c r="H127" s="296" t="s">
        <v>1375</v>
      </c>
      <c r="I127" s="296" t="s">
        <v>1327</v>
      </c>
      <c r="J127" s="296" t="s">
        <v>1376</v>
      </c>
      <c r="K127" s="344"/>
    </row>
    <row r="128" s="1" customFormat="1" ht="15" customHeight="1">
      <c r="B128" s="341"/>
      <c r="C128" s="296" t="s">
        <v>1273</v>
      </c>
      <c r="D128" s="296"/>
      <c r="E128" s="296"/>
      <c r="F128" s="319" t="s">
        <v>1325</v>
      </c>
      <c r="G128" s="296"/>
      <c r="H128" s="296" t="s">
        <v>1377</v>
      </c>
      <c r="I128" s="296" t="s">
        <v>1327</v>
      </c>
      <c r="J128" s="296" t="s">
        <v>1376</v>
      </c>
      <c r="K128" s="344"/>
    </row>
    <row r="129" s="1" customFormat="1" ht="15" customHeight="1">
      <c r="B129" s="341"/>
      <c r="C129" s="296" t="s">
        <v>1336</v>
      </c>
      <c r="D129" s="296"/>
      <c r="E129" s="296"/>
      <c r="F129" s="319" t="s">
        <v>1331</v>
      </c>
      <c r="G129" s="296"/>
      <c r="H129" s="296" t="s">
        <v>1337</v>
      </c>
      <c r="I129" s="296" t="s">
        <v>1327</v>
      </c>
      <c r="J129" s="296">
        <v>15</v>
      </c>
      <c r="K129" s="344"/>
    </row>
    <row r="130" s="1" customFormat="1" ht="15" customHeight="1">
      <c r="B130" s="341"/>
      <c r="C130" s="322" t="s">
        <v>1338</v>
      </c>
      <c r="D130" s="322"/>
      <c r="E130" s="322"/>
      <c r="F130" s="323" t="s">
        <v>1331</v>
      </c>
      <c r="G130" s="322"/>
      <c r="H130" s="322" t="s">
        <v>1339</v>
      </c>
      <c r="I130" s="322" t="s">
        <v>1327</v>
      </c>
      <c r="J130" s="322">
        <v>15</v>
      </c>
      <c r="K130" s="344"/>
    </row>
    <row r="131" s="1" customFormat="1" ht="15" customHeight="1">
      <c r="B131" s="341"/>
      <c r="C131" s="322" t="s">
        <v>1340</v>
      </c>
      <c r="D131" s="322"/>
      <c r="E131" s="322"/>
      <c r="F131" s="323" t="s">
        <v>1331</v>
      </c>
      <c r="G131" s="322"/>
      <c r="H131" s="322" t="s">
        <v>1341</v>
      </c>
      <c r="I131" s="322" t="s">
        <v>1327</v>
      </c>
      <c r="J131" s="322">
        <v>20</v>
      </c>
      <c r="K131" s="344"/>
    </row>
    <row r="132" s="1" customFormat="1" ht="15" customHeight="1">
      <c r="B132" s="341"/>
      <c r="C132" s="322" t="s">
        <v>1342</v>
      </c>
      <c r="D132" s="322"/>
      <c r="E132" s="322"/>
      <c r="F132" s="323" t="s">
        <v>1331</v>
      </c>
      <c r="G132" s="322"/>
      <c r="H132" s="322" t="s">
        <v>1343</v>
      </c>
      <c r="I132" s="322" t="s">
        <v>1327</v>
      </c>
      <c r="J132" s="322">
        <v>20</v>
      </c>
      <c r="K132" s="344"/>
    </row>
    <row r="133" s="1" customFormat="1" ht="15" customHeight="1">
      <c r="B133" s="341"/>
      <c r="C133" s="296" t="s">
        <v>1330</v>
      </c>
      <c r="D133" s="296"/>
      <c r="E133" s="296"/>
      <c r="F133" s="319" t="s">
        <v>1331</v>
      </c>
      <c r="G133" s="296"/>
      <c r="H133" s="296" t="s">
        <v>1365</v>
      </c>
      <c r="I133" s="296" t="s">
        <v>1327</v>
      </c>
      <c r="J133" s="296">
        <v>50</v>
      </c>
      <c r="K133" s="344"/>
    </row>
    <row r="134" s="1" customFormat="1" ht="15" customHeight="1">
      <c r="B134" s="341"/>
      <c r="C134" s="296" t="s">
        <v>1344</v>
      </c>
      <c r="D134" s="296"/>
      <c r="E134" s="296"/>
      <c r="F134" s="319" t="s">
        <v>1331</v>
      </c>
      <c r="G134" s="296"/>
      <c r="H134" s="296" t="s">
        <v>1365</v>
      </c>
      <c r="I134" s="296" t="s">
        <v>1327</v>
      </c>
      <c r="J134" s="296">
        <v>50</v>
      </c>
      <c r="K134" s="344"/>
    </row>
    <row r="135" s="1" customFormat="1" ht="15" customHeight="1">
      <c r="B135" s="341"/>
      <c r="C135" s="296" t="s">
        <v>1350</v>
      </c>
      <c r="D135" s="296"/>
      <c r="E135" s="296"/>
      <c r="F135" s="319" t="s">
        <v>1331</v>
      </c>
      <c r="G135" s="296"/>
      <c r="H135" s="296" t="s">
        <v>1365</v>
      </c>
      <c r="I135" s="296" t="s">
        <v>1327</v>
      </c>
      <c r="J135" s="296">
        <v>50</v>
      </c>
      <c r="K135" s="344"/>
    </row>
    <row r="136" s="1" customFormat="1" ht="15" customHeight="1">
      <c r="B136" s="341"/>
      <c r="C136" s="296" t="s">
        <v>1352</v>
      </c>
      <c r="D136" s="296"/>
      <c r="E136" s="296"/>
      <c r="F136" s="319" t="s">
        <v>1331</v>
      </c>
      <c r="G136" s="296"/>
      <c r="H136" s="296" t="s">
        <v>1365</v>
      </c>
      <c r="I136" s="296" t="s">
        <v>1327</v>
      </c>
      <c r="J136" s="296">
        <v>50</v>
      </c>
      <c r="K136" s="344"/>
    </row>
    <row r="137" s="1" customFormat="1" ht="15" customHeight="1">
      <c r="B137" s="341"/>
      <c r="C137" s="296" t="s">
        <v>1353</v>
      </c>
      <c r="D137" s="296"/>
      <c r="E137" s="296"/>
      <c r="F137" s="319" t="s">
        <v>1331</v>
      </c>
      <c r="G137" s="296"/>
      <c r="H137" s="296" t="s">
        <v>1378</v>
      </c>
      <c r="I137" s="296" t="s">
        <v>1327</v>
      </c>
      <c r="J137" s="296">
        <v>255</v>
      </c>
      <c r="K137" s="344"/>
    </row>
    <row r="138" s="1" customFormat="1" ht="15" customHeight="1">
      <c r="B138" s="341"/>
      <c r="C138" s="296" t="s">
        <v>1355</v>
      </c>
      <c r="D138" s="296"/>
      <c r="E138" s="296"/>
      <c r="F138" s="319" t="s">
        <v>1325</v>
      </c>
      <c r="G138" s="296"/>
      <c r="H138" s="296" t="s">
        <v>1379</v>
      </c>
      <c r="I138" s="296" t="s">
        <v>1357</v>
      </c>
      <c r="J138" s="296"/>
      <c r="K138" s="344"/>
    </row>
    <row r="139" s="1" customFormat="1" ht="15" customHeight="1">
      <c r="B139" s="341"/>
      <c r="C139" s="296" t="s">
        <v>1358</v>
      </c>
      <c r="D139" s="296"/>
      <c r="E139" s="296"/>
      <c r="F139" s="319" t="s">
        <v>1325</v>
      </c>
      <c r="G139" s="296"/>
      <c r="H139" s="296" t="s">
        <v>1380</v>
      </c>
      <c r="I139" s="296" t="s">
        <v>1360</v>
      </c>
      <c r="J139" s="296"/>
      <c r="K139" s="344"/>
    </row>
    <row r="140" s="1" customFormat="1" ht="15" customHeight="1">
      <c r="B140" s="341"/>
      <c r="C140" s="296" t="s">
        <v>1361</v>
      </c>
      <c r="D140" s="296"/>
      <c r="E140" s="296"/>
      <c r="F140" s="319" t="s">
        <v>1325</v>
      </c>
      <c r="G140" s="296"/>
      <c r="H140" s="296" t="s">
        <v>1361</v>
      </c>
      <c r="I140" s="296" t="s">
        <v>1360</v>
      </c>
      <c r="J140" s="296"/>
      <c r="K140" s="344"/>
    </row>
    <row r="141" s="1" customFormat="1" ht="15" customHeight="1">
      <c r="B141" s="341"/>
      <c r="C141" s="296" t="s">
        <v>37</v>
      </c>
      <c r="D141" s="296"/>
      <c r="E141" s="296"/>
      <c r="F141" s="319" t="s">
        <v>1325</v>
      </c>
      <c r="G141" s="296"/>
      <c r="H141" s="296" t="s">
        <v>1381</v>
      </c>
      <c r="I141" s="296" t="s">
        <v>1360</v>
      </c>
      <c r="J141" s="296"/>
      <c r="K141" s="344"/>
    </row>
    <row r="142" s="1" customFormat="1" ht="15" customHeight="1">
      <c r="B142" s="341"/>
      <c r="C142" s="296" t="s">
        <v>1382</v>
      </c>
      <c r="D142" s="296"/>
      <c r="E142" s="296"/>
      <c r="F142" s="319" t="s">
        <v>1325</v>
      </c>
      <c r="G142" s="296"/>
      <c r="H142" s="296" t="s">
        <v>1383</v>
      </c>
      <c r="I142" s="296" t="s">
        <v>1360</v>
      </c>
      <c r="J142" s="296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332"/>
      <c r="C144" s="332"/>
      <c r="D144" s="332"/>
      <c r="E144" s="332"/>
      <c r="F144" s="333"/>
      <c r="G144" s="332"/>
      <c r="H144" s="332"/>
      <c r="I144" s="332"/>
      <c r="J144" s="332"/>
      <c r="K144" s="332"/>
    </row>
    <row r="145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="1" customFormat="1" ht="45" customHeight="1">
      <c r="B147" s="308"/>
      <c r="C147" s="309" t="s">
        <v>1384</v>
      </c>
      <c r="D147" s="309"/>
      <c r="E147" s="309"/>
      <c r="F147" s="309"/>
      <c r="G147" s="309"/>
      <c r="H147" s="309"/>
      <c r="I147" s="309"/>
      <c r="J147" s="309"/>
      <c r="K147" s="310"/>
    </row>
    <row r="148" s="1" customFormat="1" ht="17.25" customHeight="1">
      <c r="B148" s="308"/>
      <c r="C148" s="311" t="s">
        <v>1319</v>
      </c>
      <c r="D148" s="311"/>
      <c r="E148" s="311"/>
      <c r="F148" s="311" t="s">
        <v>1320</v>
      </c>
      <c r="G148" s="312"/>
      <c r="H148" s="311" t="s">
        <v>53</v>
      </c>
      <c r="I148" s="311" t="s">
        <v>56</v>
      </c>
      <c r="J148" s="311" t="s">
        <v>1321</v>
      </c>
      <c r="K148" s="310"/>
    </row>
    <row r="149" s="1" customFormat="1" ht="17.25" customHeight="1">
      <c r="B149" s="308"/>
      <c r="C149" s="313" t="s">
        <v>1322</v>
      </c>
      <c r="D149" s="313"/>
      <c r="E149" s="313"/>
      <c r="F149" s="314" t="s">
        <v>1323</v>
      </c>
      <c r="G149" s="315"/>
      <c r="H149" s="313"/>
      <c r="I149" s="313"/>
      <c r="J149" s="313" t="s">
        <v>1324</v>
      </c>
      <c r="K149" s="310"/>
    </row>
    <row r="150" s="1" customFormat="1" ht="5.25" customHeight="1">
      <c r="B150" s="321"/>
      <c r="C150" s="316"/>
      <c r="D150" s="316"/>
      <c r="E150" s="316"/>
      <c r="F150" s="316"/>
      <c r="G150" s="317"/>
      <c r="H150" s="316"/>
      <c r="I150" s="316"/>
      <c r="J150" s="316"/>
      <c r="K150" s="344"/>
    </row>
    <row r="151" s="1" customFormat="1" ht="15" customHeight="1">
      <c r="B151" s="321"/>
      <c r="C151" s="348" t="s">
        <v>1328</v>
      </c>
      <c r="D151" s="296"/>
      <c r="E151" s="296"/>
      <c r="F151" s="349" t="s">
        <v>1325</v>
      </c>
      <c r="G151" s="296"/>
      <c r="H151" s="348" t="s">
        <v>1365</v>
      </c>
      <c r="I151" s="348" t="s">
        <v>1327</v>
      </c>
      <c r="J151" s="348">
        <v>120</v>
      </c>
      <c r="K151" s="344"/>
    </row>
    <row r="152" s="1" customFormat="1" ht="15" customHeight="1">
      <c r="B152" s="321"/>
      <c r="C152" s="348" t="s">
        <v>1374</v>
      </c>
      <c r="D152" s="296"/>
      <c r="E152" s="296"/>
      <c r="F152" s="349" t="s">
        <v>1325</v>
      </c>
      <c r="G152" s="296"/>
      <c r="H152" s="348" t="s">
        <v>1385</v>
      </c>
      <c r="I152" s="348" t="s">
        <v>1327</v>
      </c>
      <c r="J152" s="348" t="s">
        <v>1376</v>
      </c>
      <c r="K152" s="344"/>
    </row>
    <row r="153" s="1" customFormat="1" ht="15" customHeight="1">
      <c r="B153" s="321"/>
      <c r="C153" s="348" t="s">
        <v>1273</v>
      </c>
      <c r="D153" s="296"/>
      <c r="E153" s="296"/>
      <c r="F153" s="349" t="s">
        <v>1325</v>
      </c>
      <c r="G153" s="296"/>
      <c r="H153" s="348" t="s">
        <v>1386</v>
      </c>
      <c r="I153" s="348" t="s">
        <v>1327</v>
      </c>
      <c r="J153" s="348" t="s">
        <v>1376</v>
      </c>
      <c r="K153" s="344"/>
    </row>
    <row r="154" s="1" customFormat="1" ht="15" customHeight="1">
      <c r="B154" s="321"/>
      <c r="C154" s="348" t="s">
        <v>1330</v>
      </c>
      <c r="D154" s="296"/>
      <c r="E154" s="296"/>
      <c r="F154" s="349" t="s">
        <v>1331</v>
      </c>
      <c r="G154" s="296"/>
      <c r="H154" s="348" t="s">
        <v>1365</v>
      </c>
      <c r="I154" s="348" t="s">
        <v>1327</v>
      </c>
      <c r="J154" s="348">
        <v>50</v>
      </c>
      <c r="K154" s="344"/>
    </row>
    <row r="155" s="1" customFormat="1" ht="15" customHeight="1">
      <c r="B155" s="321"/>
      <c r="C155" s="348" t="s">
        <v>1333</v>
      </c>
      <c r="D155" s="296"/>
      <c r="E155" s="296"/>
      <c r="F155" s="349" t="s">
        <v>1325</v>
      </c>
      <c r="G155" s="296"/>
      <c r="H155" s="348" t="s">
        <v>1365</v>
      </c>
      <c r="I155" s="348" t="s">
        <v>1335</v>
      </c>
      <c r="J155" s="348"/>
      <c r="K155" s="344"/>
    </row>
    <row r="156" s="1" customFormat="1" ht="15" customHeight="1">
      <c r="B156" s="321"/>
      <c r="C156" s="348" t="s">
        <v>1344</v>
      </c>
      <c r="D156" s="296"/>
      <c r="E156" s="296"/>
      <c r="F156" s="349" t="s">
        <v>1331</v>
      </c>
      <c r="G156" s="296"/>
      <c r="H156" s="348" t="s">
        <v>1365</v>
      </c>
      <c r="I156" s="348" t="s">
        <v>1327</v>
      </c>
      <c r="J156" s="348">
        <v>50</v>
      </c>
      <c r="K156" s="344"/>
    </row>
    <row r="157" s="1" customFormat="1" ht="15" customHeight="1">
      <c r="B157" s="321"/>
      <c r="C157" s="348" t="s">
        <v>1352</v>
      </c>
      <c r="D157" s="296"/>
      <c r="E157" s="296"/>
      <c r="F157" s="349" t="s">
        <v>1331</v>
      </c>
      <c r="G157" s="296"/>
      <c r="H157" s="348" t="s">
        <v>1365</v>
      </c>
      <c r="I157" s="348" t="s">
        <v>1327</v>
      </c>
      <c r="J157" s="348">
        <v>50</v>
      </c>
      <c r="K157" s="344"/>
    </row>
    <row r="158" s="1" customFormat="1" ht="15" customHeight="1">
      <c r="B158" s="321"/>
      <c r="C158" s="348" t="s">
        <v>1350</v>
      </c>
      <c r="D158" s="296"/>
      <c r="E158" s="296"/>
      <c r="F158" s="349" t="s">
        <v>1331</v>
      </c>
      <c r="G158" s="296"/>
      <c r="H158" s="348" t="s">
        <v>1365</v>
      </c>
      <c r="I158" s="348" t="s">
        <v>1327</v>
      </c>
      <c r="J158" s="348">
        <v>50</v>
      </c>
      <c r="K158" s="344"/>
    </row>
    <row r="159" s="1" customFormat="1" ht="15" customHeight="1">
      <c r="B159" s="321"/>
      <c r="C159" s="348" t="s">
        <v>86</v>
      </c>
      <c r="D159" s="296"/>
      <c r="E159" s="296"/>
      <c r="F159" s="349" t="s">
        <v>1325</v>
      </c>
      <c r="G159" s="296"/>
      <c r="H159" s="348" t="s">
        <v>1387</v>
      </c>
      <c r="I159" s="348" t="s">
        <v>1327</v>
      </c>
      <c r="J159" s="348" t="s">
        <v>1388</v>
      </c>
      <c r="K159" s="344"/>
    </row>
    <row r="160" s="1" customFormat="1" ht="15" customHeight="1">
      <c r="B160" s="321"/>
      <c r="C160" s="348" t="s">
        <v>1389</v>
      </c>
      <c r="D160" s="296"/>
      <c r="E160" s="296"/>
      <c r="F160" s="349" t="s">
        <v>1325</v>
      </c>
      <c r="G160" s="296"/>
      <c r="H160" s="348" t="s">
        <v>1390</v>
      </c>
      <c r="I160" s="348" t="s">
        <v>1360</v>
      </c>
      <c r="J160" s="348"/>
      <c r="K160" s="344"/>
    </row>
    <row r="161" s="1" customFormat="1" ht="15" customHeight="1">
      <c r="B161" s="350"/>
      <c r="C161" s="330"/>
      <c r="D161" s="330"/>
      <c r="E161" s="330"/>
      <c r="F161" s="330"/>
      <c r="G161" s="330"/>
      <c r="H161" s="330"/>
      <c r="I161" s="330"/>
      <c r="J161" s="330"/>
      <c r="K161" s="351"/>
    </row>
    <row r="162" s="1" customFormat="1" ht="18.75" customHeight="1">
      <c r="B162" s="332"/>
      <c r="C162" s="342"/>
      <c r="D162" s="342"/>
      <c r="E162" s="342"/>
      <c r="F162" s="352"/>
      <c r="G162" s="342"/>
      <c r="H162" s="342"/>
      <c r="I162" s="342"/>
      <c r="J162" s="342"/>
      <c r="K162" s="332"/>
    </row>
    <row r="163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="1" customFormat="1" ht="45" customHeight="1">
      <c r="B165" s="286"/>
      <c r="C165" s="287" t="s">
        <v>1391</v>
      </c>
      <c r="D165" s="287"/>
      <c r="E165" s="287"/>
      <c r="F165" s="287"/>
      <c r="G165" s="287"/>
      <c r="H165" s="287"/>
      <c r="I165" s="287"/>
      <c r="J165" s="287"/>
      <c r="K165" s="288"/>
    </row>
    <row r="166" s="1" customFormat="1" ht="17.25" customHeight="1">
      <c r="B166" s="286"/>
      <c r="C166" s="311" t="s">
        <v>1319</v>
      </c>
      <c r="D166" s="311"/>
      <c r="E166" s="311"/>
      <c r="F166" s="311" t="s">
        <v>1320</v>
      </c>
      <c r="G166" s="353"/>
      <c r="H166" s="354" t="s">
        <v>53</v>
      </c>
      <c r="I166" s="354" t="s">
        <v>56</v>
      </c>
      <c r="J166" s="311" t="s">
        <v>1321</v>
      </c>
      <c r="K166" s="288"/>
    </row>
    <row r="167" s="1" customFormat="1" ht="17.25" customHeight="1">
      <c r="B167" s="289"/>
      <c r="C167" s="313" t="s">
        <v>1322</v>
      </c>
      <c r="D167" s="313"/>
      <c r="E167" s="313"/>
      <c r="F167" s="314" t="s">
        <v>1323</v>
      </c>
      <c r="G167" s="355"/>
      <c r="H167" s="356"/>
      <c r="I167" s="356"/>
      <c r="J167" s="313" t="s">
        <v>1324</v>
      </c>
      <c r="K167" s="291"/>
    </row>
    <row r="168" s="1" customFormat="1" ht="5.25" customHeight="1">
      <c r="B168" s="321"/>
      <c r="C168" s="316"/>
      <c r="D168" s="316"/>
      <c r="E168" s="316"/>
      <c r="F168" s="316"/>
      <c r="G168" s="317"/>
      <c r="H168" s="316"/>
      <c r="I168" s="316"/>
      <c r="J168" s="316"/>
      <c r="K168" s="344"/>
    </row>
    <row r="169" s="1" customFormat="1" ht="15" customHeight="1">
      <c r="B169" s="321"/>
      <c r="C169" s="296" t="s">
        <v>1328</v>
      </c>
      <c r="D169" s="296"/>
      <c r="E169" s="296"/>
      <c r="F169" s="319" t="s">
        <v>1325</v>
      </c>
      <c r="G169" s="296"/>
      <c r="H169" s="296" t="s">
        <v>1365</v>
      </c>
      <c r="I169" s="296" t="s">
        <v>1327</v>
      </c>
      <c r="J169" s="296">
        <v>120</v>
      </c>
      <c r="K169" s="344"/>
    </row>
    <row r="170" s="1" customFormat="1" ht="15" customHeight="1">
      <c r="B170" s="321"/>
      <c r="C170" s="296" t="s">
        <v>1374</v>
      </c>
      <c r="D170" s="296"/>
      <c r="E170" s="296"/>
      <c r="F170" s="319" t="s">
        <v>1325</v>
      </c>
      <c r="G170" s="296"/>
      <c r="H170" s="296" t="s">
        <v>1375</v>
      </c>
      <c r="I170" s="296" t="s">
        <v>1327</v>
      </c>
      <c r="J170" s="296" t="s">
        <v>1376</v>
      </c>
      <c r="K170" s="344"/>
    </row>
    <row r="171" s="1" customFormat="1" ht="15" customHeight="1">
      <c r="B171" s="321"/>
      <c r="C171" s="296" t="s">
        <v>1273</v>
      </c>
      <c r="D171" s="296"/>
      <c r="E171" s="296"/>
      <c r="F171" s="319" t="s">
        <v>1325</v>
      </c>
      <c r="G171" s="296"/>
      <c r="H171" s="296" t="s">
        <v>1392</v>
      </c>
      <c r="I171" s="296" t="s">
        <v>1327</v>
      </c>
      <c r="J171" s="296" t="s">
        <v>1376</v>
      </c>
      <c r="K171" s="344"/>
    </row>
    <row r="172" s="1" customFormat="1" ht="15" customHeight="1">
      <c r="B172" s="321"/>
      <c r="C172" s="296" t="s">
        <v>1330</v>
      </c>
      <c r="D172" s="296"/>
      <c r="E172" s="296"/>
      <c r="F172" s="319" t="s">
        <v>1331</v>
      </c>
      <c r="G172" s="296"/>
      <c r="H172" s="296" t="s">
        <v>1392</v>
      </c>
      <c r="I172" s="296" t="s">
        <v>1327</v>
      </c>
      <c r="J172" s="296">
        <v>50</v>
      </c>
      <c r="K172" s="344"/>
    </row>
    <row r="173" s="1" customFormat="1" ht="15" customHeight="1">
      <c r="B173" s="321"/>
      <c r="C173" s="296" t="s">
        <v>1333</v>
      </c>
      <c r="D173" s="296"/>
      <c r="E173" s="296"/>
      <c r="F173" s="319" t="s">
        <v>1325</v>
      </c>
      <c r="G173" s="296"/>
      <c r="H173" s="296" t="s">
        <v>1392</v>
      </c>
      <c r="I173" s="296" t="s">
        <v>1335</v>
      </c>
      <c r="J173" s="296"/>
      <c r="K173" s="344"/>
    </row>
    <row r="174" s="1" customFormat="1" ht="15" customHeight="1">
      <c r="B174" s="321"/>
      <c r="C174" s="296" t="s">
        <v>1344</v>
      </c>
      <c r="D174" s="296"/>
      <c r="E174" s="296"/>
      <c r="F174" s="319" t="s">
        <v>1331</v>
      </c>
      <c r="G174" s="296"/>
      <c r="H174" s="296" t="s">
        <v>1392</v>
      </c>
      <c r="I174" s="296" t="s">
        <v>1327</v>
      </c>
      <c r="J174" s="296">
        <v>50</v>
      </c>
      <c r="K174" s="344"/>
    </row>
    <row r="175" s="1" customFormat="1" ht="15" customHeight="1">
      <c r="B175" s="321"/>
      <c r="C175" s="296" t="s">
        <v>1352</v>
      </c>
      <c r="D175" s="296"/>
      <c r="E175" s="296"/>
      <c r="F175" s="319" t="s">
        <v>1331</v>
      </c>
      <c r="G175" s="296"/>
      <c r="H175" s="296" t="s">
        <v>1392</v>
      </c>
      <c r="I175" s="296" t="s">
        <v>1327</v>
      </c>
      <c r="J175" s="296">
        <v>50</v>
      </c>
      <c r="K175" s="344"/>
    </row>
    <row r="176" s="1" customFormat="1" ht="15" customHeight="1">
      <c r="B176" s="321"/>
      <c r="C176" s="296" t="s">
        <v>1350</v>
      </c>
      <c r="D176" s="296"/>
      <c r="E176" s="296"/>
      <c r="F176" s="319" t="s">
        <v>1331</v>
      </c>
      <c r="G176" s="296"/>
      <c r="H176" s="296" t="s">
        <v>1392</v>
      </c>
      <c r="I176" s="296" t="s">
        <v>1327</v>
      </c>
      <c r="J176" s="296">
        <v>50</v>
      </c>
      <c r="K176" s="344"/>
    </row>
    <row r="177" s="1" customFormat="1" ht="15" customHeight="1">
      <c r="B177" s="321"/>
      <c r="C177" s="296" t="s">
        <v>116</v>
      </c>
      <c r="D177" s="296"/>
      <c r="E177" s="296"/>
      <c r="F177" s="319" t="s">
        <v>1325</v>
      </c>
      <c r="G177" s="296"/>
      <c r="H177" s="296" t="s">
        <v>1393</v>
      </c>
      <c r="I177" s="296" t="s">
        <v>1394</v>
      </c>
      <c r="J177" s="296"/>
      <c r="K177" s="344"/>
    </row>
    <row r="178" s="1" customFormat="1" ht="15" customHeight="1">
      <c r="B178" s="321"/>
      <c r="C178" s="296" t="s">
        <v>56</v>
      </c>
      <c r="D178" s="296"/>
      <c r="E178" s="296"/>
      <c r="F178" s="319" t="s">
        <v>1325</v>
      </c>
      <c r="G178" s="296"/>
      <c r="H178" s="296" t="s">
        <v>1395</v>
      </c>
      <c r="I178" s="296" t="s">
        <v>1396</v>
      </c>
      <c r="J178" s="296">
        <v>1</v>
      </c>
      <c r="K178" s="344"/>
    </row>
    <row r="179" s="1" customFormat="1" ht="15" customHeight="1">
      <c r="B179" s="321"/>
      <c r="C179" s="296" t="s">
        <v>52</v>
      </c>
      <c r="D179" s="296"/>
      <c r="E179" s="296"/>
      <c r="F179" s="319" t="s">
        <v>1325</v>
      </c>
      <c r="G179" s="296"/>
      <c r="H179" s="296" t="s">
        <v>1397</v>
      </c>
      <c r="I179" s="296" t="s">
        <v>1327</v>
      </c>
      <c r="J179" s="296">
        <v>20</v>
      </c>
      <c r="K179" s="344"/>
    </row>
    <row r="180" s="1" customFormat="1" ht="15" customHeight="1">
      <c r="B180" s="321"/>
      <c r="C180" s="296" t="s">
        <v>53</v>
      </c>
      <c r="D180" s="296"/>
      <c r="E180" s="296"/>
      <c r="F180" s="319" t="s">
        <v>1325</v>
      </c>
      <c r="G180" s="296"/>
      <c r="H180" s="296" t="s">
        <v>1398</v>
      </c>
      <c r="I180" s="296" t="s">
        <v>1327</v>
      </c>
      <c r="J180" s="296">
        <v>255</v>
      </c>
      <c r="K180" s="344"/>
    </row>
    <row r="181" s="1" customFormat="1" ht="15" customHeight="1">
      <c r="B181" s="321"/>
      <c r="C181" s="296" t="s">
        <v>117</v>
      </c>
      <c r="D181" s="296"/>
      <c r="E181" s="296"/>
      <c r="F181" s="319" t="s">
        <v>1325</v>
      </c>
      <c r="G181" s="296"/>
      <c r="H181" s="296" t="s">
        <v>1289</v>
      </c>
      <c r="I181" s="296" t="s">
        <v>1327</v>
      </c>
      <c r="J181" s="296">
        <v>10</v>
      </c>
      <c r="K181" s="344"/>
    </row>
    <row r="182" s="1" customFormat="1" ht="15" customHeight="1">
      <c r="B182" s="321"/>
      <c r="C182" s="296" t="s">
        <v>118</v>
      </c>
      <c r="D182" s="296"/>
      <c r="E182" s="296"/>
      <c r="F182" s="319" t="s">
        <v>1325</v>
      </c>
      <c r="G182" s="296"/>
      <c r="H182" s="296" t="s">
        <v>1399</v>
      </c>
      <c r="I182" s="296" t="s">
        <v>1360</v>
      </c>
      <c r="J182" s="296"/>
      <c r="K182" s="344"/>
    </row>
    <row r="183" s="1" customFormat="1" ht="15" customHeight="1">
      <c r="B183" s="321"/>
      <c r="C183" s="296" t="s">
        <v>1400</v>
      </c>
      <c r="D183" s="296"/>
      <c r="E183" s="296"/>
      <c r="F183" s="319" t="s">
        <v>1325</v>
      </c>
      <c r="G183" s="296"/>
      <c r="H183" s="296" t="s">
        <v>1401</v>
      </c>
      <c r="I183" s="296" t="s">
        <v>1360</v>
      </c>
      <c r="J183" s="296"/>
      <c r="K183" s="344"/>
    </row>
    <row r="184" s="1" customFormat="1" ht="15" customHeight="1">
      <c r="B184" s="321"/>
      <c r="C184" s="296" t="s">
        <v>1389</v>
      </c>
      <c r="D184" s="296"/>
      <c r="E184" s="296"/>
      <c r="F184" s="319" t="s">
        <v>1325</v>
      </c>
      <c r="G184" s="296"/>
      <c r="H184" s="296" t="s">
        <v>1402</v>
      </c>
      <c r="I184" s="296" t="s">
        <v>1360</v>
      </c>
      <c r="J184" s="296"/>
      <c r="K184" s="344"/>
    </row>
    <row r="185" s="1" customFormat="1" ht="15" customHeight="1">
      <c r="B185" s="321"/>
      <c r="C185" s="296" t="s">
        <v>120</v>
      </c>
      <c r="D185" s="296"/>
      <c r="E185" s="296"/>
      <c r="F185" s="319" t="s">
        <v>1331</v>
      </c>
      <c r="G185" s="296"/>
      <c r="H185" s="296" t="s">
        <v>1403</v>
      </c>
      <c r="I185" s="296" t="s">
        <v>1327</v>
      </c>
      <c r="J185" s="296">
        <v>50</v>
      </c>
      <c r="K185" s="344"/>
    </row>
    <row r="186" s="1" customFormat="1" ht="15" customHeight="1">
      <c r="B186" s="321"/>
      <c r="C186" s="296" t="s">
        <v>1404</v>
      </c>
      <c r="D186" s="296"/>
      <c r="E186" s="296"/>
      <c r="F186" s="319" t="s">
        <v>1331</v>
      </c>
      <c r="G186" s="296"/>
      <c r="H186" s="296" t="s">
        <v>1405</v>
      </c>
      <c r="I186" s="296" t="s">
        <v>1406</v>
      </c>
      <c r="J186" s="296"/>
      <c r="K186" s="344"/>
    </row>
    <row r="187" s="1" customFormat="1" ht="15" customHeight="1">
      <c r="B187" s="321"/>
      <c r="C187" s="296" t="s">
        <v>1407</v>
      </c>
      <c r="D187" s="296"/>
      <c r="E187" s="296"/>
      <c r="F187" s="319" t="s">
        <v>1331</v>
      </c>
      <c r="G187" s="296"/>
      <c r="H187" s="296" t="s">
        <v>1408</v>
      </c>
      <c r="I187" s="296" t="s">
        <v>1406</v>
      </c>
      <c r="J187" s="296"/>
      <c r="K187" s="344"/>
    </row>
    <row r="188" s="1" customFormat="1" ht="15" customHeight="1">
      <c r="B188" s="321"/>
      <c r="C188" s="296" t="s">
        <v>1409</v>
      </c>
      <c r="D188" s="296"/>
      <c r="E188" s="296"/>
      <c r="F188" s="319" t="s">
        <v>1331</v>
      </c>
      <c r="G188" s="296"/>
      <c r="H188" s="296" t="s">
        <v>1410</v>
      </c>
      <c r="I188" s="296" t="s">
        <v>1406</v>
      </c>
      <c r="J188" s="296"/>
      <c r="K188" s="344"/>
    </row>
    <row r="189" s="1" customFormat="1" ht="15" customHeight="1">
      <c r="B189" s="321"/>
      <c r="C189" s="357" t="s">
        <v>1411</v>
      </c>
      <c r="D189" s="296"/>
      <c r="E189" s="296"/>
      <c r="F189" s="319" t="s">
        <v>1331</v>
      </c>
      <c r="G189" s="296"/>
      <c r="H189" s="296" t="s">
        <v>1412</v>
      </c>
      <c r="I189" s="296" t="s">
        <v>1413</v>
      </c>
      <c r="J189" s="358" t="s">
        <v>1414</v>
      </c>
      <c r="K189" s="344"/>
    </row>
    <row r="190" s="18" customFormat="1" ht="15" customHeight="1">
      <c r="B190" s="359"/>
      <c r="C190" s="360" t="s">
        <v>1415</v>
      </c>
      <c r="D190" s="361"/>
      <c r="E190" s="361"/>
      <c r="F190" s="362" t="s">
        <v>1331</v>
      </c>
      <c r="G190" s="361"/>
      <c r="H190" s="361" t="s">
        <v>1416</v>
      </c>
      <c r="I190" s="361" t="s">
        <v>1413</v>
      </c>
      <c r="J190" s="363" t="s">
        <v>1414</v>
      </c>
      <c r="K190" s="364"/>
    </row>
    <row r="191" s="1" customFormat="1" ht="15" customHeight="1">
      <c r="B191" s="321"/>
      <c r="C191" s="357" t="s">
        <v>41</v>
      </c>
      <c r="D191" s="296"/>
      <c r="E191" s="296"/>
      <c r="F191" s="319" t="s">
        <v>1325</v>
      </c>
      <c r="G191" s="296"/>
      <c r="H191" s="293" t="s">
        <v>1417</v>
      </c>
      <c r="I191" s="296" t="s">
        <v>1418</v>
      </c>
      <c r="J191" s="296"/>
      <c r="K191" s="344"/>
    </row>
    <row r="192" s="1" customFormat="1" ht="15" customHeight="1">
      <c r="B192" s="321"/>
      <c r="C192" s="357" t="s">
        <v>1419</v>
      </c>
      <c r="D192" s="296"/>
      <c r="E192" s="296"/>
      <c r="F192" s="319" t="s">
        <v>1325</v>
      </c>
      <c r="G192" s="296"/>
      <c r="H192" s="296" t="s">
        <v>1420</v>
      </c>
      <c r="I192" s="296" t="s">
        <v>1360</v>
      </c>
      <c r="J192" s="296"/>
      <c r="K192" s="344"/>
    </row>
    <row r="193" s="1" customFormat="1" ht="15" customHeight="1">
      <c r="B193" s="321"/>
      <c r="C193" s="357" t="s">
        <v>1421</v>
      </c>
      <c r="D193" s="296"/>
      <c r="E193" s="296"/>
      <c r="F193" s="319" t="s">
        <v>1325</v>
      </c>
      <c r="G193" s="296"/>
      <c r="H193" s="296" t="s">
        <v>1422</v>
      </c>
      <c r="I193" s="296" t="s">
        <v>1360</v>
      </c>
      <c r="J193" s="296"/>
      <c r="K193" s="344"/>
    </row>
    <row r="194" s="1" customFormat="1" ht="15" customHeight="1">
      <c r="B194" s="321"/>
      <c r="C194" s="357" t="s">
        <v>1423</v>
      </c>
      <c r="D194" s="296"/>
      <c r="E194" s="296"/>
      <c r="F194" s="319" t="s">
        <v>1331</v>
      </c>
      <c r="G194" s="296"/>
      <c r="H194" s="296" t="s">
        <v>1424</v>
      </c>
      <c r="I194" s="296" t="s">
        <v>1360</v>
      </c>
      <c r="J194" s="296"/>
      <c r="K194" s="344"/>
    </row>
    <row r="195" s="1" customFormat="1" ht="15" customHeight="1">
      <c r="B195" s="350"/>
      <c r="C195" s="365"/>
      <c r="D195" s="330"/>
      <c r="E195" s="330"/>
      <c r="F195" s="330"/>
      <c r="G195" s="330"/>
      <c r="H195" s="330"/>
      <c r="I195" s="330"/>
      <c r="J195" s="330"/>
      <c r="K195" s="351"/>
    </row>
    <row r="196" s="1" customFormat="1" ht="18.75" customHeight="1">
      <c r="B196" s="332"/>
      <c r="C196" s="342"/>
      <c r="D196" s="342"/>
      <c r="E196" s="342"/>
      <c r="F196" s="352"/>
      <c r="G196" s="342"/>
      <c r="H196" s="342"/>
      <c r="I196" s="342"/>
      <c r="J196" s="342"/>
      <c r="K196" s="332"/>
    </row>
    <row r="197" s="1" customFormat="1" ht="18.75" customHeight="1">
      <c r="B197" s="332"/>
      <c r="C197" s="342"/>
      <c r="D197" s="342"/>
      <c r="E197" s="342"/>
      <c r="F197" s="352"/>
      <c r="G197" s="342"/>
      <c r="H197" s="342"/>
      <c r="I197" s="342"/>
      <c r="J197" s="342"/>
      <c r="K197" s="332"/>
    </row>
    <row r="198" s="1" customFormat="1" ht="18.75" customHeight="1">
      <c r="B198" s="304"/>
      <c r="C198" s="304"/>
      <c r="D198" s="304"/>
      <c r="E198" s="304"/>
      <c r="F198" s="304"/>
      <c r="G198" s="304"/>
      <c r="H198" s="304"/>
      <c r="I198" s="304"/>
      <c r="J198" s="304"/>
      <c r="K198" s="304"/>
    </row>
    <row r="199" s="1" customFormat="1" ht="13.5">
      <c r="B199" s="283"/>
      <c r="C199" s="284"/>
      <c r="D199" s="284"/>
      <c r="E199" s="284"/>
      <c r="F199" s="284"/>
      <c r="G199" s="284"/>
      <c r="H199" s="284"/>
      <c r="I199" s="284"/>
      <c r="J199" s="284"/>
      <c r="K199" s="285"/>
    </row>
    <row r="200" s="1" customFormat="1" ht="21">
      <c r="B200" s="286"/>
      <c r="C200" s="287" t="s">
        <v>1425</v>
      </c>
      <c r="D200" s="287"/>
      <c r="E200" s="287"/>
      <c r="F200" s="287"/>
      <c r="G200" s="287"/>
      <c r="H200" s="287"/>
      <c r="I200" s="287"/>
      <c r="J200" s="287"/>
      <c r="K200" s="288"/>
    </row>
    <row r="201" s="1" customFormat="1" ht="25.5" customHeight="1">
      <c r="B201" s="286"/>
      <c r="C201" s="366" t="s">
        <v>1426</v>
      </c>
      <c r="D201" s="366"/>
      <c r="E201" s="366"/>
      <c r="F201" s="366" t="s">
        <v>1427</v>
      </c>
      <c r="G201" s="367"/>
      <c r="H201" s="366" t="s">
        <v>1428</v>
      </c>
      <c r="I201" s="366"/>
      <c r="J201" s="366"/>
      <c r="K201" s="288"/>
    </row>
    <row r="202" s="1" customFormat="1" ht="5.25" customHeight="1">
      <c r="B202" s="321"/>
      <c r="C202" s="316"/>
      <c r="D202" s="316"/>
      <c r="E202" s="316"/>
      <c r="F202" s="316"/>
      <c r="G202" s="342"/>
      <c r="H202" s="316"/>
      <c r="I202" s="316"/>
      <c r="J202" s="316"/>
      <c r="K202" s="344"/>
    </row>
    <row r="203" s="1" customFormat="1" ht="15" customHeight="1">
      <c r="B203" s="321"/>
      <c r="C203" s="296" t="s">
        <v>1418</v>
      </c>
      <c r="D203" s="296"/>
      <c r="E203" s="296"/>
      <c r="F203" s="319" t="s">
        <v>42</v>
      </c>
      <c r="G203" s="296"/>
      <c r="H203" s="296" t="s">
        <v>1429</v>
      </c>
      <c r="I203" s="296"/>
      <c r="J203" s="296"/>
      <c r="K203" s="344"/>
    </row>
    <row r="204" s="1" customFormat="1" ht="15" customHeight="1">
      <c r="B204" s="321"/>
      <c r="C204" s="296"/>
      <c r="D204" s="296"/>
      <c r="E204" s="296"/>
      <c r="F204" s="319" t="s">
        <v>43</v>
      </c>
      <c r="G204" s="296"/>
      <c r="H204" s="296" t="s">
        <v>1430</v>
      </c>
      <c r="I204" s="296"/>
      <c r="J204" s="296"/>
      <c r="K204" s="344"/>
    </row>
    <row r="205" s="1" customFormat="1" ht="15" customHeight="1">
      <c r="B205" s="321"/>
      <c r="C205" s="296"/>
      <c r="D205" s="296"/>
      <c r="E205" s="296"/>
      <c r="F205" s="319" t="s">
        <v>46</v>
      </c>
      <c r="G205" s="296"/>
      <c r="H205" s="296" t="s">
        <v>1431</v>
      </c>
      <c r="I205" s="296"/>
      <c r="J205" s="296"/>
      <c r="K205" s="344"/>
    </row>
    <row r="206" s="1" customFormat="1" ht="15" customHeight="1">
      <c r="B206" s="321"/>
      <c r="C206" s="296"/>
      <c r="D206" s="296"/>
      <c r="E206" s="296"/>
      <c r="F206" s="319" t="s">
        <v>44</v>
      </c>
      <c r="G206" s="296"/>
      <c r="H206" s="296" t="s">
        <v>1432</v>
      </c>
      <c r="I206" s="296"/>
      <c r="J206" s="296"/>
      <c r="K206" s="344"/>
    </row>
    <row r="207" s="1" customFormat="1" ht="15" customHeight="1">
      <c r="B207" s="321"/>
      <c r="C207" s="296"/>
      <c r="D207" s="296"/>
      <c r="E207" s="296"/>
      <c r="F207" s="319" t="s">
        <v>45</v>
      </c>
      <c r="G207" s="296"/>
      <c r="H207" s="296" t="s">
        <v>1433</v>
      </c>
      <c r="I207" s="296"/>
      <c r="J207" s="296"/>
      <c r="K207" s="344"/>
    </row>
    <row r="208" s="1" customFormat="1" ht="15" customHeight="1">
      <c r="B208" s="321"/>
      <c r="C208" s="296"/>
      <c r="D208" s="296"/>
      <c r="E208" s="296"/>
      <c r="F208" s="319"/>
      <c r="G208" s="296"/>
      <c r="H208" s="296"/>
      <c r="I208" s="296"/>
      <c r="J208" s="296"/>
      <c r="K208" s="344"/>
    </row>
    <row r="209" s="1" customFormat="1" ht="15" customHeight="1">
      <c r="B209" s="321"/>
      <c r="C209" s="296" t="s">
        <v>1372</v>
      </c>
      <c r="D209" s="296"/>
      <c r="E209" s="296"/>
      <c r="F209" s="319" t="s">
        <v>78</v>
      </c>
      <c r="G209" s="296"/>
      <c r="H209" s="296" t="s">
        <v>1434</v>
      </c>
      <c r="I209" s="296"/>
      <c r="J209" s="296"/>
      <c r="K209" s="344"/>
    </row>
    <row r="210" s="1" customFormat="1" ht="15" customHeight="1">
      <c r="B210" s="321"/>
      <c r="C210" s="296"/>
      <c r="D210" s="296"/>
      <c r="E210" s="296"/>
      <c r="F210" s="319" t="s">
        <v>1267</v>
      </c>
      <c r="G210" s="296"/>
      <c r="H210" s="296" t="s">
        <v>1268</v>
      </c>
      <c r="I210" s="296"/>
      <c r="J210" s="296"/>
      <c r="K210" s="344"/>
    </row>
    <row r="211" s="1" customFormat="1" ht="15" customHeight="1">
      <c r="B211" s="321"/>
      <c r="C211" s="296"/>
      <c r="D211" s="296"/>
      <c r="E211" s="296"/>
      <c r="F211" s="319" t="s">
        <v>1265</v>
      </c>
      <c r="G211" s="296"/>
      <c r="H211" s="296" t="s">
        <v>1435</v>
      </c>
      <c r="I211" s="296"/>
      <c r="J211" s="296"/>
      <c r="K211" s="344"/>
    </row>
    <row r="212" s="1" customFormat="1" ht="15" customHeight="1">
      <c r="B212" s="368"/>
      <c r="C212" s="296"/>
      <c r="D212" s="296"/>
      <c r="E212" s="296"/>
      <c r="F212" s="319" t="s">
        <v>1269</v>
      </c>
      <c r="G212" s="357"/>
      <c r="H212" s="348" t="s">
        <v>1270</v>
      </c>
      <c r="I212" s="348"/>
      <c r="J212" s="348"/>
      <c r="K212" s="369"/>
    </row>
    <row r="213" s="1" customFormat="1" ht="15" customHeight="1">
      <c r="B213" s="368"/>
      <c r="C213" s="296"/>
      <c r="D213" s="296"/>
      <c r="E213" s="296"/>
      <c r="F213" s="319" t="s">
        <v>1271</v>
      </c>
      <c r="G213" s="357"/>
      <c r="H213" s="348" t="s">
        <v>1436</v>
      </c>
      <c r="I213" s="348"/>
      <c r="J213" s="348"/>
      <c r="K213" s="369"/>
    </row>
    <row r="214" s="1" customFormat="1" ht="15" customHeight="1">
      <c r="B214" s="368"/>
      <c r="C214" s="296"/>
      <c r="D214" s="296"/>
      <c r="E214" s="296"/>
      <c r="F214" s="319"/>
      <c r="G214" s="357"/>
      <c r="H214" s="348"/>
      <c r="I214" s="348"/>
      <c r="J214" s="348"/>
      <c r="K214" s="369"/>
    </row>
    <row r="215" s="1" customFormat="1" ht="15" customHeight="1">
      <c r="B215" s="368"/>
      <c r="C215" s="296" t="s">
        <v>1396</v>
      </c>
      <c r="D215" s="296"/>
      <c r="E215" s="296"/>
      <c r="F215" s="319">
        <v>1</v>
      </c>
      <c r="G215" s="357"/>
      <c r="H215" s="348" t="s">
        <v>1437</v>
      </c>
      <c r="I215" s="348"/>
      <c r="J215" s="348"/>
      <c r="K215" s="369"/>
    </row>
    <row r="216" s="1" customFormat="1" ht="15" customHeight="1">
      <c r="B216" s="368"/>
      <c r="C216" s="296"/>
      <c r="D216" s="296"/>
      <c r="E216" s="296"/>
      <c r="F216" s="319">
        <v>2</v>
      </c>
      <c r="G216" s="357"/>
      <c r="H216" s="348" t="s">
        <v>1438</v>
      </c>
      <c r="I216" s="348"/>
      <c r="J216" s="348"/>
      <c r="K216" s="369"/>
    </row>
    <row r="217" s="1" customFormat="1" ht="15" customHeight="1">
      <c r="B217" s="368"/>
      <c r="C217" s="296"/>
      <c r="D217" s="296"/>
      <c r="E217" s="296"/>
      <c r="F217" s="319">
        <v>3</v>
      </c>
      <c r="G217" s="357"/>
      <c r="H217" s="348" t="s">
        <v>1439</v>
      </c>
      <c r="I217" s="348"/>
      <c r="J217" s="348"/>
      <c r="K217" s="369"/>
    </row>
    <row r="218" s="1" customFormat="1" ht="15" customHeight="1">
      <c r="B218" s="368"/>
      <c r="C218" s="296"/>
      <c r="D218" s="296"/>
      <c r="E218" s="296"/>
      <c r="F218" s="319">
        <v>4</v>
      </c>
      <c r="G218" s="357"/>
      <c r="H218" s="348" t="s">
        <v>1440</v>
      </c>
      <c r="I218" s="348"/>
      <c r="J218" s="348"/>
      <c r="K218" s="369"/>
    </row>
    <row r="219" s="1" customFormat="1" ht="12.75" customHeight="1">
      <c r="B219" s="370"/>
      <c r="C219" s="371"/>
      <c r="D219" s="371"/>
      <c r="E219" s="371"/>
      <c r="F219" s="371"/>
      <c r="G219" s="371"/>
      <c r="H219" s="371"/>
      <c r="I219" s="371"/>
      <c r="J219" s="371"/>
      <c r="K219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Frous</dc:creator>
  <cp:lastModifiedBy>Martin Frous</cp:lastModifiedBy>
  <dcterms:created xsi:type="dcterms:W3CDTF">2025-01-30T11:11:10Z</dcterms:created>
  <dcterms:modified xsi:type="dcterms:W3CDTF">2025-01-30T11:11:12Z</dcterms:modified>
</cp:coreProperties>
</file>