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emaily\"/>
    </mc:Choice>
  </mc:AlternateContent>
  <bookViews>
    <workbookView xWindow="0" yWindow="0" windowWidth="0" windowHeight="0"/>
  </bookViews>
  <sheets>
    <sheet name="Rekapitulace stavby" sheetId="1" r:id="rId1"/>
    <sheet name="01 - Dopravní část - 1.etapa" sheetId="2" r:id="rId2"/>
    <sheet name="02 - Vedlejší náklady - 1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Dopravní část - 1.etapa'!$C$127:$K$465</definedName>
    <definedName name="_xlnm.Print_Area" localSheetId="1">'01 - Dopravní část - 1.etapa'!$C$4:$J$76,'01 - Dopravní část - 1.etapa'!$C$82:$J$109,'01 - Dopravní část - 1.etapa'!$C$115:$K$465</definedName>
    <definedName name="_xlnm.Print_Titles" localSheetId="1">'01 - Dopravní část - 1.etapa'!$127:$127</definedName>
    <definedName name="_xlnm._FilterDatabase" localSheetId="2" hidden="1">'02 - Vedlejší náklady - 1...'!$C$120:$K$150</definedName>
    <definedName name="_xlnm.Print_Area" localSheetId="2">'02 - Vedlejší náklady - 1...'!$C$4:$J$76,'02 - Vedlejší náklady - 1...'!$C$82:$J$102,'02 - Vedlejší náklady - 1...'!$C$108:$K$150</definedName>
    <definedName name="_xlnm.Print_Titles" localSheetId="2">'02 - Vedlejší náklady - 1...'!$120:$120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2" r="J37"/>
  <c r="J36"/>
  <c i="1" r="AY95"/>
  <c i="2" r="J35"/>
  <c i="1" r="AX95"/>
  <c i="2"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5"/>
  <c r="BH425"/>
  <c r="BG425"/>
  <c r="BF425"/>
  <c r="T425"/>
  <c r="R425"/>
  <c r="P425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06"/>
  <c r="BH406"/>
  <c r="BG406"/>
  <c r="BF406"/>
  <c r="T406"/>
  <c r="R406"/>
  <c r="P406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81"/>
  <c r="BH381"/>
  <c r="BG381"/>
  <c r="BF381"/>
  <c r="T381"/>
  <c r="T380"/>
  <c r="R381"/>
  <c r="R380"/>
  <c r="P381"/>
  <c r="P380"/>
  <c r="BI375"/>
  <c r="BH375"/>
  <c r="BG375"/>
  <c r="BF375"/>
  <c r="T375"/>
  <c r="R375"/>
  <c r="P375"/>
  <c r="BI370"/>
  <c r="BH370"/>
  <c r="BG370"/>
  <c r="BF370"/>
  <c r="T370"/>
  <c r="R370"/>
  <c r="P370"/>
  <c r="BI355"/>
  <c r="BH355"/>
  <c r="BG355"/>
  <c r="BF355"/>
  <c r="T355"/>
  <c r="R355"/>
  <c r="P355"/>
  <c r="BI344"/>
  <c r="BH344"/>
  <c r="BG344"/>
  <c r="BF344"/>
  <c r="T344"/>
  <c r="R344"/>
  <c r="P344"/>
  <c r="BI339"/>
  <c r="BH339"/>
  <c r="BG339"/>
  <c r="BF339"/>
  <c r="T339"/>
  <c r="R339"/>
  <c r="P339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9"/>
  <c r="BH189"/>
  <c r="BG189"/>
  <c r="BF189"/>
  <c r="T189"/>
  <c r="R189"/>
  <c r="P189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89"/>
  <c r="E7"/>
  <c r="E118"/>
  <c i="1" r="L90"/>
  <c r="AM90"/>
  <c r="AM89"/>
  <c r="L89"/>
  <c r="AM87"/>
  <c r="L87"/>
  <c r="L85"/>
  <c r="L84"/>
  <c i="2" r="BK462"/>
  <c r="J445"/>
  <c r="J438"/>
  <c r="BK427"/>
  <c r="J403"/>
  <c r="J375"/>
  <c r="BK316"/>
  <c r="J308"/>
  <c r="BK287"/>
  <c r="J279"/>
  <c r="BK264"/>
  <c r="J225"/>
  <c r="BK207"/>
  <c r="J190"/>
  <c r="J171"/>
  <c r="J162"/>
  <c r="J146"/>
  <c r="J131"/>
  <c r="J455"/>
  <c r="BK445"/>
  <c r="BK441"/>
  <c r="J437"/>
  <c r="BK421"/>
  <c r="J383"/>
  <c r="BK339"/>
  <c r="BK324"/>
  <c r="J321"/>
  <c r="BK284"/>
  <c r="BK261"/>
  <c r="BK198"/>
  <c r="J161"/>
  <c r="BK146"/>
  <c r="J462"/>
  <c r="BK450"/>
  <c r="BK443"/>
  <c r="BK434"/>
  <c r="J418"/>
  <c r="BK391"/>
  <c r="BK335"/>
  <c r="BK323"/>
  <c r="BK314"/>
  <c r="BK295"/>
  <c r="BK283"/>
  <c r="BK278"/>
  <c r="J269"/>
  <c r="J251"/>
  <c r="BK211"/>
  <c r="BK181"/>
  <c r="BK149"/>
  <c r="J140"/>
  <c i="1" r="AS94"/>
  <c i="2" r="BK317"/>
  <c r="BK299"/>
  <c r="J258"/>
  <c r="J235"/>
  <c r="J195"/>
  <c r="BK161"/>
  <c r="BK140"/>
  <c i="3" r="BK133"/>
  <c r="J142"/>
  <c r="BK125"/>
  <c r="J141"/>
  <c r="BK130"/>
  <c r="J147"/>
  <c r="J138"/>
  <c r="J125"/>
  <c i="2" r="J463"/>
  <c r="BK455"/>
  <c r="J444"/>
  <c r="J434"/>
  <c r="BK425"/>
  <c r="J391"/>
  <c r="J333"/>
  <c r="J314"/>
  <c r="J307"/>
  <c r="J286"/>
  <c r="J278"/>
  <c r="J261"/>
  <c r="BK231"/>
  <c r="BK218"/>
  <c r="BK195"/>
  <c r="J181"/>
  <c r="BK165"/>
  <c r="BK136"/>
  <c r="J465"/>
  <c r="J457"/>
  <c r="J450"/>
  <c r="BK438"/>
  <c r="BK424"/>
  <c r="BK394"/>
  <c r="BK344"/>
  <c r="J328"/>
  <c r="J322"/>
  <c r="J285"/>
  <c r="J268"/>
  <c r="BK235"/>
  <c r="J165"/>
  <c r="J136"/>
  <c r="BK452"/>
  <c r="J446"/>
  <c r="J439"/>
  <c r="BK430"/>
  <c r="J395"/>
  <c r="J387"/>
  <c r="J334"/>
  <c r="BK322"/>
  <c r="BK302"/>
  <c r="BK285"/>
  <c r="J282"/>
  <c r="BK275"/>
  <c r="BK258"/>
  <c r="BK225"/>
  <c r="J198"/>
  <c r="J175"/>
  <c r="BK143"/>
  <c r="BK134"/>
  <c r="BK418"/>
  <c r="BK399"/>
  <c r="BK375"/>
  <c r="BK334"/>
  <c r="BK308"/>
  <c r="J280"/>
  <c r="BK251"/>
  <c r="J231"/>
  <c r="J178"/>
  <c r="BK156"/>
  <c i="3" r="J131"/>
  <c r="BK141"/>
  <c r="J149"/>
  <c r="BK136"/>
  <c r="BK126"/>
  <c r="J133"/>
  <c i="2" r="BK465"/>
  <c r="BK449"/>
  <c r="BK440"/>
  <c r="J430"/>
  <c r="BK406"/>
  <c r="J399"/>
  <c r="J339"/>
  <c r="J312"/>
  <c r="J299"/>
  <c r="J283"/>
  <c r="J275"/>
  <c r="J260"/>
  <c r="J228"/>
  <c r="J211"/>
  <c r="J189"/>
  <c r="J170"/>
  <c r="BK147"/>
  <c r="J135"/>
  <c r="BK463"/>
  <c r="J452"/>
  <c r="BK442"/>
  <c r="BK439"/>
  <c r="J425"/>
  <c r="BK395"/>
  <c r="BK355"/>
  <c r="J335"/>
  <c r="BK312"/>
  <c r="BK281"/>
  <c r="BK260"/>
  <c r="BK202"/>
  <c r="BK162"/>
  <c r="J156"/>
  <c r="J461"/>
  <c r="J449"/>
  <c r="J441"/>
  <c r="BK433"/>
  <c r="J421"/>
  <c r="J394"/>
  <c r="J355"/>
  <c r="J324"/>
  <c r="J317"/>
  <c r="J310"/>
  <c r="J284"/>
  <c r="J281"/>
  <c r="BK273"/>
  <c r="J254"/>
  <c r="J218"/>
  <c r="BK190"/>
  <c r="BK178"/>
  <c r="J147"/>
  <c r="BK131"/>
  <c r="J406"/>
  <c r="BK383"/>
  <c r="J370"/>
  <c r="BK333"/>
  <c r="J302"/>
  <c r="BK268"/>
  <c r="BK239"/>
  <c r="BK228"/>
  <c r="BK175"/>
  <c r="BK152"/>
  <c i="3" r="BK146"/>
  <c r="J134"/>
  <c r="BK147"/>
  <c r="BK134"/>
  <c r="BK149"/>
  <c r="BK131"/>
  <c i="2" r="BK457"/>
  <c r="BK446"/>
  <c r="J442"/>
  <c r="J432"/>
  <c r="J424"/>
  <c r="BK387"/>
  <c r="J330"/>
  <c r="BK310"/>
  <c r="J295"/>
  <c r="BK282"/>
  <c r="J273"/>
  <c r="J239"/>
  <c r="J222"/>
  <c r="J202"/>
  <c r="BK184"/>
  <c r="BK170"/>
  <c r="BK159"/>
  <c r="J143"/>
  <c r="BK461"/>
  <c r="J451"/>
  <c r="J443"/>
  <c r="J440"/>
  <c r="J433"/>
  <c r="J414"/>
  <c r="BK370"/>
  <c r="BK330"/>
  <c r="J323"/>
  <c r="J287"/>
  <c r="BK280"/>
  <c r="BK254"/>
  <c r="J184"/>
  <c r="J159"/>
  <c r="J134"/>
  <c r="BK451"/>
  <c r="BK444"/>
  <c r="BK437"/>
  <c r="BK432"/>
  <c r="BK414"/>
  <c r="BK381"/>
  <c r="BK328"/>
  <c r="BK321"/>
  <c r="BK307"/>
  <c r="BK286"/>
  <c r="BK279"/>
  <c r="J264"/>
  <c r="BK243"/>
  <c r="J207"/>
  <c r="BK189"/>
  <c r="J152"/>
  <c r="BK135"/>
  <c r="J427"/>
  <c r="BK403"/>
  <c r="J381"/>
  <c r="J344"/>
  <c r="J316"/>
  <c r="BK269"/>
  <c r="J243"/>
  <c r="BK222"/>
  <c r="BK171"/>
  <c r="J149"/>
  <c i="3" r="BK142"/>
  <c r="J126"/>
  <c r="J136"/>
  <c r="BK124"/>
  <c r="BK138"/>
  <c r="J124"/>
  <c r="J146"/>
  <c r="J130"/>
  <c i="2" l="1" r="BK130"/>
  <c r="J130"/>
  <c r="J98"/>
  <c r="T164"/>
  <c r="R201"/>
  <c r="T210"/>
  <c r="T234"/>
  <c r="R263"/>
  <c r="BK274"/>
  <c r="J274"/>
  <c r="J104"/>
  <c r="BK327"/>
  <c r="J327"/>
  <c r="J105"/>
  <c r="BK382"/>
  <c r="J382"/>
  <c r="J107"/>
  <c r="P456"/>
  <c r="P130"/>
  <c r="R164"/>
  <c r="T201"/>
  <c r="P210"/>
  <c r="R234"/>
  <c r="T263"/>
  <c r="R274"/>
  <c r="T327"/>
  <c r="P382"/>
  <c r="BK456"/>
  <c r="J456"/>
  <c r="J108"/>
  <c r="R130"/>
  <c r="BK164"/>
  <c r="J164"/>
  <c r="J99"/>
  <c r="BK201"/>
  <c r="J201"/>
  <c r="J100"/>
  <c r="BK210"/>
  <c r="J210"/>
  <c r="J101"/>
  <c r="BK234"/>
  <c r="J234"/>
  <c r="J102"/>
  <c r="P263"/>
  <c r="T274"/>
  <c r="R327"/>
  <c r="R382"/>
  <c r="T456"/>
  <c i="3" r="P123"/>
  <c i="2" r="T130"/>
  <c r="P164"/>
  <c r="P201"/>
  <c r="R210"/>
  <c r="P234"/>
  <c r="BK263"/>
  <c r="J263"/>
  <c r="J103"/>
  <c r="P274"/>
  <c r="P327"/>
  <c r="T382"/>
  <c r="R456"/>
  <c i="3" r="BK123"/>
  <c r="J123"/>
  <c r="J98"/>
  <c r="R123"/>
  <c r="T123"/>
  <c r="BK132"/>
  <c r="J132"/>
  <c r="J99"/>
  <c r="P132"/>
  <c r="R132"/>
  <c r="T132"/>
  <c r="BK140"/>
  <c r="J140"/>
  <c r="J100"/>
  <c r="P140"/>
  <c r="R140"/>
  <c r="T140"/>
  <c i="2" r="BK380"/>
  <c r="J380"/>
  <c r="J106"/>
  <c i="3" r="BK148"/>
  <c r="J148"/>
  <c r="J101"/>
  <c r="F118"/>
  <c r="BE136"/>
  <c r="BE141"/>
  <c r="E111"/>
  <c r="BE124"/>
  <c r="BE131"/>
  <c r="BE133"/>
  <c r="J89"/>
  <c r="BE130"/>
  <c r="BE142"/>
  <c r="BE146"/>
  <c r="BE149"/>
  <c r="BE125"/>
  <c r="BE126"/>
  <c r="BE134"/>
  <c r="BE138"/>
  <c r="BE147"/>
  <c i="2" r="E85"/>
  <c r="F125"/>
  <c r="BE131"/>
  <c r="BE135"/>
  <c r="BE143"/>
  <c r="BE146"/>
  <c r="BE159"/>
  <c r="BE181"/>
  <c r="BE198"/>
  <c r="BE202"/>
  <c r="BE211"/>
  <c r="BE222"/>
  <c r="BE261"/>
  <c r="BE273"/>
  <c r="BE278"/>
  <c r="BE281"/>
  <c r="BE283"/>
  <c r="BE286"/>
  <c r="BE295"/>
  <c r="BE302"/>
  <c r="BE310"/>
  <c r="BE312"/>
  <c r="BE323"/>
  <c r="BE328"/>
  <c r="BE335"/>
  <c r="BE355"/>
  <c r="BE387"/>
  <c r="BE394"/>
  <c r="BE421"/>
  <c r="BE424"/>
  <c r="J122"/>
  <c r="BE156"/>
  <c r="BE161"/>
  <c r="BE162"/>
  <c r="BE165"/>
  <c r="BE184"/>
  <c r="BE195"/>
  <c r="BE231"/>
  <c r="BE260"/>
  <c r="BE268"/>
  <c r="BE308"/>
  <c r="BE330"/>
  <c r="BE339"/>
  <c r="BE370"/>
  <c r="BE383"/>
  <c r="BE395"/>
  <c r="BE403"/>
  <c r="BE425"/>
  <c r="BE430"/>
  <c r="BE433"/>
  <c r="BE438"/>
  <c r="BE440"/>
  <c r="BE442"/>
  <c r="BE445"/>
  <c r="BE134"/>
  <c r="BE136"/>
  <c r="BE140"/>
  <c r="BE147"/>
  <c r="BE149"/>
  <c r="BE170"/>
  <c r="BE171"/>
  <c r="BE189"/>
  <c r="BE190"/>
  <c r="BE207"/>
  <c r="BE218"/>
  <c r="BE225"/>
  <c r="BE228"/>
  <c r="BE239"/>
  <c r="BE258"/>
  <c r="BE264"/>
  <c r="BE269"/>
  <c r="BE275"/>
  <c r="BE282"/>
  <c r="BE287"/>
  <c r="BE299"/>
  <c r="BE307"/>
  <c r="BE314"/>
  <c r="BE316"/>
  <c r="BE333"/>
  <c r="BE375"/>
  <c r="BE406"/>
  <c r="BE427"/>
  <c r="BE432"/>
  <c r="BE437"/>
  <c r="BE441"/>
  <c r="BE449"/>
  <c r="BE451"/>
  <c r="BE462"/>
  <c r="BE152"/>
  <c r="BE175"/>
  <c r="BE178"/>
  <c r="BE235"/>
  <c r="BE243"/>
  <c r="BE251"/>
  <c r="BE254"/>
  <c r="BE279"/>
  <c r="BE280"/>
  <c r="BE284"/>
  <c r="BE285"/>
  <c r="BE317"/>
  <c r="BE321"/>
  <c r="BE322"/>
  <c r="BE324"/>
  <c r="BE334"/>
  <c r="BE344"/>
  <c r="BE381"/>
  <c r="BE391"/>
  <c r="BE399"/>
  <c r="BE414"/>
  <c r="BE418"/>
  <c r="BE434"/>
  <c r="BE439"/>
  <c r="BE443"/>
  <c r="BE444"/>
  <c r="BE446"/>
  <c r="BE450"/>
  <c r="BE452"/>
  <c r="BE455"/>
  <c r="BE457"/>
  <c r="BE461"/>
  <c r="BE463"/>
  <c r="BE465"/>
  <c r="J34"/>
  <c i="1" r="AW95"/>
  <c i="2" r="F37"/>
  <c i="1" r="BD95"/>
  <c i="2" r="F34"/>
  <c i="1" r="BA95"/>
  <c i="3" r="F36"/>
  <c i="1" r="BC96"/>
  <c i="2" r="F36"/>
  <c i="1" r="BC95"/>
  <c i="3" r="F34"/>
  <c i="1" r="BA96"/>
  <c i="3" r="F37"/>
  <c i="1" r="BD96"/>
  <c i="2" r="F35"/>
  <c i="1" r="BB95"/>
  <c i="3" r="F35"/>
  <c i="1" r="BB96"/>
  <c i="3" r="J34"/>
  <c i="1" r="AW96"/>
  <c i="3" l="1" r="R122"/>
  <c r="R121"/>
  <c i="2" r="T129"/>
  <c r="T128"/>
  <c i="3" r="P122"/>
  <c r="P121"/>
  <c i="1" r="AU96"/>
  <c i="2" r="R129"/>
  <c r="R128"/>
  <c r="P129"/>
  <c r="P128"/>
  <c i="1" r="AU95"/>
  <c i="3" r="T122"/>
  <c r="T121"/>
  <c i="2" r="BK129"/>
  <c r="J129"/>
  <c r="J97"/>
  <c i="3" r="BK122"/>
  <c r="J122"/>
  <c r="J97"/>
  <c i="2" r="J33"/>
  <c i="1" r="AV95"/>
  <c r="AT95"/>
  <c i="2" r="F33"/>
  <c i="1" r="AZ95"/>
  <c r="BD94"/>
  <c r="W33"/>
  <c r="BA94"/>
  <c r="W30"/>
  <c i="3" r="F33"/>
  <c i="1" r="AZ96"/>
  <c r="BC94"/>
  <c r="W32"/>
  <c r="BB94"/>
  <c r="W31"/>
  <c i="3" r="J33"/>
  <c i="1" r="AV96"/>
  <c r="AT96"/>
  <c i="2" l="1" r="BK128"/>
  <c r="J128"/>
  <c r="J96"/>
  <c i="3" r="BK121"/>
  <c r="J121"/>
  <c r="J96"/>
  <c i="1" r="AU94"/>
  <c r="AZ94"/>
  <c r="W29"/>
  <c r="AW94"/>
  <c r="AK30"/>
  <c r="AX94"/>
  <c r="AY94"/>
  <c i="3" l="1" r="J30"/>
  <c i="1" r="AG96"/>
  <c i="2" r="J30"/>
  <c i="1" r="AG95"/>
  <c r="AG94"/>
  <c r="AK26"/>
  <c r="AV94"/>
  <c r="AK29"/>
  <c r="AK35"/>
  <c l="1" r="AN95"/>
  <c i="3" r="J39"/>
  <c i="2" r="J39"/>
  <c i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<sst xmlns="http://schemas.openxmlformats.org/spreadsheetml/2006/main">
  <si>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</si>
  <si>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</si>
  <si>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</si>
  <si>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</si>
  <si>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</si>
  <si>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{6a262639-6d7a-4360-9d2a-939356ef0c97}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</si>
  <si>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</si>
  <si>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</si>
  <si>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</si>
  <si>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</si>
  <si>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</si>
  <si>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</si>
  <si>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Kód:</t>
  </si>
  <si>
    <t>SONA6873-2025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</si>
  <si>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</si>
  <si>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</si>
  <si>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komunikace 5.května v Karlových Varech - 1.etapa</t>
  </si>
  <si>
    <t>KSO:</t>
  </si>
  <si>
    <t>CC-CZ:</t>
  </si>
  <si>
    <t>Místo:</t>
  </si>
  <si>
    <t xml:space="preserve"> </t>
  </si>
  <si>
    <t>Datum:</t>
  </si>
  <si>
    <t>28. 1. 2025</t>
  </si>
  <si>
    <t>Zadavatel:</t>
  </si>
  <si>
    <t>IČ:</t>
  </si>
  <si>
    <t>Statutární město Karlovy Vary</t>
  </si>
  <si>
    <t>DIČ:</t>
  </si>
  <si>
    <t>Uchazeč:</t>
  </si>
  <si>
    <t>Vyplň údaj</t>
  </si>
  <si>
    <t>Projektant:</t>
  </si>
  <si>
    <t>DPT s.r.o.Ostrov</t>
  </si>
  <si>
    <t>True</t>
  </si>
  <si>
    <t>Zpracovatel:</t>
  </si>
  <si>
    <t>Neubauerová Soňa, SK-Projekt Ostrov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</si>
  <si>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</si>
  <si>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</si>
  <si>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</si>
  <si>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</si>
  <si>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</si>
  <si>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</si>
  <si>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</si>
  <si>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</si>
  <si>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</si>
  <si>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</si>
  <si>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</si>
  <si>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</si>
  <si>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</si>
  <si>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</si>
  <si>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</si>
  <si>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</si>
  <si>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</si>
  <si>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</si>
  <si>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</si>
  <si>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</si>
  <si>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</si>
  <si>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</si>
  <si>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</si>
  <si>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</si>
  <si>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</si>
  <si>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</si>
  <si>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</si>
  <si>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</si>
  <si>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</si>
  <si>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</si>
  <si>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</si>
  <si>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</si>
  <si>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</si>
  <si>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</si>
  <si>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</si>
  <si>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</si>
  <si>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</si>
  <si>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</si>
  <si>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</si>
  <si>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</si>
  <si>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</si>
  <si>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</si>
  <si>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</si>
  <si>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</si>
  <si>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</si>
  <si>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</si>
  <si>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</si>
  <si>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Dopravní část - 1.etapa</t>
  </si>
  <si>
    <t>STA</t>
  </si>
  <si>
    <t>1</t>
  </si>
  <si>
    <t>{69bb73fc-0175-44c5-b25e-91ceb003a26c}</t>
  </si>
  <si>
    <t>2</t>
  </si>
  <si>
    <t>02</t>
  </si>
  <si>
    <t>Vedlejší náklady - 1.etapa</t>
  </si>
  <si>
    <t>{110e923c-c313-4a9c-abfb-94f9863406b6}</t>
  </si>
  <si>
    <t>KRYCÍ LIST SOUPISU PRACÍ</t>
  </si>
  <si>
    <t>Objekt:</t>
  </si>
  <si>
    <t>01 - Dopravní část - 1.etapa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</si>
  <si>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</si>
  <si>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</si>
  <si>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</si>
  <si>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</si>
  <si>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</si>
  <si>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</si>
  <si>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</si>
  <si>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</si>
  <si>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3 - Svislé a kompletní konstrukce</t>
  </si>
  <si>
    <t xml:space="preserve">    5-1 - Asfaltová vozovka</t>
  </si>
  <si>
    <t xml:space="preserve">    5-2 - Dlážděný chodník + vjezdy</t>
  </si>
  <si>
    <t xml:space="preserve">    8 - Trubní vedení</t>
  </si>
  <si>
    <t xml:space="preserve">    91 - Doplňující konstrukce a práce pozemních komunikací, letišť a ploch</t>
  </si>
  <si>
    <t xml:space="preserve">    997 - Přesun sutě</t>
  </si>
  <si>
    <t xml:space="preserve">    998 - Přesun hmot</t>
  </si>
  <si>
    <t xml:space="preserve">    ODV - Odvodnění povrchu komunikace</t>
  </si>
  <si>
    <t xml:space="preserve">    SAN - Sanace pláně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</si>
  <si>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</si>
  <si>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</si>
  <si>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</si>
  <si>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</si>
  <si>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</si>
  <si>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</si>
  <si>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</si>
  <si>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</si>
  <si>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</si>
  <si>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</si>
  <si>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</si>
  <si>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</si>
  <si>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</si>
  <si>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</si>
  <si>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</si>
  <si>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</si>
  <si>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</si>
  <si>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</si>
  <si>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</si>
  <si>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</si>
  <si>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</si>
  <si>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CS ÚRS 2025 01</t>
  </si>
  <si>
    <t>4</t>
  </si>
  <si>
    <t>-2036680060</t>
  </si>
  <si>
    <t>VV</t>
  </si>
  <si>
    <t>keře podél obrubníku</t>
  </si>
  <si>
    <t>160</t>
  </si>
  <si>
    <t>162301501</t>
  </si>
  <si>
    <t>Vodorovné přemístění křovin do 5 km D kmene do 100 mm</t>
  </si>
  <si>
    <t>1340982812</t>
  </si>
  <si>
    <t>3</t>
  </si>
  <si>
    <t>1622000R1</t>
  </si>
  <si>
    <t>Likvidace odstraněných keřů</t>
  </si>
  <si>
    <t>kpl</t>
  </si>
  <si>
    <t>-520638869</t>
  </si>
  <si>
    <t>122252205</t>
  </si>
  <si>
    <t>Odkopávky a prokopávky nezapažené pro silnice a dálnice v hornině třídy těžitelnosti I objem do 1000 m3 strojně</t>
  </si>
  <si>
    <t>m3</t>
  </si>
  <si>
    <t>-989156869</t>
  </si>
  <si>
    <t>pro novou konstrukci</t>
  </si>
  <si>
    <t>výměra dle specifikace prací</t>
  </si>
  <si>
    <t>810</t>
  </si>
  <si>
    <t>5</t>
  </si>
  <si>
    <t>129001101</t>
  </si>
  <si>
    <t>Příplatek za ztížení odkopávky nebo prokopávky v blízkosti inženýrských sítí</t>
  </si>
  <si>
    <t>344034011</t>
  </si>
  <si>
    <t>předpoklad</t>
  </si>
  <si>
    <t>200</t>
  </si>
  <si>
    <t>6</t>
  </si>
  <si>
    <t>162751117</t>
  </si>
  <si>
    <t>Vodorovné přemístění přes 9 000 do 10000 m výkopku/sypaniny z horniny třídy těžitelnosti I skupiny 1 až 3</t>
  </si>
  <si>
    <t>-554528756</t>
  </si>
  <si>
    <t>veškerá zemina</t>
  </si>
  <si>
    <t>7</t>
  </si>
  <si>
    <t>171251201</t>
  </si>
  <si>
    <t>Uložení sypaniny na skládky nebo meziskládky</t>
  </si>
  <si>
    <t>515965790</t>
  </si>
  <si>
    <t>8</t>
  </si>
  <si>
    <t>171201231</t>
  </si>
  <si>
    <t>Poplatek za uložení zeminy a kamení na recyklační skládce (skládkovné) kód odpadu 17 05 04</t>
  </si>
  <si>
    <t>t</t>
  </si>
  <si>
    <t>-953044747</t>
  </si>
  <si>
    <t>810*2,0</t>
  </si>
  <si>
    <t>9</t>
  </si>
  <si>
    <t>181951112</t>
  </si>
  <si>
    <t>Úprava pláně v hornině třídy těžitelnosti I skupiny 1 až 3 se zhutněním strojně</t>
  </si>
  <si>
    <t>680133538</t>
  </si>
  <si>
    <t>pod zpevnění</t>
  </si>
  <si>
    <t>1170+0,3*260+375+25+55</t>
  </si>
  <si>
    <t>10</t>
  </si>
  <si>
    <t>181951111</t>
  </si>
  <si>
    <t>Úprava pláně v hornině třídy těžitelnosti I skupiny 1 až 3 bez zhutnění strojně</t>
  </si>
  <si>
    <t>1830622327</t>
  </si>
  <si>
    <t>pod ohumusování</t>
  </si>
  <si>
    <t>350</t>
  </si>
  <si>
    <t>11</t>
  </si>
  <si>
    <t>181351103</t>
  </si>
  <si>
    <t>Rozprostření ornice tl vrstvy do 200 mm pl přes 100 do 500 m2 v rovině nebo ve svahu do 1:5 strojně</t>
  </si>
  <si>
    <t>1450808937</t>
  </si>
  <si>
    <t>M</t>
  </si>
  <si>
    <t>10364101</t>
  </si>
  <si>
    <t>zemina pro terénní úpravy - ornice</t>
  </si>
  <si>
    <t>-1255466189</t>
  </si>
  <si>
    <t>350*0,1*1,50</t>
  </si>
  <si>
    <t>13</t>
  </si>
  <si>
    <t>181411121</t>
  </si>
  <si>
    <t>Založení lučního trávníku výsevem pl do 1000 m2 v rovině a ve svahu do 1:5</t>
  </si>
  <si>
    <t>-376131214</t>
  </si>
  <si>
    <t>14</t>
  </si>
  <si>
    <t>00572100</t>
  </si>
  <si>
    <t>osivo jetelotráva intenzivní víceletá</t>
  </si>
  <si>
    <t>kg</t>
  </si>
  <si>
    <t>-2027199810</t>
  </si>
  <si>
    <t>350*0,05*1,03</t>
  </si>
  <si>
    <t>Zemní práce - přípravné a přidružené práce</t>
  </si>
  <si>
    <t>15</t>
  </si>
  <si>
    <t>113106161</t>
  </si>
  <si>
    <t>Rozebrání dlažeb vozovek z drobných kostek s ložem z kameniva ručně</t>
  </si>
  <si>
    <t>-1180518248</t>
  </si>
  <si>
    <t>kamenná dlažba se očistí a použije zpět na vjezdy</t>
  </si>
  <si>
    <t>přebytek se uloží dle dispozic investora</t>
  </si>
  <si>
    <t>95</t>
  </si>
  <si>
    <t>16</t>
  </si>
  <si>
    <t>979071121</t>
  </si>
  <si>
    <t>Očištění dlažebních kostek drobných s původním spárováním kamenivem těženým</t>
  </si>
  <si>
    <t>-1433610470</t>
  </si>
  <si>
    <t>17</t>
  </si>
  <si>
    <t>113106271</t>
  </si>
  <si>
    <t>Rozebrání dlažeb vozovek ze zámkové dlažby s ložem z kameniva strojně pl přes 50 do 200 m2</t>
  </si>
  <si>
    <t>1722326204</t>
  </si>
  <si>
    <t>dlažba se odveze na placenou skládku</t>
  </si>
  <si>
    <t>175</t>
  </si>
  <si>
    <t>18</t>
  </si>
  <si>
    <t>113107241</t>
  </si>
  <si>
    <t>Odstranění podkladu živičného tl 50 mm strojně pl přes 200 m2</t>
  </si>
  <si>
    <t>-298522049</t>
  </si>
  <si>
    <t>260</t>
  </si>
  <si>
    <t>19</t>
  </si>
  <si>
    <t>113107242</t>
  </si>
  <si>
    <t>Odstranění krytu živičného tl přes 50 do 100 mm strojně pl přes 200 m2</t>
  </si>
  <si>
    <t>-1255366498</t>
  </si>
  <si>
    <t>740</t>
  </si>
  <si>
    <t>20</t>
  </si>
  <si>
    <t>113107244</t>
  </si>
  <si>
    <t>Odstranění krytu živičného tl přes 150 do 200 mm strojně pl přes 200 m2</t>
  </si>
  <si>
    <t>-627461087</t>
  </si>
  <si>
    <t>325</t>
  </si>
  <si>
    <t>113201111</t>
  </si>
  <si>
    <t>Vytrhání obrub chodníkových ležatých</t>
  </si>
  <si>
    <t>m</t>
  </si>
  <si>
    <t>642044919</t>
  </si>
  <si>
    <t>žulový obrubník</t>
  </si>
  <si>
    <t>cca 50% se použije zpět</t>
  </si>
  <si>
    <t>295</t>
  </si>
  <si>
    <t>22</t>
  </si>
  <si>
    <t>979024443</t>
  </si>
  <si>
    <t>Očištění vybouraných obrubníků a krajníků silničních</t>
  </si>
  <si>
    <t>-358695625</t>
  </si>
  <si>
    <t>23</t>
  </si>
  <si>
    <t>113204111</t>
  </si>
  <si>
    <t>Vytrhání obrub záhonových</t>
  </si>
  <si>
    <t>-601725840</t>
  </si>
  <si>
    <t>betonové obrubníky</t>
  </si>
  <si>
    <t>odvezou se na placenou skládku</t>
  </si>
  <si>
    <t>65</t>
  </si>
  <si>
    <t>24</t>
  </si>
  <si>
    <t>966006132</t>
  </si>
  <si>
    <t>Odstranění značek dopravních nebo orientačních se sloupky s betonovými patkami</t>
  </si>
  <si>
    <t>kus</t>
  </si>
  <si>
    <t>-1534378102</t>
  </si>
  <si>
    <t>značky se odvezou dle dispozic investora</t>
  </si>
  <si>
    <t>25</t>
  </si>
  <si>
    <t>966006261</t>
  </si>
  <si>
    <t>Odstranění zpomalovacího plastového prahu</t>
  </si>
  <si>
    <t>386870342</t>
  </si>
  <si>
    <t>zpomalovací práh bude opětovně namontován</t>
  </si>
  <si>
    <t>Svislé a kompletní konstrukce</t>
  </si>
  <si>
    <t>26</t>
  </si>
  <si>
    <t>3889900R1</t>
  </si>
  <si>
    <t>Chránička kabelů plastová dělená DN 100 - montáž a dodávka vč.dopravy</t>
  </si>
  <si>
    <t>-1054510847</t>
  </si>
  <si>
    <t>P</t>
  </si>
  <si>
    <t>Poznámka k položce:_x000d_
Kopohalf</t>
  </si>
  <si>
    <t xml:space="preserve">pro stávající kabely  </t>
  </si>
  <si>
    <t>500</t>
  </si>
  <si>
    <t>27</t>
  </si>
  <si>
    <t>3100000R1</t>
  </si>
  <si>
    <t>Oprava podezdívek stávajících plotů dotčených stavbou</t>
  </si>
  <si>
    <t>-1271663471</t>
  </si>
  <si>
    <t>rozsah se upřesní při realizaci</t>
  </si>
  <si>
    <t>5-1</t>
  </si>
  <si>
    <t>Asfaltová vozovka</t>
  </si>
  <si>
    <t>28</t>
  </si>
  <si>
    <t>564861111</t>
  </si>
  <si>
    <t>Podklad ze štěrkodrtě ŠD plochy přes 100 m2 tl 200 mm</t>
  </si>
  <si>
    <t>1552362075</t>
  </si>
  <si>
    <t>konstrukce živičné vozovky</t>
  </si>
  <si>
    <t>1170</t>
  </si>
  <si>
    <t>přidáno pod obrubníky</t>
  </si>
  <si>
    <t>260*0,30</t>
  </si>
  <si>
    <t>Součet</t>
  </si>
  <si>
    <t>29</t>
  </si>
  <si>
    <t>564952111</t>
  </si>
  <si>
    <t>Podklad z mechanicky zpevněného kameniva MZK tl 150 mm</t>
  </si>
  <si>
    <t>555753808</t>
  </si>
  <si>
    <t>30</t>
  </si>
  <si>
    <t>565165121</t>
  </si>
  <si>
    <t>Asfaltový beton vrstva podkladní ACP 16 (obalované kamenivo OKS) tl 80 mm š přes 3 m</t>
  </si>
  <si>
    <t>2114102536</t>
  </si>
  <si>
    <t>31</t>
  </si>
  <si>
    <t>573111113</t>
  </si>
  <si>
    <t>Postřik živičný infiltrační s posypem z asfaltu množství 1,5 kg/m2</t>
  </si>
  <si>
    <t>-1864032435</t>
  </si>
  <si>
    <t>32</t>
  </si>
  <si>
    <t>573231108</t>
  </si>
  <si>
    <t>Postřik živičný spojovací ze silniční emulze v množství 0,50 kg/m2</t>
  </si>
  <si>
    <t>-321831206</t>
  </si>
  <si>
    <t>33</t>
  </si>
  <si>
    <t>577134221</t>
  </si>
  <si>
    <t>Asfaltový beton vrstva obrusná ACO 11 (ABS) tř. II tl 40 mm š přes 3 m z nemodifikovaného asfaltu</t>
  </si>
  <si>
    <t>612914278</t>
  </si>
  <si>
    <t>5-2</t>
  </si>
  <si>
    <t>Dlážděný chodník + vjezdy</t>
  </si>
  <si>
    <t>34</t>
  </si>
  <si>
    <t>564851111</t>
  </si>
  <si>
    <t>Podklad ze štěrkodrtě ŠD plochy přes 100 m2 tl 150 mm</t>
  </si>
  <si>
    <t>-2134999943</t>
  </si>
  <si>
    <t>konstrukce chodníku</t>
  </si>
  <si>
    <t>375+25</t>
  </si>
  <si>
    <t>35</t>
  </si>
  <si>
    <t>564861011</t>
  </si>
  <si>
    <t>Podklad ze štěrkodrtě ŠD plochy do 100 m2 tl 200 mm</t>
  </si>
  <si>
    <t>-1006907826</t>
  </si>
  <si>
    <t>konstrukce vjezdů</t>
  </si>
  <si>
    <t>55</t>
  </si>
  <si>
    <t>36</t>
  </si>
  <si>
    <t>591211111</t>
  </si>
  <si>
    <t>Kladení dlažby z kostek drobných z kamene do lože z kameniva těženého tl 50 mm</t>
  </si>
  <si>
    <t>-955355112</t>
  </si>
  <si>
    <t>použije se vybouraná očištěná žulová dlažba</t>
  </si>
  <si>
    <t>37</t>
  </si>
  <si>
    <t>58381007R</t>
  </si>
  <si>
    <t>kostka štípaná dlažební žula drobná 100/100/60mm červená</t>
  </si>
  <si>
    <t>1031385767</t>
  </si>
  <si>
    <t>konstrukce chodníku - slepecká dlažba</t>
  </si>
  <si>
    <t>25*1,02</t>
  </si>
  <si>
    <t>38</t>
  </si>
  <si>
    <t>591411111</t>
  </si>
  <si>
    <t>Kladení dlažby z mozaiky jednobarevné komunikací pro pěší lože z kameniva</t>
  </si>
  <si>
    <t>1380500579</t>
  </si>
  <si>
    <t>375</t>
  </si>
  <si>
    <t>39</t>
  </si>
  <si>
    <t>58381005R</t>
  </si>
  <si>
    <t>kostka štípaná dlažební mozaika žula 60/60/6</t>
  </si>
  <si>
    <t>187246405</t>
  </si>
  <si>
    <t>375*1,02</t>
  </si>
  <si>
    <t>40</t>
  </si>
  <si>
    <t>5910000R1</t>
  </si>
  <si>
    <t>Příplatek za přesnost rozměrů žulové dlažby</t>
  </si>
  <si>
    <t>-1490225287</t>
  </si>
  <si>
    <t>41</t>
  </si>
  <si>
    <t>5910000R2</t>
  </si>
  <si>
    <t>Příplatek za spárování žulové dlažby drenážní spárovací maltou</t>
  </si>
  <si>
    <t>-876478412</t>
  </si>
  <si>
    <t>375+25+55</t>
  </si>
  <si>
    <t>Trubní vedení</t>
  </si>
  <si>
    <t>42</t>
  </si>
  <si>
    <t>899132121</t>
  </si>
  <si>
    <t>Výměna (výšková úprava) poklopu kanalizačního pevného s ošetřením podkladu hloubky do 25 cm</t>
  </si>
  <si>
    <t>-210312119</t>
  </si>
  <si>
    <t>Poznámka k položce:_x000d_
položka platí pro výškovou úpravu poklopu_x000d_
_x000d_
položka obsahuje:_x000d_
_x000d_
- vybourání původního poklopu vč.rámu_x000d_
_x000d_
- osazení nového, popřípadě původního poklopu vč.rámu_x000d_
_x000d_
- vyrovnání podkladu poklopu_x000d_
_x000d_
- vybourání povrchu vozovky kolem poklopu vč.obnovy</t>
  </si>
  <si>
    <t>43</t>
  </si>
  <si>
    <t>28661935</t>
  </si>
  <si>
    <t>poklop šachtový litinový DN 600 pro třídu zatížení D400</t>
  </si>
  <si>
    <t>-1773676234</t>
  </si>
  <si>
    <t>44</t>
  </si>
  <si>
    <t>899132212</t>
  </si>
  <si>
    <t>Výměna (výšková úprava) poklopu vodovodního samonivelačního nebo pevného šoupátkového</t>
  </si>
  <si>
    <t>1757412896</t>
  </si>
  <si>
    <t>45</t>
  </si>
  <si>
    <t>55241101R</t>
  </si>
  <si>
    <t>poklop šoupátkový, hydrantový, přípojkový litinový tř D400 v pevném rámu</t>
  </si>
  <si>
    <t>-963538322</t>
  </si>
  <si>
    <t>91</t>
  </si>
  <si>
    <t>Doplňující konstrukce a práce pozemních komunikací, letišť a ploch</t>
  </si>
  <si>
    <t>46</t>
  </si>
  <si>
    <t>914111111</t>
  </si>
  <si>
    <t>Montáž svislé dopravní značky do velikosti 1 m2 objímkami na sloupek nebo konzolu</t>
  </si>
  <si>
    <t>344035548</t>
  </si>
  <si>
    <t>nové dopravní značky</t>
  </si>
  <si>
    <t>47</t>
  </si>
  <si>
    <t>40445608</t>
  </si>
  <si>
    <t>značky upravující přednost P1, P4 700mm</t>
  </si>
  <si>
    <t>-685586316</t>
  </si>
  <si>
    <t>48</t>
  </si>
  <si>
    <t>40445611</t>
  </si>
  <si>
    <t>značky upravující přednost P2, P3, P8 500mm</t>
  </si>
  <si>
    <t>-1894973501</t>
  </si>
  <si>
    <t>49</t>
  </si>
  <si>
    <t>40445621</t>
  </si>
  <si>
    <t>informativní značky provozní IP1-IP3, IP4b-IP7, IP10a, b 500x500mm</t>
  </si>
  <si>
    <t>-338364624</t>
  </si>
  <si>
    <t>50</t>
  </si>
  <si>
    <t>40445625</t>
  </si>
  <si>
    <t>informativní značky provozní IP8, IP9, IP11-IP13 500x700mm</t>
  </si>
  <si>
    <t>1614829948</t>
  </si>
  <si>
    <t>51</t>
  </si>
  <si>
    <t>40445626</t>
  </si>
  <si>
    <t>informativní značky provozní IP14-IP29, IP31 750x1000mm</t>
  </si>
  <si>
    <t>-1454909329</t>
  </si>
  <si>
    <t>52</t>
  </si>
  <si>
    <t>40445647</t>
  </si>
  <si>
    <t>dodatkové tabulky E1, E2a,b , E6, E9, E10 E12c, E17 500x500mm</t>
  </si>
  <si>
    <t>-560094372</t>
  </si>
  <si>
    <t>53</t>
  </si>
  <si>
    <t>40445650</t>
  </si>
  <si>
    <t>dodatkové tabulky E7, E12, E13 500x300mm</t>
  </si>
  <si>
    <t>-1907075482</t>
  </si>
  <si>
    <t>54</t>
  </si>
  <si>
    <t>914511112</t>
  </si>
  <si>
    <t>Montáž sloupku dopravních značek délky do 3,5 m s betonovým základem a patkou D 60 mm</t>
  </si>
  <si>
    <t>-1917096657</t>
  </si>
  <si>
    <t>40445225</t>
  </si>
  <si>
    <t>sloupek pro dopravní značku Zn D 60mm v 3,5m</t>
  </si>
  <si>
    <t>-1636841913</t>
  </si>
  <si>
    <t>56</t>
  </si>
  <si>
    <t>916241213</t>
  </si>
  <si>
    <t>Osazení obrubníku kamenného stojatého s boční opěrou do lože z betonu prostého</t>
  </si>
  <si>
    <t>2104322689</t>
  </si>
  <si>
    <t>cca 50% délky vybouraných se použije zpět</t>
  </si>
  <si>
    <t>silniční</t>
  </si>
  <si>
    <t>179+39+10+5+9+6+14+16+24</t>
  </si>
  <si>
    <t>záhonové</t>
  </si>
  <si>
    <t>101</t>
  </si>
  <si>
    <t>57</t>
  </si>
  <si>
    <t>9162412R1</t>
  </si>
  <si>
    <t>Příplatek za úpravu stávajících vybouraných kamenných obrubníků určených k opětovnému použití (opracování, délková úprava, sanace...) na deponii</t>
  </si>
  <si>
    <t>301157672</t>
  </si>
  <si>
    <t>přemístění na deponii a zpět</t>
  </si>
  <si>
    <t>je započteno v položce 997221571(9) + 997221612</t>
  </si>
  <si>
    <t>145</t>
  </si>
  <si>
    <t>58</t>
  </si>
  <si>
    <t>58380006</t>
  </si>
  <si>
    <t>obrubník kamenný žulový přímý 1000x200x200mm</t>
  </si>
  <si>
    <t>-249475197</t>
  </si>
  <si>
    <t>Poznámka k položce:_x000d_
Hmotnost: 105 kg/bm</t>
  </si>
  <si>
    <t>39*1,02+0,22</t>
  </si>
  <si>
    <t>59</t>
  </si>
  <si>
    <t>58380003R</t>
  </si>
  <si>
    <t>obrubník kamenný žulový přímý 1000x200x300mm</t>
  </si>
  <si>
    <t>-447183654</t>
  </si>
  <si>
    <t>194*1,02+0,12</t>
  </si>
  <si>
    <t>odpočet vybouraných očištěných a upravených obrubníků</t>
  </si>
  <si>
    <t>-145</t>
  </si>
  <si>
    <t>60</t>
  </si>
  <si>
    <t>583800R1</t>
  </si>
  <si>
    <t>Příplatek za přechodový kamenný obrubník 200x300-200-230mm</t>
  </si>
  <si>
    <t>-1973627737</t>
  </si>
  <si>
    <t>61</t>
  </si>
  <si>
    <t>58380432R</t>
  </si>
  <si>
    <t>obrubník kamenný žulový obloukový R 3-5m 200x300mm</t>
  </si>
  <si>
    <t>-253880998</t>
  </si>
  <si>
    <t>15*1,02+0,7</t>
  </si>
  <si>
    <t>62</t>
  </si>
  <si>
    <t>58380442R</t>
  </si>
  <si>
    <t>obrubník kamenný žulový obloukový R 5-10m 200x300mm</t>
  </si>
  <si>
    <t>-1897513304</t>
  </si>
  <si>
    <t>30*1,02+0,4</t>
  </si>
  <si>
    <t>63</t>
  </si>
  <si>
    <t>58380452R</t>
  </si>
  <si>
    <t>obrubník kamenný žulový obloukový R 10-25m 200x300mm</t>
  </si>
  <si>
    <t>-1068818569</t>
  </si>
  <si>
    <t>24*1,02+0,52</t>
  </si>
  <si>
    <t>64</t>
  </si>
  <si>
    <t>583803R1</t>
  </si>
  <si>
    <t>obrubník kamenný žulový přímý 60x250mm</t>
  </si>
  <si>
    <t>-1616635143</t>
  </si>
  <si>
    <t>101*1,02-0,02</t>
  </si>
  <si>
    <t>583803R2</t>
  </si>
  <si>
    <t>Příplatek za poloměr R=0,5m ke kamennému záhonovému obrubníku 60/250mm</t>
  </si>
  <si>
    <t>1030831133</t>
  </si>
  <si>
    <t>66</t>
  </si>
  <si>
    <t>919726202</t>
  </si>
  <si>
    <t>Geotextilie pro vyztužení, separaci a filtraci tkaná z PP podélná pevnost v tahu přes 15 do 50 kN/m</t>
  </si>
  <si>
    <t>-1401560213</t>
  </si>
  <si>
    <t>konstrukce asfaltové vozovky</t>
  </si>
  <si>
    <t>1170+0,3*260</t>
  </si>
  <si>
    <t>67</t>
  </si>
  <si>
    <t>919735111</t>
  </si>
  <si>
    <t>Řezání stávajícího živičného krytu hl do 50 mm</t>
  </si>
  <si>
    <t>-1075347596</t>
  </si>
  <si>
    <t>68</t>
  </si>
  <si>
    <t>919732221</t>
  </si>
  <si>
    <t>Styčná spára napojení nového živičného povrchu na stávající za tepla š 15 mm hl 25 mm bez prořezání</t>
  </si>
  <si>
    <t>-547765383</t>
  </si>
  <si>
    <t>69</t>
  </si>
  <si>
    <t>919125111</t>
  </si>
  <si>
    <t>Těsnění svislé spáry mezi živičným krytem a ostatními prvky samolepicí asfaltovou páskou š 35 mm</t>
  </si>
  <si>
    <t>-750112559</t>
  </si>
  <si>
    <t>70</t>
  </si>
  <si>
    <t>9167811R1</t>
  </si>
  <si>
    <t>Zpomalovací plastový práh - montáž</t>
  </si>
  <si>
    <t>1757828396</t>
  </si>
  <si>
    <t>zpětná montáž stávajícího prahu</t>
  </si>
  <si>
    <t>997</t>
  </si>
  <si>
    <t>Přesun sutě</t>
  </si>
  <si>
    <t>71</t>
  </si>
  <si>
    <t>997221551</t>
  </si>
  <si>
    <t>Vodorovná doprava suti ze sypkých materiálů do 1 km</t>
  </si>
  <si>
    <t>-1583065981</t>
  </si>
  <si>
    <t>365</t>
  </si>
  <si>
    <t>72</t>
  </si>
  <si>
    <t>997221559</t>
  </si>
  <si>
    <t>Příplatek za každý další 1 km u vodorovné dopravy suti ze sypkých materiálů</t>
  </si>
  <si>
    <t>-2114129751</t>
  </si>
  <si>
    <t>celkem cca 10km na placenou skládku</t>
  </si>
  <si>
    <t>365*9</t>
  </si>
  <si>
    <t>73</t>
  </si>
  <si>
    <t>997221861</t>
  </si>
  <si>
    <t>Poplatek za uložení na recyklační skládce (skládkovné) stavebního odpadu z prostého betonu pod kódem 17 01 01</t>
  </si>
  <si>
    <t>-95220527</t>
  </si>
  <si>
    <t>74</t>
  </si>
  <si>
    <t>997221875</t>
  </si>
  <si>
    <t>Poplatek za uložení na recyklační skládce (skládkovné) stavebního odpadu asfaltového bez obsahu dehtu zatříděného do Katalogu odpadů pod kódem 17 03 02</t>
  </si>
  <si>
    <t>-211361891</t>
  </si>
  <si>
    <t>75</t>
  </si>
  <si>
    <t>997221561</t>
  </si>
  <si>
    <t>Vodorovná doprava suti z kusových materiálů do 1 km</t>
  </si>
  <si>
    <t>58981326</t>
  </si>
  <si>
    <t>odvoz vybourané kamenné dlažby, která nebude použita zpět</t>
  </si>
  <si>
    <t>na skládku dle určení investota</t>
  </si>
  <si>
    <t>(95-55)*0,28</t>
  </si>
  <si>
    <t>76</t>
  </si>
  <si>
    <t>997221569</t>
  </si>
  <si>
    <t>Příplatek za každý další 1 km u vodorovné dopravy suti z kusových materiálů</t>
  </si>
  <si>
    <t>1327711512</t>
  </si>
  <si>
    <t>předpoklad 10km</t>
  </si>
  <si>
    <t>(95-55)*0,28*9</t>
  </si>
  <si>
    <t>77</t>
  </si>
  <si>
    <t>997221571</t>
  </si>
  <si>
    <t>Vodorovná doprava vybouraných hmot do 1 km</t>
  </si>
  <si>
    <t>911959971</t>
  </si>
  <si>
    <t>přemístění vybouraných žulových obrubníků</t>
  </si>
  <si>
    <t>určených pro zpětné použití - cca 50% délky</t>
  </si>
  <si>
    <t xml:space="preserve">na deponii, kde se upraví a odvezou zpět </t>
  </si>
  <si>
    <t>145*0,15*2</t>
  </si>
  <si>
    <t>přemístění zbylých vybouraných žulových obrubníků</t>
  </si>
  <si>
    <t>na skládku dle určení investora</t>
  </si>
  <si>
    <t>(295-145)*0,15</t>
  </si>
  <si>
    <t>přemístění vybouraných značek dle určení investora</t>
  </si>
  <si>
    <t>0,03</t>
  </si>
  <si>
    <t>78</t>
  </si>
  <si>
    <t>997221579</t>
  </si>
  <si>
    <t>Příplatek za každý další 1 km u vodorovné dopravy vybouraných hmot</t>
  </si>
  <si>
    <t>-649182222</t>
  </si>
  <si>
    <t>předpoklad 5km</t>
  </si>
  <si>
    <t>145*0,15*2*4</t>
  </si>
  <si>
    <t>které se nepoužijí zpět</t>
  </si>
  <si>
    <t>(295-145)*0,15*9</t>
  </si>
  <si>
    <t>0,03*9</t>
  </si>
  <si>
    <t>79</t>
  </si>
  <si>
    <t>997221611</t>
  </si>
  <si>
    <t>Nakládání suti na dopravní prostředky pro vodorovnou dopravu</t>
  </si>
  <si>
    <t>-1573802363</t>
  </si>
  <si>
    <t>nakládání vybourané kamenné dlažby</t>
  </si>
  <si>
    <t>která nebude použita zpět pro odvoz</t>
  </si>
  <si>
    <t>80</t>
  </si>
  <si>
    <t>997221612</t>
  </si>
  <si>
    <t>Nakládání vybouraných hmot na dopravní prostředky pro vodorovnou dopravu</t>
  </si>
  <si>
    <t>161394344</t>
  </si>
  <si>
    <t>přemístění všech vybouraných obrubníků</t>
  </si>
  <si>
    <t>část na deponii a zpět pro jejich úpravu</t>
  </si>
  <si>
    <t>nepoužité na skládku dle určení investora</t>
  </si>
  <si>
    <t>295*0,15+145*0,15</t>
  </si>
  <si>
    <t>998</t>
  </si>
  <si>
    <t>Přesun hmot</t>
  </si>
  <si>
    <t>81</t>
  </si>
  <si>
    <t>998223011</t>
  </si>
  <si>
    <t>Přesun hmot pro pozemní komunikace s krytem dlážděným</t>
  </si>
  <si>
    <t>124421701</t>
  </si>
  <si>
    <t>ODV</t>
  </si>
  <si>
    <t>Odvodnění povrchu komunikace</t>
  </si>
  <si>
    <t>82</t>
  </si>
  <si>
    <t>132254203</t>
  </si>
  <si>
    <t>Hloubení zapažených rýh š do 2000 mm v hornině třídy těžitelnosti I skupiny 3 objem do 100 m3</t>
  </si>
  <si>
    <t>908744518</t>
  </si>
  <si>
    <t>výkop pro přípojky k UV</t>
  </si>
  <si>
    <t>50% zatřídění</t>
  </si>
  <si>
    <t>1,0*2,0*40*0,50</t>
  </si>
  <si>
    <t>83</t>
  </si>
  <si>
    <t>132354203</t>
  </si>
  <si>
    <t>Hloubení zapažených rýh š do 2000 mm v hornině třídy těžitelnosti II skupiny 4 objem do 100 m3</t>
  </si>
  <si>
    <t>233157082</t>
  </si>
  <si>
    <t>84</t>
  </si>
  <si>
    <t>151101101</t>
  </si>
  <si>
    <t>Zřízení příložného pažení a rozepření stěn rýh hl do 2 m</t>
  </si>
  <si>
    <t>1814811246</t>
  </si>
  <si>
    <t>přípojky k UV</t>
  </si>
  <si>
    <t>2,0*2*40</t>
  </si>
  <si>
    <t>85</t>
  </si>
  <si>
    <t>151101111</t>
  </si>
  <si>
    <t>Odstranění příložného pažení a rozepření stěn rýh hl do 2 m</t>
  </si>
  <si>
    <t>1273954103</t>
  </si>
  <si>
    <t>86</t>
  </si>
  <si>
    <t>451572111</t>
  </si>
  <si>
    <t>Lože pod potrubí otevřený výkop z kameniva drobného těženého</t>
  </si>
  <si>
    <t>888219912</t>
  </si>
  <si>
    <t>pod potrubí</t>
  </si>
  <si>
    <t>1,0*0,10*40</t>
  </si>
  <si>
    <t>87</t>
  </si>
  <si>
    <t>175151101</t>
  </si>
  <si>
    <t>Obsypání potrubí strojně sypaninou bez prohození, uloženou do 3 m</t>
  </si>
  <si>
    <t>-394065667</t>
  </si>
  <si>
    <t xml:space="preserve">obsyp potrubí </t>
  </si>
  <si>
    <t>1,0*0,50*40</t>
  </si>
  <si>
    <t>88</t>
  </si>
  <si>
    <t>58337302</t>
  </si>
  <si>
    <t>štěrkopísek frakce 0/16</t>
  </si>
  <si>
    <t>-1681592281</t>
  </si>
  <si>
    <t>pro obsyp potrubí</t>
  </si>
  <si>
    <t>20*2,0</t>
  </si>
  <si>
    <t>89</t>
  </si>
  <si>
    <t>174151101</t>
  </si>
  <si>
    <t>Zásyp jam, šachet rýh nebo kolem objektů sypaninou se zhutněním</t>
  </si>
  <si>
    <t>-1964020740</t>
  </si>
  <si>
    <t>nakoupeným materiálem</t>
  </si>
  <si>
    <t>výkop</t>
  </si>
  <si>
    <t xml:space="preserve">méně podsypy a obsypy </t>
  </si>
  <si>
    <t>-4-20</t>
  </si>
  <si>
    <t>90</t>
  </si>
  <si>
    <t>58331200</t>
  </si>
  <si>
    <t>štěrkopísek netříděný</t>
  </si>
  <si>
    <t>1384840885</t>
  </si>
  <si>
    <t>pro zásyp rýhy - přípojky k UV</t>
  </si>
  <si>
    <t>pod zpevněné konstrukce</t>
  </si>
  <si>
    <t>56*2,0</t>
  </si>
  <si>
    <t>709055628</t>
  </si>
  <si>
    <t>veškerá zemina pro výkop přípojek k UV</t>
  </si>
  <si>
    <t>80*0,5</t>
  </si>
  <si>
    <t>92</t>
  </si>
  <si>
    <t>162751137</t>
  </si>
  <si>
    <t>Vodorovné přemístění přes 9 000 do 10000 m výkopku/sypaniny z horniny třídy těžitelnosti II skupiny 4 a 5</t>
  </si>
  <si>
    <t>170925492</t>
  </si>
  <si>
    <t>93</t>
  </si>
  <si>
    <t>-1636644273</t>
  </si>
  <si>
    <t>94</t>
  </si>
  <si>
    <t>978038124</t>
  </si>
  <si>
    <t>80*2,0</t>
  </si>
  <si>
    <t>871313121</t>
  </si>
  <si>
    <t>Montáž kanalizačního potrubí hladkého plnostěnného SN 8 z PVC-U DN 160</t>
  </si>
  <si>
    <t>836666957</t>
  </si>
  <si>
    <t>96</t>
  </si>
  <si>
    <t>28611165</t>
  </si>
  <si>
    <t>trubka kanalizační PVC-U plnostěnná jednovrstvá DN 160x3000mm SN8</t>
  </si>
  <si>
    <t>-311737507</t>
  </si>
  <si>
    <t>40*1,015+0,40</t>
  </si>
  <si>
    <t>97</t>
  </si>
  <si>
    <t>8713700R1</t>
  </si>
  <si>
    <t>Příplatek za montáž a dodávku tvarovek potřebných pro potrubí PVC DN150</t>
  </si>
  <si>
    <t>-1247972891</t>
  </si>
  <si>
    <t>98</t>
  </si>
  <si>
    <t>8713700R2</t>
  </si>
  <si>
    <t>Příplatek za napojení nového potrubí DN150 k uličním vpustím na stávající kanalizaci</t>
  </si>
  <si>
    <t>-897084994</t>
  </si>
  <si>
    <t>99</t>
  </si>
  <si>
    <t>452112112</t>
  </si>
  <si>
    <t>Osazení betonových prstenců nebo rámů v do 100 mm pod poklopy a mříže</t>
  </si>
  <si>
    <t>-59901882</t>
  </si>
  <si>
    <t>pro nové uliční vpusti</t>
  </si>
  <si>
    <t>100</t>
  </si>
  <si>
    <t>59223864</t>
  </si>
  <si>
    <t>prstenec pro uliční vpusť vyrovnávací betonový 390x60x130mm</t>
  </si>
  <si>
    <t>806795102</t>
  </si>
  <si>
    <t>895941302</t>
  </si>
  <si>
    <t>Osazení vpusti uliční DN 450 z betonových dílců dno s kalištěm</t>
  </si>
  <si>
    <t>-829983413</t>
  </si>
  <si>
    <t>102</t>
  </si>
  <si>
    <t>59223852</t>
  </si>
  <si>
    <t>dno pro uliční vpusť s kalovou prohlubní betonové 450x300x50mm</t>
  </si>
  <si>
    <t>-1175591099</t>
  </si>
  <si>
    <t>103</t>
  </si>
  <si>
    <t>895941331</t>
  </si>
  <si>
    <t>Osazení vpusti uliční DN 450 z betonových dílců skruž průběžná s výtokem</t>
  </si>
  <si>
    <t>1379236133</t>
  </si>
  <si>
    <t>104</t>
  </si>
  <si>
    <t>59223854</t>
  </si>
  <si>
    <t>skruž betonová s odtokem 150mm PVC pro uliční vpusť 450x350x50mm</t>
  </si>
  <si>
    <t>-2070643534</t>
  </si>
  <si>
    <t>105</t>
  </si>
  <si>
    <t>895941322</t>
  </si>
  <si>
    <t>Osazení vpusti uliční DN 450 z betonových dílců skruž středová 295 mm</t>
  </si>
  <si>
    <t>1436261482</t>
  </si>
  <si>
    <t>106</t>
  </si>
  <si>
    <t>59223862</t>
  </si>
  <si>
    <t>skruž betonová středová pro uliční vpusť 450x295x50mm</t>
  </si>
  <si>
    <t>1705689900</t>
  </si>
  <si>
    <t>107</t>
  </si>
  <si>
    <t>895941323</t>
  </si>
  <si>
    <t>Osazení vpusti uliční DN 450 z betonových dílců skruž středová 570 mm</t>
  </si>
  <si>
    <t>672887077</t>
  </si>
  <si>
    <t>108</t>
  </si>
  <si>
    <t>59224488</t>
  </si>
  <si>
    <t>skruž betonová středová pro uliční vpusť 450x570x50mm</t>
  </si>
  <si>
    <t>1273488286</t>
  </si>
  <si>
    <t>109</t>
  </si>
  <si>
    <t>899204112</t>
  </si>
  <si>
    <t>Osazení mříží litinových včetně rámů a košů na bahno pro třídu zatížení D400, E600</t>
  </si>
  <si>
    <t>-1761147507</t>
  </si>
  <si>
    <t>pro UV</t>
  </si>
  <si>
    <t>110</t>
  </si>
  <si>
    <t>55241043</t>
  </si>
  <si>
    <t>mříž šachtová dešťová litinová DN 425 pro třídu zatížení D400 čtverec</t>
  </si>
  <si>
    <t>-1635408071</t>
  </si>
  <si>
    <t>111</t>
  </si>
  <si>
    <t>55241001</t>
  </si>
  <si>
    <t>koš kalový pod kruhovou mříž - těžký</t>
  </si>
  <si>
    <t>1213125038</t>
  </si>
  <si>
    <t>112</t>
  </si>
  <si>
    <t>899722114</t>
  </si>
  <si>
    <t>Krytí potrubí z plastů výstražnou fólií z PVC přes 34 do 40 cm</t>
  </si>
  <si>
    <t>4335558</t>
  </si>
  <si>
    <t>113</t>
  </si>
  <si>
    <t>8990000R2</t>
  </si>
  <si>
    <t xml:space="preserve">Vyčištění potrubí po pokládce, provedení zkoušky těsnosti a průchodnosti kanalizace </t>
  </si>
  <si>
    <t>1749129810</t>
  </si>
  <si>
    <t>114</t>
  </si>
  <si>
    <t>8950000R5</t>
  </si>
  <si>
    <t>Demontáž stávající uliční vpusti vč.likvidace</t>
  </si>
  <si>
    <t>-1981324980</t>
  </si>
  <si>
    <t>SAN</t>
  </si>
  <si>
    <t>Sanace pláně</t>
  </si>
  <si>
    <t>115</t>
  </si>
  <si>
    <t>-843448053</t>
  </si>
  <si>
    <t>1295*0,30+0,50</t>
  </si>
  <si>
    <t>116</t>
  </si>
  <si>
    <t>747046664</t>
  </si>
  <si>
    <t>117</t>
  </si>
  <si>
    <t>-697612049</t>
  </si>
  <si>
    <t>118</t>
  </si>
  <si>
    <t>110048552</t>
  </si>
  <si>
    <t>389*2,0</t>
  </si>
  <si>
    <t>119</t>
  </si>
  <si>
    <t>564871116</t>
  </si>
  <si>
    <t>Podklad ze štěrkodrtě ŠD plochy přes 100 m2 tl. 300 mm</t>
  </si>
  <si>
    <t>-1328598590</t>
  </si>
  <si>
    <t>02 - Vedlejší náklady - 1.etapa</t>
  </si>
  <si>
    <t>DPT projekty Ostrov s.r.o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</si>
  <si>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</si>
  <si>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</si>
  <si>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</si>
  <si>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</si>
  <si>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</si>
  <si>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</si>
  <si>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</si>
  <si>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</si>
  <si>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</si>
  <si>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012103000a</t>
  </si>
  <si>
    <t>Vytyčení základních směrových a výškových bodů stavby</t>
  </si>
  <si>
    <t>1024</t>
  </si>
  <si>
    <t>1066203324</t>
  </si>
  <si>
    <t>012103000b</t>
  </si>
  <si>
    <t>Výškové a polohové vytýčení všech inženýrských sítí na staveništi a jejich ověření u správců</t>
  </si>
  <si>
    <t>461785427</t>
  </si>
  <si>
    <t>012303000</t>
  </si>
  <si>
    <t>Geodetické práce po výstavbě</t>
  </si>
  <si>
    <t>1586342904</t>
  </si>
  <si>
    <t xml:space="preserve">geodetické zaměření realizované stavby včetně zpracování podkladů </t>
  </si>
  <si>
    <t>pro vklad novostavby do katastru nemovitostí - geometrický plán</t>
  </si>
  <si>
    <t>1,0</t>
  </si>
  <si>
    <t>013254000</t>
  </si>
  <si>
    <t>Dokumentace skutečného provedení stavby</t>
  </si>
  <si>
    <t>sobor</t>
  </si>
  <si>
    <t>-332621393</t>
  </si>
  <si>
    <t>0130000R1</t>
  </si>
  <si>
    <t>Vkládání elektronické dokumentace skutečného provedení do DMVS</t>
  </si>
  <si>
    <t>-1522579340</t>
  </si>
  <si>
    <t>VRN3</t>
  </si>
  <si>
    <t>Zařízení staveniště</t>
  </si>
  <si>
    <t>030001000</t>
  </si>
  <si>
    <t>soubor</t>
  </si>
  <si>
    <t>-816283102</t>
  </si>
  <si>
    <t>032803000</t>
  </si>
  <si>
    <t>Ostatní vybavení staveniště</t>
  </si>
  <si>
    <t>-1608156749</t>
  </si>
  <si>
    <t>Poznámka k položce:_x000d_
Dodávka vybavení stavby dle příslušných ČSN se zaměřením na požární ochranu objektu a bezpečnost práce (hasící přístroje, výstražné tabulky, zajištění podmínek bezpečnosti pracovníků a veřejnosti)</t>
  </si>
  <si>
    <t>034503000</t>
  </si>
  <si>
    <t>Informační tabule na staveništi</t>
  </si>
  <si>
    <t>143647291</t>
  </si>
  <si>
    <t>Poznámka k položce:_x000d_
Informační tabule s údaji o stavbě</t>
  </si>
  <si>
    <t>039103000</t>
  </si>
  <si>
    <t>Rozebrání, bourání a odvoz zařízení staveniště</t>
  </si>
  <si>
    <t>-279730816</t>
  </si>
  <si>
    <t xml:space="preserve">Poznámka k položce:_x000d_
Úklid dokončené stavby  a uvedení jejího okolí do původního stavu</t>
  </si>
  <si>
    <t>VRN4</t>
  </si>
  <si>
    <t>Inženýrská činnost</t>
  </si>
  <si>
    <t>043154000</t>
  </si>
  <si>
    <t>Zkoušky hutnicí</t>
  </si>
  <si>
    <t>-1636510777</t>
  </si>
  <si>
    <t>043194000</t>
  </si>
  <si>
    <t>Ostatní zkoušky</t>
  </si>
  <si>
    <t>-1449449436</t>
  </si>
  <si>
    <t>zkoušky požadované projektovou dokumentací jinde neuvedené</t>
  </si>
  <si>
    <t>043194001</t>
  </si>
  <si>
    <t>Ostatní zkoušky - zkoušky PAU</t>
  </si>
  <si>
    <t>1547190033</t>
  </si>
  <si>
    <t>045203000</t>
  </si>
  <si>
    <t>Kompletační činnost</t>
  </si>
  <si>
    <t>-2123356023</t>
  </si>
  <si>
    <t>VRN7</t>
  </si>
  <si>
    <t>Provozní vlivy</t>
  </si>
  <si>
    <t>072103011</t>
  </si>
  <si>
    <t xml:space="preserve">Zajištění DIO komunikace </t>
  </si>
  <si>
    <t>-986164448</t>
  </si>
  <si>
    <t>Poznámka k položce:_x000d_
Zpracování, odsouhlasení a realizace DIO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</si>
</sst>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4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12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SONA6873-2025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15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komunikace 5.května v Karlových Varech - 1.etapa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79" t="str">
        <f>IF(AN8= "","",AN8)</f>
        <v>28. 1. 2025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Karlovy Vary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>DPT s.r.o.Ostrov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25.6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Neubauerová Soňa, SK-Projekt Ostrov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Dopravní část - 1.etapa'!J30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'01 - Dopravní část - 1.etapa'!P128</f>
        <v>0</v>
      </c>
      <c r="AV95" s="128">
        <f>'01 - Dopravní část - 1.etapa'!J33</f>
        <v>0</v>
      </c>
      <c r="AW95" s="128">
        <f>'01 - Dopravní část - 1.etapa'!J34</f>
        <v>0</v>
      </c>
      <c r="AX95" s="128">
        <f>'01 - Dopravní část - 1.etapa'!J35</f>
        <v>0</v>
      </c>
      <c r="AY95" s="128">
        <f>'01 - Dopravní část - 1.etapa'!J36</f>
        <v>0</v>
      </c>
      <c r="AZ95" s="128">
        <f>'01 - Dopravní část - 1.etapa'!F33</f>
        <v>0</v>
      </c>
      <c r="BA95" s="128">
        <f>'01 - Dopravní část - 1.etapa'!F34</f>
        <v>0</v>
      </c>
      <c r="BB95" s="128">
        <f>'01 - Dopravní část - 1.etapa'!F35</f>
        <v>0</v>
      </c>
      <c r="BC95" s="128">
        <f>'01 - Dopravní část - 1.etapa'!F36</f>
        <v>0</v>
      </c>
      <c r="BD95" s="130">
        <f>'01 - Dopravní část - 1.etapa'!F37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16.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Vedlejší náklady - 1...'!J30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32">
        <v>0</v>
      </c>
      <c r="AT96" s="133">
        <f>ROUND(SUM(AV96:AW96),2)</f>
        <v>0</v>
      </c>
      <c r="AU96" s="134">
        <f>'02 - Vedlejší náklady - 1...'!P121</f>
        <v>0</v>
      </c>
      <c r="AV96" s="133">
        <f>'02 - Vedlejší náklady - 1...'!J33</f>
        <v>0</v>
      </c>
      <c r="AW96" s="133">
        <f>'02 - Vedlejší náklady - 1...'!J34</f>
        <v>0</v>
      </c>
      <c r="AX96" s="133">
        <f>'02 - Vedlejší náklady - 1...'!J35</f>
        <v>0</v>
      </c>
      <c r="AY96" s="133">
        <f>'02 - Vedlejší náklady - 1...'!J36</f>
        <v>0</v>
      </c>
      <c r="AZ96" s="133">
        <f>'02 - Vedlejší náklady - 1...'!F33</f>
        <v>0</v>
      </c>
      <c r="BA96" s="133">
        <f>'02 - Vedlejší náklady - 1...'!F34</f>
        <v>0</v>
      </c>
      <c r="BB96" s="133">
        <f>'02 - Vedlejší náklady - 1...'!F35</f>
        <v>0</v>
      </c>
      <c r="BC96" s="133">
        <f>'02 - Vedlejší náklady - 1...'!F36</f>
        <v>0</v>
      </c>
      <c r="BD96" s="135">
        <f>'02 - Vedlejší náklady - 1...'!F37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zbU7Njs2c/mf2aE1ZTySl4kOYkat3iER+dTdDqnyXSWVibZZFe1A9DffU9pvGdiN+8APogVCDdPEqgLBVnDLVQ==" hashValue="B3rnNeGKtqlb0dj2XxxBXjxmGTpQfgu+1tkgtKv9CZ47XAE/zhrnfn7wZPCE3qQS++8eTsi4ZPAMCl1kP7uHhA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Dopravní část - 1.etapa'!C2" display="/"/>
    <hyperlink ref="A96" location="'02 - Vedlejší náklady - 1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89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15</v>
      </c>
      <c r="L6" s="20"/>
    </row>
    <row r="7" s="1" customFormat="1" ht="16.5" customHeight="1">
      <c r="B7" s="20"/>
      <c r="E7" s="141" t="str">
        <f>'Rekapitulace stavby'!K6</f>
        <v>Rekonstrukce komunikace 5.května v Karlových Varech - 1.etapa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17</v>
      </c>
      <c r="E11" s="38"/>
      <c r="F11" s="143" t="s">
        <v>1</v>
      </c>
      <c r="G11" s="38"/>
      <c r="H11" s="38"/>
      <c r="I11" s="140" t="s">
        <v>18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19</v>
      </c>
      <c r="E12" s="38"/>
      <c r="F12" s="143" t="s">
        <v>20</v>
      </c>
      <c r="G12" s="38"/>
      <c r="H12" s="38"/>
      <c r="I12" s="140" t="s">
        <v>21</v>
      </c>
      <c r="J12" s="144" t="str">
        <f>'Rekapitulace stavby'!AN8</f>
        <v>28. 1. 2025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23</v>
      </c>
      <c r="E14" s="38"/>
      <c r="F14" s="38"/>
      <c r="G14" s="38"/>
      <c r="H14" s="38"/>
      <c r="I14" s="140" t="s">
        <v>24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25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24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24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30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24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ROUND((SUM(BE128:BE465)),  2)</f>
        <v>0</v>
      </c>
      <c r="G33" s="38"/>
      <c r="H33" s="38"/>
      <c r="I33" s="155">
        <v>0.20999999999999999</v>
      </c>
      <c r="J33" s="154">
        <f>ROUND(((SUM(BE128:BE465))*I33),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ROUND((SUM(BF128:BF465)),  2)</f>
        <v>0</v>
      </c>
      <c r="G34" s="38"/>
      <c r="H34" s="38"/>
      <c r="I34" s="155">
        <v>0.12</v>
      </c>
      <c r="J34" s="154">
        <f>ROUND(((SUM(BF128:BF465))*I34),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ROUND((SUM(BG128:BG465)),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ROUND((SUM(BH128:BH465)),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ROUND((SUM(BI128:BI465)),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komunikace 5.května v Karlových Varech - 1.etapa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Dopravní část - 1.etapa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32" t="s">
        <v>21</v>
      </c>
      <c r="J89" s="79" t="str">
        <f>IF(J12="","",J12)</f>
        <v>28. 1. 2025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Statutární město Karlovy Vary</v>
      </c>
      <c r="G91" s="40"/>
      <c r="H91" s="40"/>
      <c r="I91" s="32" t="s">
        <v>29</v>
      </c>
      <c r="J91" s="36" t="str">
        <f>E21</f>
        <v>DPT s.r.o.Ostrov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Neubauerová Soňa, SK-Projekt Ostrov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93</v>
      </c>
      <c r="D94" s="176"/>
      <c r="E94" s="176"/>
      <c r="F94" s="176"/>
      <c r="G94" s="176"/>
      <c r="H94" s="176"/>
      <c r="I94" s="176"/>
      <c r="J94" s="177" t="s">
        <v>94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95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9"/>
      <c r="C97" s="180"/>
      <c r="D97" s="181" t="s">
        <v>97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98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99</v>
      </c>
      <c r="E99" s="188"/>
      <c r="F99" s="188"/>
      <c r="G99" s="188"/>
      <c r="H99" s="188"/>
      <c r="I99" s="188"/>
      <c r="J99" s="189">
        <f>J164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100</v>
      </c>
      <c r="E100" s="188"/>
      <c r="F100" s="188"/>
      <c r="G100" s="188"/>
      <c r="H100" s="188"/>
      <c r="I100" s="188"/>
      <c r="J100" s="189">
        <f>J201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101</v>
      </c>
      <c r="E101" s="188"/>
      <c r="F101" s="188"/>
      <c r="G101" s="188"/>
      <c r="H101" s="188"/>
      <c r="I101" s="188"/>
      <c r="J101" s="189">
        <f>J210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102</v>
      </c>
      <c r="E102" s="188"/>
      <c r="F102" s="188"/>
      <c r="G102" s="188"/>
      <c r="H102" s="188"/>
      <c r="I102" s="188"/>
      <c r="J102" s="189">
        <f>J234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103</v>
      </c>
      <c r="E103" s="188"/>
      <c r="F103" s="188"/>
      <c r="G103" s="188"/>
      <c r="H103" s="188"/>
      <c r="I103" s="188"/>
      <c r="J103" s="189">
        <f>J263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104</v>
      </c>
      <c r="E104" s="188"/>
      <c r="F104" s="188"/>
      <c r="G104" s="188"/>
      <c r="H104" s="188"/>
      <c r="I104" s="188"/>
      <c r="J104" s="189">
        <f>J274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105</v>
      </c>
      <c r="E105" s="188"/>
      <c r="F105" s="188"/>
      <c r="G105" s="188"/>
      <c r="H105" s="188"/>
      <c r="I105" s="188"/>
      <c r="J105" s="189">
        <f>J327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106</v>
      </c>
      <c r="E106" s="188"/>
      <c r="F106" s="188"/>
      <c r="G106" s="188"/>
      <c r="H106" s="188"/>
      <c r="I106" s="188"/>
      <c r="J106" s="189">
        <f>J380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107</v>
      </c>
      <c r="E107" s="188"/>
      <c r="F107" s="188"/>
      <c r="G107" s="188"/>
      <c r="H107" s="188"/>
      <c r="I107" s="188"/>
      <c r="J107" s="189">
        <f>J382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108</v>
      </c>
      <c r="E108" s="188"/>
      <c r="F108" s="188"/>
      <c r="G108" s="188"/>
      <c r="H108" s="188"/>
      <c r="I108" s="188"/>
      <c r="J108" s="189">
        <f>J456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109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15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4" t="str">
        <f>E7</f>
        <v>Rekonstrukce komunikace 5.května v Karlových Varech - 1.etapa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90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01 - Dopravní část - 1.etapa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19</v>
      </c>
      <c r="D122" s="40"/>
      <c r="E122" s="40"/>
      <c r="F122" s="27" t="str">
        <f>F12</f>
        <v xml:space="preserve"> </v>
      </c>
      <c r="G122" s="40"/>
      <c r="H122" s="40"/>
      <c r="I122" s="32" t="s">
        <v>21</v>
      </c>
      <c r="J122" s="79" t="str">
        <f>IF(J12="","",J12)</f>
        <v>28. 1. 2025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23</v>
      </c>
      <c r="D124" s="40"/>
      <c r="E124" s="40"/>
      <c r="F124" s="27" t="str">
        <f>E15</f>
        <v>Statutární město Karlovy Vary</v>
      </c>
      <c r="G124" s="40"/>
      <c r="H124" s="40"/>
      <c r="I124" s="32" t="s">
        <v>29</v>
      </c>
      <c r="J124" s="36" t="str">
        <f>E21</f>
        <v>DPT s.r.o.Ostrov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27</v>
      </c>
      <c r="D125" s="40"/>
      <c r="E125" s="40"/>
      <c r="F125" s="27" t="str">
        <f>IF(E18="","",E18)</f>
        <v>Vyplň údaj</v>
      </c>
      <c r="G125" s="40"/>
      <c r="H125" s="40"/>
      <c r="I125" s="32" t="s">
        <v>32</v>
      </c>
      <c r="J125" s="36" t="str">
        <f>E24</f>
        <v>Neubauerová Soňa, SK-Projekt Ostrov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110</v>
      </c>
      <c r="D127" s="194" t="s">
        <v>60</v>
      </c>
      <c r="E127" s="194" t="s">
        <v>56</v>
      </c>
      <c r="F127" s="194" t="s">
        <v>57</v>
      </c>
      <c r="G127" s="194" t="s">
        <v>111</v>
      </c>
      <c r="H127" s="194" t="s">
        <v>112</v>
      </c>
      <c r="I127" s="194" t="s">
        <v>113</v>
      </c>
      <c r="J127" s="194" t="s">
        <v>94</v>
      </c>
      <c r="K127" s="195" t="s">
        <v>114</v>
      </c>
      <c r="L127" s="196"/>
      <c r="M127" s="100" t="s">
        <v>1</v>
      </c>
      <c r="N127" s="101" t="s">
        <v>39</v>
      </c>
      <c r="O127" s="101" t="s">
        <v>115</v>
      </c>
      <c r="P127" s="101" t="s">
        <v>116</v>
      </c>
      <c r="Q127" s="101" t="s">
        <v>117</v>
      </c>
      <c r="R127" s="101" t="s">
        <v>118</v>
      </c>
      <c r="S127" s="101" t="s">
        <v>119</v>
      </c>
      <c r="T127" s="102" t="s">
        <v>120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121</v>
      </c>
      <c r="D128" s="40"/>
      <c r="E128" s="40"/>
      <c r="F128" s="40"/>
      <c r="G128" s="40"/>
      <c r="H128" s="40"/>
      <c r="I128" s="40"/>
      <c r="J128" s="197">
        <f>BK128</f>
        <v>0</v>
      </c>
      <c r="K128" s="40"/>
      <c r="L128" s="44"/>
      <c r="M128" s="103"/>
      <c r="N128" s="198"/>
      <c r="O128" s="104"/>
      <c r="P128" s="199">
        <f>P129</f>
        <v>0</v>
      </c>
      <c r="Q128" s="104"/>
      <c r="R128" s="199">
        <f>R129</f>
        <v>233.75387000000004</v>
      </c>
      <c r="S128" s="104"/>
      <c r="T128" s="200">
        <f>T129</f>
        <v>492.29500000000007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74</v>
      </c>
      <c r="AU128" s="17" t="s">
        <v>96</v>
      </c>
      <c r="BK128" s="201">
        <f>BK129</f>
        <v>0</v>
      </c>
    </row>
    <row r="129" s="12" customFormat="1" ht="25.92" customHeight="1">
      <c r="A129" s="12"/>
      <c r="B129" s="202"/>
      <c r="C129" s="203"/>
      <c r="D129" s="204" t="s">
        <v>74</v>
      </c>
      <c r="E129" s="205" t="s">
        <v>122</v>
      </c>
      <c r="F129" s="205" t="s">
        <v>123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P130+P164+P201+P210+P234+P263+P274+P327+P380+P382+P456</f>
        <v>0</v>
      </c>
      <c r="Q129" s="210"/>
      <c r="R129" s="211">
        <f>R130+R164+R201+R210+R234+R263+R274+R327+R380+R382+R456</f>
        <v>233.75387000000004</v>
      </c>
      <c r="S129" s="210"/>
      <c r="T129" s="212">
        <f>T130+T164+T201+T210+T234+T263+T274+T327+T380+T382+T456</f>
        <v>492.29500000000007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83</v>
      </c>
      <c r="AT129" s="214" t="s">
        <v>74</v>
      </c>
      <c r="AU129" s="214" t="s">
        <v>75</v>
      </c>
      <c r="AY129" s="213" t="s">
        <v>124</v>
      </c>
      <c r="BK129" s="215">
        <f>BK130+BK164+BK201+BK210+BK234+BK263+BK274+BK327+BK380+BK382+BK456</f>
        <v>0</v>
      </c>
    </row>
    <row r="130" s="12" customFormat="1" ht="22.8" customHeight="1">
      <c r="A130" s="12"/>
      <c r="B130" s="202"/>
      <c r="C130" s="203"/>
      <c r="D130" s="204" t="s">
        <v>74</v>
      </c>
      <c r="E130" s="216" t="s">
        <v>83</v>
      </c>
      <c r="F130" s="216" t="s">
        <v>125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SUM(P131:P163)</f>
        <v>0</v>
      </c>
      <c r="Q130" s="210"/>
      <c r="R130" s="211">
        <f>SUM(R131:R163)</f>
        <v>0.018030000000000001</v>
      </c>
      <c r="S130" s="210"/>
      <c r="T130" s="212">
        <f>SUM(T131:T163)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83</v>
      </c>
      <c r="AT130" s="214" t="s">
        <v>74</v>
      </c>
      <c r="AU130" s="214" t="s">
        <v>83</v>
      </c>
      <c r="AY130" s="213" t="s">
        <v>124</v>
      </c>
      <c r="BK130" s="215">
        <f>SUM(BK131:BK163)</f>
        <v>0</v>
      </c>
    </row>
    <row r="131" s="2" customFormat="1" ht="37.8" customHeight="1">
      <c r="A131" s="38"/>
      <c r="B131" s="39"/>
      <c r="C131" s="218" t="s">
        <v>83</v>
      </c>
      <c r="D131" s="218" t="s">
        <v>126</v>
      </c>
      <c r="E131" s="219" t="s">
        <v>127</v>
      </c>
      <c r="F131" s="220" t="s">
        <v>128</v>
      </c>
      <c r="G131" s="221" t="s">
        <v>129</v>
      </c>
      <c r="H131" s="222">
        <v>160</v>
      </c>
      <c r="I131" s="223"/>
      <c r="J131" s="222">
        <f>ROUND(I131*H131,2)</f>
        <v>0</v>
      </c>
      <c r="K131" s="220" t="s">
        <v>130</v>
      </c>
      <c r="L131" s="44"/>
      <c r="M131" s="224" t="s">
        <v>1</v>
      </c>
      <c r="N131" s="225" t="s">
        <v>40</v>
      </c>
      <c r="O131" s="91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8" t="s">
        <v>131</v>
      </c>
      <c r="AT131" s="228" t="s">
        <v>126</v>
      </c>
      <c r="AU131" s="228" t="s">
        <v>85</v>
      </c>
      <c r="AY131" s="17" t="s">
        <v>124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7" t="s">
        <v>83</v>
      </c>
      <c r="BK131" s="229">
        <f>ROUND(I131*H131,2)</f>
        <v>0</v>
      </c>
      <c r="BL131" s="17" t="s">
        <v>131</v>
      </c>
      <c r="BM131" s="228" t="s">
        <v>132</v>
      </c>
    </row>
    <row r="132" s="13" customFormat="1">
      <c r="A132" s="13"/>
      <c r="B132" s="230"/>
      <c r="C132" s="231"/>
      <c r="D132" s="232" t="s">
        <v>133</v>
      </c>
      <c r="E132" s="233" t="s">
        <v>1</v>
      </c>
      <c r="F132" s="234" t="s">
        <v>134</v>
      </c>
      <c r="G132" s="231"/>
      <c r="H132" s="233" t="s">
        <v>1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133</v>
      </c>
      <c r="AU132" s="240" t="s">
        <v>85</v>
      </c>
      <c r="AV132" s="13" t="s">
        <v>83</v>
      </c>
      <c r="AW132" s="13" t="s">
        <v>31</v>
      </c>
      <c r="AX132" s="13" t="s">
        <v>75</v>
      </c>
      <c r="AY132" s="240" t="s">
        <v>124</v>
      </c>
    </row>
    <row r="133" s="14" customFormat="1">
      <c r="A133" s="14"/>
      <c r="B133" s="241"/>
      <c r="C133" s="242"/>
      <c r="D133" s="232" t="s">
        <v>133</v>
      </c>
      <c r="E133" s="243" t="s">
        <v>1</v>
      </c>
      <c r="F133" s="244" t="s">
        <v>135</v>
      </c>
      <c r="G133" s="242"/>
      <c r="H133" s="245">
        <v>160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133</v>
      </c>
      <c r="AU133" s="251" t="s">
        <v>85</v>
      </c>
      <c r="AV133" s="14" t="s">
        <v>85</v>
      </c>
      <c r="AW133" s="14" t="s">
        <v>31</v>
      </c>
      <c r="AX133" s="14" t="s">
        <v>83</v>
      </c>
      <c r="AY133" s="251" t="s">
        <v>124</v>
      </c>
    </row>
    <row r="134" s="2" customFormat="1" ht="24.15" customHeight="1">
      <c r="A134" s="38"/>
      <c r="B134" s="39"/>
      <c r="C134" s="218" t="s">
        <v>85</v>
      </c>
      <c r="D134" s="218" t="s">
        <v>126</v>
      </c>
      <c r="E134" s="219" t="s">
        <v>136</v>
      </c>
      <c r="F134" s="220" t="s">
        <v>137</v>
      </c>
      <c r="G134" s="221" t="s">
        <v>129</v>
      </c>
      <c r="H134" s="222">
        <v>160</v>
      </c>
      <c r="I134" s="223"/>
      <c r="J134" s="222">
        <f>ROUND(I134*H134,2)</f>
        <v>0</v>
      </c>
      <c r="K134" s="220" t="s">
        <v>130</v>
      </c>
      <c r="L134" s="44"/>
      <c r="M134" s="224" t="s">
        <v>1</v>
      </c>
      <c r="N134" s="225" t="s">
        <v>40</v>
      </c>
      <c r="O134" s="91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8" t="s">
        <v>131</v>
      </c>
      <c r="AT134" s="228" t="s">
        <v>126</v>
      </c>
      <c r="AU134" s="228" t="s">
        <v>85</v>
      </c>
      <c r="AY134" s="17" t="s">
        <v>124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7" t="s">
        <v>83</v>
      </c>
      <c r="BK134" s="229">
        <f>ROUND(I134*H134,2)</f>
        <v>0</v>
      </c>
      <c r="BL134" s="17" t="s">
        <v>131</v>
      </c>
      <c r="BM134" s="228" t="s">
        <v>138</v>
      </c>
    </row>
    <row r="135" s="2" customFormat="1" ht="16.5" customHeight="1">
      <c r="A135" s="38"/>
      <c r="B135" s="39"/>
      <c r="C135" s="218" t="s">
        <v>139</v>
      </c>
      <c r="D135" s="218" t="s">
        <v>126</v>
      </c>
      <c r="E135" s="219" t="s">
        <v>140</v>
      </c>
      <c r="F135" s="220" t="s">
        <v>141</v>
      </c>
      <c r="G135" s="221" t="s">
        <v>142</v>
      </c>
      <c r="H135" s="222">
        <v>1</v>
      </c>
      <c r="I135" s="223"/>
      <c r="J135" s="222">
        <f>ROUND(I135*H135,2)</f>
        <v>0</v>
      </c>
      <c r="K135" s="220" t="s">
        <v>1</v>
      </c>
      <c r="L135" s="44"/>
      <c r="M135" s="224" t="s">
        <v>1</v>
      </c>
      <c r="N135" s="225" t="s">
        <v>40</v>
      </c>
      <c r="O135" s="91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8" t="s">
        <v>131</v>
      </c>
      <c r="AT135" s="228" t="s">
        <v>126</v>
      </c>
      <c r="AU135" s="228" t="s">
        <v>85</v>
      </c>
      <c r="AY135" s="17" t="s">
        <v>124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7" t="s">
        <v>83</v>
      </c>
      <c r="BK135" s="229">
        <f>ROUND(I135*H135,2)</f>
        <v>0</v>
      </c>
      <c r="BL135" s="17" t="s">
        <v>131</v>
      </c>
      <c r="BM135" s="228" t="s">
        <v>143</v>
      </c>
    </row>
    <row r="136" s="2" customFormat="1" ht="37.8" customHeight="1">
      <c r="A136" s="38"/>
      <c r="B136" s="39"/>
      <c r="C136" s="218" t="s">
        <v>131</v>
      </c>
      <c r="D136" s="218" t="s">
        <v>126</v>
      </c>
      <c r="E136" s="219" t="s">
        <v>144</v>
      </c>
      <c r="F136" s="220" t="s">
        <v>145</v>
      </c>
      <c r="G136" s="221" t="s">
        <v>146</v>
      </c>
      <c r="H136" s="222">
        <v>810</v>
      </c>
      <c r="I136" s="223"/>
      <c r="J136" s="222">
        <f>ROUND(I136*H136,2)</f>
        <v>0</v>
      </c>
      <c r="K136" s="220" t="s">
        <v>130</v>
      </c>
      <c r="L136" s="44"/>
      <c r="M136" s="224" t="s">
        <v>1</v>
      </c>
      <c r="N136" s="225" t="s">
        <v>40</v>
      </c>
      <c r="O136" s="91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8" t="s">
        <v>131</v>
      </c>
      <c r="AT136" s="228" t="s">
        <v>126</v>
      </c>
      <c r="AU136" s="228" t="s">
        <v>85</v>
      </c>
      <c r="AY136" s="17" t="s">
        <v>124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7" t="s">
        <v>83</v>
      </c>
      <c r="BK136" s="229">
        <f>ROUND(I136*H136,2)</f>
        <v>0</v>
      </c>
      <c r="BL136" s="17" t="s">
        <v>131</v>
      </c>
      <c r="BM136" s="228" t="s">
        <v>147</v>
      </c>
    </row>
    <row r="137" s="13" customFormat="1">
      <c r="A137" s="13"/>
      <c r="B137" s="230"/>
      <c r="C137" s="231"/>
      <c r="D137" s="232" t="s">
        <v>133</v>
      </c>
      <c r="E137" s="233" t="s">
        <v>1</v>
      </c>
      <c r="F137" s="234" t="s">
        <v>148</v>
      </c>
      <c r="G137" s="231"/>
      <c r="H137" s="233" t="s">
        <v>1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133</v>
      </c>
      <c r="AU137" s="240" t="s">
        <v>85</v>
      </c>
      <c r="AV137" s="13" t="s">
        <v>83</v>
      </c>
      <c r="AW137" s="13" t="s">
        <v>31</v>
      </c>
      <c r="AX137" s="13" t="s">
        <v>75</v>
      </c>
      <c r="AY137" s="240" t="s">
        <v>124</v>
      </c>
    </row>
    <row r="138" s="13" customFormat="1">
      <c r="A138" s="13"/>
      <c r="B138" s="230"/>
      <c r="C138" s="231"/>
      <c r="D138" s="232" t="s">
        <v>133</v>
      </c>
      <c r="E138" s="233" t="s">
        <v>1</v>
      </c>
      <c r="F138" s="234" t="s">
        <v>149</v>
      </c>
      <c r="G138" s="231"/>
      <c r="H138" s="233" t="s">
        <v>1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133</v>
      </c>
      <c r="AU138" s="240" t="s">
        <v>85</v>
      </c>
      <c r="AV138" s="13" t="s">
        <v>83</v>
      </c>
      <c r="AW138" s="13" t="s">
        <v>31</v>
      </c>
      <c r="AX138" s="13" t="s">
        <v>75</v>
      </c>
      <c r="AY138" s="240" t="s">
        <v>124</v>
      </c>
    </row>
    <row r="139" s="14" customFormat="1">
      <c r="A139" s="14"/>
      <c r="B139" s="241"/>
      <c r="C139" s="242"/>
      <c r="D139" s="232" t="s">
        <v>133</v>
      </c>
      <c r="E139" s="243" t="s">
        <v>1</v>
      </c>
      <c r="F139" s="244" t="s">
        <v>150</v>
      </c>
      <c r="G139" s="242"/>
      <c r="H139" s="245">
        <v>810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133</v>
      </c>
      <c r="AU139" s="251" t="s">
        <v>85</v>
      </c>
      <c r="AV139" s="14" t="s">
        <v>85</v>
      </c>
      <c r="AW139" s="14" t="s">
        <v>31</v>
      </c>
      <c r="AX139" s="14" t="s">
        <v>83</v>
      </c>
      <c r="AY139" s="251" t="s">
        <v>124</v>
      </c>
    </row>
    <row r="140" s="2" customFormat="1" ht="24.15" customHeight="1">
      <c r="A140" s="38"/>
      <c r="B140" s="39"/>
      <c r="C140" s="218" t="s">
        <v>151</v>
      </c>
      <c r="D140" s="218" t="s">
        <v>126</v>
      </c>
      <c r="E140" s="219" t="s">
        <v>152</v>
      </c>
      <c r="F140" s="220" t="s">
        <v>153</v>
      </c>
      <c r="G140" s="221" t="s">
        <v>146</v>
      </c>
      <c r="H140" s="222">
        <v>200</v>
      </c>
      <c r="I140" s="223"/>
      <c r="J140" s="222">
        <f>ROUND(I140*H140,2)</f>
        <v>0</v>
      </c>
      <c r="K140" s="220" t="s">
        <v>130</v>
      </c>
      <c r="L140" s="44"/>
      <c r="M140" s="224" t="s">
        <v>1</v>
      </c>
      <c r="N140" s="225" t="s">
        <v>40</v>
      </c>
      <c r="O140" s="91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8" t="s">
        <v>131</v>
      </c>
      <c r="AT140" s="228" t="s">
        <v>126</v>
      </c>
      <c r="AU140" s="228" t="s">
        <v>85</v>
      </c>
      <c r="AY140" s="17" t="s">
        <v>124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7" t="s">
        <v>83</v>
      </c>
      <c r="BK140" s="229">
        <f>ROUND(I140*H140,2)</f>
        <v>0</v>
      </c>
      <c r="BL140" s="17" t="s">
        <v>131</v>
      </c>
      <c r="BM140" s="228" t="s">
        <v>154</v>
      </c>
    </row>
    <row r="141" s="13" customFormat="1">
      <c r="A141" s="13"/>
      <c r="B141" s="230"/>
      <c r="C141" s="231"/>
      <c r="D141" s="232" t="s">
        <v>133</v>
      </c>
      <c r="E141" s="233" t="s">
        <v>1</v>
      </c>
      <c r="F141" s="234" t="s">
        <v>155</v>
      </c>
      <c r="G141" s="231"/>
      <c r="H141" s="233" t="s">
        <v>1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133</v>
      </c>
      <c r="AU141" s="240" t="s">
        <v>85</v>
      </c>
      <c r="AV141" s="13" t="s">
        <v>83</v>
      </c>
      <c r="AW141" s="13" t="s">
        <v>31</v>
      </c>
      <c r="AX141" s="13" t="s">
        <v>75</v>
      </c>
      <c r="AY141" s="240" t="s">
        <v>124</v>
      </c>
    </row>
    <row r="142" s="14" customFormat="1">
      <c r="A142" s="14"/>
      <c r="B142" s="241"/>
      <c r="C142" s="242"/>
      <c r="D142" s="232" t="s">
        <v>133</v>
      </c>
      <c r="E142" s="243" t="s">
        <v>1</v>
      </c>
      <c r="F142" s="244" t="s">
        <v>156</v>
      </c>
      <c r="G142" s="242"/>
      <c r="H142" s="245">
        <v>200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133</v>
      </c>
      <c r="AU142" s="251" t="s">
        <v>85</v>
      </c>
      <c r="AV142" s="14" t="s">
        <v>85</v>
      </c>
      <c r="AW142" s="14" t="s">
        <v>31</v>
      </c>
      <c r="AX142" s="14" t="s">
        <v>83</v>
      </c>
      <c r="AY142" s="251" t="s">
        <v>124</v>
      </c>
    </row>
    <row r="143" s="2" customFormat="1" ht="37.8" customHeight="1">
      <c r="A143" s="38"/>
      <c r="B143" s="39"/>
      <c r="C143" s="218" t="s">
        <v>157</v>
      </c>
      <c r="D143" s="218" t="s">
        <v>126</v>
      </c>
      <c r="E143" s="219" t="s">
        <v>158</v>
      </c>
      <c r="F143" s="220" t="s">
        <v>159</v>
      </c>
      <c r="G143" s="221" t="s">
        <v>146</v>
      </c>
      <c r="H143" s="222">
        <v>810</v>
      </c>
      <c r="I143" s="223"/>
      <c r="J143" s="222">
        <f>ROUND(I143*H143,2)</f>
        <v>0</v>
      </c>
      <c r="K143" s="220" t="s">
        <v>130</v>
      </c>
      <c r="L143" s="44"/>
      <c r="M143" s="224" t="s">
        <v>1</v>
      </c>
      <c r="N143" s="225" t="s">
        <v>40</v>
      </c>
      <c r="O143" s="91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8" t="s">
        <v>131</v>
      </c>
      <c r="AT143" s="228" t="s">
        <v>126</v>
      </c>
      <c r="AU143" s="228" t="s">
        <v>85</v>
      </c>
      <c r="AY143" s="17" t="s">
        <v>124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7" t="s">
        <v>83</v>
      </c>
      <c r="BK143" s="229">
        <f>ROUND(I143*H143,2)</f>
        <v>0</v>
      </c>
      <c r="BL143" s="17" t="s">
        <v>131</v>
      </c>
      <c r="BM143" s="228" t="s">
        <v>160</v>
      </c>
    </row>
    <row r="144" s="13" customFormat="1">
      <c r="A144" s="13"/>
      <c r="B144" s="230"/>
      <c r="C144" s="231"/>
      <c r="D144" s="232" t="s">
        <v>133</v>
      </c>
      <c r="E144" s="233" t="s">
        <v>1</v>
      </c>
      <c r="F144" s="234" t="s">
        <v>161</v>
      </c>
      <c r="G144" s="231"/>
      <c r="H144" s="233" t="s">
        <v>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133</v>
      </c>
      <c r="AU144" s="240" t="s">
        <v>85</v>
      </c>
      <c r="AV144" s="13" t="s">
        <v>83</v>
      </c>
      <c r="AW144" s="13" t="s">
        <v>31</v>
      </c>
      <c r="AX144" s="13" t="s">
        <v>75</v>
      </c>
      <c r="AY144" s="240" t="s">
        <v>124</v>
      </c>
    </row>
    <row r="145" s="14" customFormat="1">
      <c r="A145" s="14"/>
      <c r="B145" s="241"/>
      <c r="C145" s="242"/>
      <c r="D145" s="232" t="s">
        <v>133</v>
      </c>
      <c r="E145" s="243" t="s">
        <v>1</v>
      </c>
      <c r="F145" s="244" t="s">
        <v>150</v>
      </c>
      <c r="G145" s="242"/>
      <c r="H145" s="245">
        <v>810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133</v>
      </c>
      <c r="AU145" s="251" t="s">
        <v>85</v>
      </c>
      <c r="AV145" s="14" t="s">
        <v>85</v>
      </c>
      <c r="AW145" s="14" t="s">
        <v>31</v>
      </c>
      <c r="AX145" s="14" t="s">
        <v>83</v>
      </c>
      <c r="AY145" s="251" t="s">
        <v>124</v>
      </c>
    </row>
    <row r="146" s="2" customFormat="1" ht="16.5" customHeight="1">
      <c r="A146" s="38"/>
      <c r="B146" s="39"/>
      <c r="C146" s="218" t="s">
        <v>162</v>
      </c>
      <c r="D146" s="218" t="s">
        <v>126</v>
      </c>
      <c r="E146" s="219" t="s">
        <v>163</v>
      </c>
      <c r="F146" s="220" t="s">
        <v>164</v>
      </c>
      <c r="G146" s="221" t="s">
        <v>146</v>
      </c>
      <c r="H146" s="222">
        <v>810</v>
      </c>
      <c r="I146" s="223"/>
      <c r="J146" s="222">
        <f>ROUND(I146*H146,2)</f>
        <v>0</v>
      </c>
      <c r="K146" s="220" t="s">
        <v>130</v>
      </c>
      <c r="L146" s="44"/>
      <c r="M146" s="224" t="s">
        <v>1</v>
      </c>
      <c r="N146" s="225" t="s">
        <v>40</v>
      </c>
      <c r="O146" s="91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8" t="s">
        <v>131</v>
      </c>
      <c r="AT146" s="228" t="s">
        <v>126</v>
      </c>
      <c r="AU146" s="228" t="s">
        <v>85</v>
      </c>
      <c r="AY146" s="17" t="s">
        <v>124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7" t="s">
        <v>83</v>
      </c>
      <c r="BK146" s="229">
        <f>ROUND(I146*H146,2)</f>
        <v>0</v>
      </c>
      <c r="BL146" s="17" t="s">
        <v>131</v>
      </c>
      <c r="BM146" s="228" t="s">
        <v>165</v>
      </c>
    </row>
    <row r="147" s="2" customFormat="1" ht="33" customHeight="1">
      <c r="A147" s="38"/>
      <c r="B147" s="39"/>
      <c r="C147" s="218" t="s">
        <v>166</v>
      </c>
      <c r="D147" s="218" t="s">
        <v>126</v>
      </c>
      <c r="E147" s="219" t="s">
        <v>167</v>
      </c>
      <c r="F147" s="220" t="s">
        <v>168</v>
      </c>
      <c r="G147" s="221" t="s">
        <v>169</v>
      </c>
      <c r="H147" s="222">
        <v>1620</v>
      </c>
      <c r="I147" s="223"/>
      <c r="J147" s="222">
        <f>ROUND(I147*H147,2)</f>
        <v>0</v>
      </c>
      <c r="K147" s="220" t="s">
        <v>130</v>
      </c>
      <c r="L147" s="44"/>
      <c r="M147" s="224" t="s">
        <v>1</v>
      </c>
      <c r="N147" s="225" t="s">
        <v>40</v>
      </c>
      <c r="O147" s="91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8" t="s">
        <v>131</v>
      </c>
      <c r="AT147" s="228" t="s">
        <v>126</v>
      </c>
      <c r="AU147" s="228" t="s">
        <v>85</v>
      </c>
      <c r="AY147" s="17" t="s">
        <v>124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7" t="s">
        <v>83</v>
      </c>
      <c r="BK147" s="229">
        <f>ROUND(I147*H147,2)</f>
        <v>0</v>
      </c>
      <c r="BL147" s="17" t="s">
        <v>131</v>
      </c>
      <c r="BM147" s="228" t="s">
        <v>170</v>
      </c>
    </row>
    <row r="148" s="14" customFormat="1">
      <c r="A148" s="14"/>
      <c r="B148" s="241"/>
      <c r="C148" s="242"/>
      <c r="D148" s="232" t="s">
        <v>133</v>
      </c>
      <c r="E148" s="243" t="s">
        <v>1</v>
      </c>
      <c r="F148" s="244" t="s">
        <v>171</v>
      </c>
      <c r="G148" s="242"/>
      <c r="H148" s="245">
        <v>1620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133</v>
      </c>
      <c r="AU148" s="251" t="s">
        <v>85</v>
      </c>
      <c r="AV148" s="14" t="s">
        <v>85</v>
      </c>
      <c r="AW148" s="14" t="s">
        <v>31</v>
      </c>
      <c r="AX148" s="14" t="s">
        <v>83</v>
      </c>
      <c r="AY148" s="251" t="s">
        <v>124</v>
      </c>
    </row>
    <row r="149" s="2" customFormat="1" ht="24.15" customHeight="1">
      <c r="A149" s="38"/>
      <c r="B149" s="39"/>
      <c r="C149" s="218" t="s">
        <v>172</v>
      </c>
      <c r="D149" s="218" t="s">
        <v>126</v>
      </c>
      <c r="E149" s="219" t="s">
        <v>173</v>
      </c>
      <c r="F149" s="220" t="s">
        <v>174</v>
      </c>
      <c r="G149" s="221" t="s">
        <v>129</v>
      </c>
      <c r="H149" s="222">
        <v>1703</v>
      </c>
      <c r="I149" s="223"/>
      <c r="J149" s="222">
        <f>ROUND(I149*H149,2)</f>
        <v>0</v>
      </c>
      <c r="K149" s="220" t="s">
        <v>130</v>
      </c>
      <c r="L149" s="44"/>
      <c r="M149" s="224" t="s">
        <v>1</v>
      </c>
      <c r="N149" s="225" t="s">
        <v>40</v>
      </c>
      <c r="O149" s="91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8" t="s">
        <v>131</v>
      </c>
      <c r="AT149" s="228" t="s">
        <v>126</v>
      </c>
      <c r="AU149" s="228" t="s">
        <v>85</v>
      </c>
      <c r="AY149" s="17" t="s">
        <v>124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7" t="s">
        <v>83</v>
      </c>
      <c r="BK149" s="229">
        <f>ROUND(I149*H149,2)</f>
        <v>0</v>
      </c>
      <c r="BL149" s="17" t="s">
        <v>131</v>
      </c>
      <c r="BM149" s="228" t="s">
        <v>175</v>
      </c>
    </row>
    <row r="150" s="13" customFormat="1">
      <c r="A150" s="13"/>
      <c r="B150" s="230"/>
      <c r="C150" s="231"/>
      <c r="D150" s="232" t="s">
        <v>133</v>
      </c>
      <c r="E150" s="233" t="s">
        <v>1</v>
      </c>
      <c r="F150" s="234" t="s">
        <v>176</v>
      </c>
      <c r="G150" s="231"/>
      <c r="H150" s="233" t="s">
        <v>1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133</v>
      </c>
      <c r="AU150" s="240" t="s">
        <v>85</v>
      </c>
      <c r="AV150" s="13" t="s">
        <v>83</v>
      </c>
      <c r="AW150" s="13" t="s">
        <v>31</v>
      </c>
      <c r="AX150" s="13" t="s">
        <v>75</v>
      </c>
      <c r="AY150" s="240" t="s">
        <v>124</v>
      </c>
    </row>
    <row r="151" s="14" customFormat="1">
      <c r="A151" s="14"/>
      <c r="B151" s="241"/>
      <c r="C151" s="242"/>
      <c r="D151" s="232" t="s">
        <v>133</v>
      </c>
      <c r="E151" s="243" t="s">
        <v>1</v>
      </c>
      <c r="F151" s="244" t="s">
        <v>177</v>
      </c>
      <c r="G151" s="242"/>
      <c r="H151" s="245">
        <v>1703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1" t="s">
        <v>133</v>
      </c>
      <c r="AU151" s="251" t="s">
        <v>85</v>
      </c>
      <c r="AV151" s="14" t="s">
        <v>85</v>
      </c>
      <c r="AW151" s="14" t="s">
        <v>31</v>
      </c>
      <c r="AX151" s="14" t="s">
        <v>83</v>
      </c>
      <c r="AY151" s="251" t="s">
        <v>124</v>
      </c>
    </row>
    <row r="152" s="2" customFormat="1" ht="24.15" customHeight="1">
      <c r="A152" s="38"/>
      <c r="B152" s="39"/>
      <c r="C152" s="218" t="s">
        <v>178</v>
      </c>
      <c r="D152" s="218" t="s">
        <v>126</v>
      </c>
      <c r="E152" s="219" t="s">
        <v>179</v>
      </c>
      <c r="F152" s="220" t="s">
        <v>180</v>
      </c>
      <c r="G152" s="221" t="s">
        <v>129</v>
      </c>
      <c r="H152" s="222">
        <v>350</v>
      </c>
      <c r="I152" s="223"/>
      <c r="J152" s="222">
        <f>ROUND(I152*H152,2)</f>
        <v>0</v>
      </c>
      <c r="K152" s="220" t="s">
        <v>130</v>
      </c>
      <c r="L152" s="44"/>
      <c r="M152" s="224" t="s">
        <v>1</v>
      </c>
      <c r="N152" s="225" t="s">
        <v>40</v>
      </c>
      <c r="O152" s="91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8" t="s">
        <v>131</v>
      </c>
      <c r="AT152" s="228" t="s">
        <v>126</v>
      </c>
      <c r="AU152" s="228" t="s">
        <v>85</v>
      </c>
      <c r="AY152" s="17" t="s">
        <v>124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7" t="s">
        <v>83</v>
      </c>
      <c r="BK152" s="229">
        <f>ROUND(I152*H152,2)</f>
        <v>0</v>
      </c>
      <c r="BL152" s="17" t="s">
        <v>131</v>
      </c>
      <c r="BM152" s="228" t="s">
        <v>181</v>
      </c>
    </row>
    <row r="153" s="13" customFormat="1">
      <c r="A153" s="13"/>
      <c r="B153" s="230"/>
      <c r="C153" s="231"/>
      <c r="D153" s="232" t="s">
        <v>133</v>
      </c>
      <c r="E153" s="233" t="s">
        <v>1</v>
      </c>
      <c r="F153" s="234" t="s">
        <v>182</v>
      </c>
      <c r="G153" s="231"/>
      <c r="H153" s="233" t="s">
        <v>1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133</v>
      </c>
      <c r="AU153" s="240" t="s">
        <v>85</v>
      </c>
      <c r="AV153" s="13" t="s">
        <v>83</v>
      </c>
      <c r="AW153" s="13" t="s">
        <v>31</v>
      </c>
      <c r="AX153" s="13" t="s">
        <v>75</v>
      </c>
      <c r="AY153" s="240" t="s">
        <v>124</v>
      </c>
    </row>
    <row r="154" s="13" customFormat="1">
      <c r="A154" s="13"/>
      <c r="B154" s="230"/>
      <c r="C154" s="231"/>
      <c r="D154" s="232" t="s">
        <v>133</v>
      </c>
      <c r="E154" s="233" t="s">
        <v>1</v>
      </c>
      <c r="F154" s="234" t="s">
        <v>149</v>
      </c>
      <c r="G154" s="231"/>
      <c r="H154" s="233" t="s">
        <v>1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133</v>
      </c>
      <c r="AU154" s="240" t="s">
        <v>85</v>
      </c>
      <c r="AV154" s="13" t="s">
        <v>83</v>
      </c>
      <c r="AW154" s="13" t="s">
        <v>31</v>
      </c>
      <c r="AX154" s="13" t="s">
        <v>75</v>
      </c>
      <c r="AY154" s="240" t="s">
        <v>124</v>
      </c>
    </row>
    <row r="155" s="14" customFormat="1">
      <c r="A155" s="14"/>
      <c r="B155" s="241"/>
      <c r="C155" s="242"/>
      <c r="D155" s="232" t="s">
        <v>133</v>
      </c>
      <c r="E155" s="243" t="s">
        <v>1</v>
      </c>
      <c r="F155" s="244" t="s">
        <v>183</v>
      </c>
      <c r="G155" s="242"/>
      <c r="H155" s="245">
        <v>350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1" t="s">
        <v>133</v>
      </c>
      <c r="AU155" s="251" t="s">
        <v>85</v>
      </c>
      <c r="AV155" s="14" t="s">
        <v>85</v>
      </c>
      <c r="AW155" s="14" t="s">
        <v>31</v>
      </c>
      <c r="AX155" s="14" t="s">
        <v>83</v>
      </c>
      <c r="AY155" s="251" t="s">
        <v>124</v>
      </c>
    </row>
    <row r="156" s="2" customFormat="1" ht="33" customHeight="1">
      <c r="A156" s="38"/>
      <c r="B156" s="39"/>
      <c r="C156" s="218" t="s">
        <v>184</v>
      </c>
      <c r="D156" s="218" t="s">
        <v>126</v>
      </c>
      <c r="E156" s="219" t="s">
        <v>185</v>
      </c>
      <c r="F156" s="220" t="s">
        <v>186</v>
      </c>
      <c r="G156" s="221" t="s">
        <v>129</v>
      </c>
      <c r="H156" s="222">
        <v>350</v>
      </c>
      <c r="I156" s="223"/>
      <c r="J156" s="222">
        <f>ROUND(I156*H156,2)</f>
        <v>0</v>
      </c>
      <c r="K156" s="220" t="s">
        <v>130</v>
      </c>
      <c r="L156" s="44"/>
      <c r="M156" s="224" t="s">
        <v>1</v>
      </c>
      <c r="N156" s="225" t="s">
        <v>40</v>
      </c>
      <c r="O156" s="91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8" t="s">
        <v>131</v>
      </c>
      <c r="AT156" s="228" t="s">
        <v>126</v>
      </c>
      <c r="AU156" s="228" t="s">
        <v>85</v>
      </c>
      <c r="AY156" s="17" t="s">
        <v>124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7" t="s">
        <v>83</v>
      </c>
      <c r="BK156" s="229">
        <f>ROUND(I156*H156,2)</f>
        <v>0</v>
      </c>
      <c r="BL156" s="17" t="s">
        <v>131</v>
      </c>
      <c r="BM156" s="228" t="s">
        <v>187</v>
      </c>
    </row>
    <row r="157" s="13" customFormat="1">
      <c r="A157" s="13"/>
      <c r="B157" s="230"/>
      <c r="C157" s="231"/>
      <c r="D157" s="232" t="s">
        <v>133</v>
      </c>
      <c r="E157" s="233" t="s">
        <v>1</v>
      </c>
      <c r="F157" s="234" t="s">
        <v>149</v>
      </c>
      <c r="G157" s="231"/>
      <c r="H157" s="233" t="s">
        <v>1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133</v>
      </c>
      <c r="AU157" s="240" t="s">
        <v>85</v>
      </c>
      <c r="AV157" s="13" t="s">
        <v>83</v>
      </c>
      <c r="AW157" s="13" t="s">
        <v>31</v>
      </c>
      <c r="AX157" s="13" t="s">
        <v>75</v>
      </c>
      <c r="AY157" s="240" t="s">
        <v>124</v>
      </c>
    </row>
    <row r="158" s="14" customFormat="1">
      <c r="A158" s="14"/>
      <c r="B158" s="241"/>
      <c r="C158" s="242"/>
      <c r="D158" s="232" t="s">
        <v>133</v>
      </c>
      <c r="E158" s="243" t="s">
        <v>1</v>
      </c>
      <c r="F158" s="244" t="s">
        <v>183</v>
      </c>
      <c r="G158" s="242"/>
      <c r="H158" s="245">
        <v>350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133</v>
      </c>
      <c r="AU158" s="251" t="s">
        <v>85</v>
      </c>
      <c r="AV158" s="14" t="s">
        <v>85</v>
      </c>
      <c r="AW158" s="14" t="s">
        <v>31</v>
      </c>
      <c r="AX158" s="14" t="s">
        <v>83</v>
      </c>
      <c r="AY158" s="251" t="s">
        <v>124</v>
      </c>
    </row>
    <row r="159" s="2" customFormat="1" ht="16.5" customHeight="1">
      <c r="A159" s="38"/>
      <c r="B159" s="39"/>
      <c r="C159" s="252" t="s">
        <v>8</v>
      </c>
      <c r="D159" s="252" t="s">
        <v>188</v>
      </c>
      <c r="E159" s="253" t="s">
        <v>189</v>
      </c>
      <c r="F159" s="254" t="s">
        <v>190</v>
      </c>
      <c r="G159" s="255" t="s">
        <v>169</v>
      </c>
      <c r="H159" s="256">
        <v>52.5</v>
      </c>
      <c r="I159" s="257"/>
      <c r="J159" s="256">
        <f>ROUND(I159*H159,2)</f>
        <v>0</v>
      </c>
      <c r="K159" s="254" t="s">
        <v>130</v>
      </c>
      <c r="L159" s="258"/>
      <c r="M159" s="259" t="s">
        <v>1</v>
      </c>
      <c r="N159" s="260" t="s">
        <v>40</v>
      </c>
      <c r="O159" s="91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8" t="s">
        <v>166</v>
      </c>
      <c r="AT159" s="228" t="s">
        <v>188</v>
      </c>
      <c r="AU159" s="228" t="s">
        <v>85</v>
      </c>
      <c r="AY159" s="17" t="s">
        <v>124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7" t="s">
        <v>83</v>
      </c>
      <c r="BK159" s="229">
        <f>ROUND(I159*H159,2)</f>
        <v>0</v>
      </c>
      <c r="BL159" s="17" t="s">
        <v>131</v>
      </c>
      <c r="BM159" s="228" t="s">
        <v>191</v>
      </c>
    </row>
    <row r="160" s="14" customFormat="1">
      <c r="A160" s="14"/>
      <c r="B160" s="241"/>
      <c r="C160" s="242"/>
      <c r="D160" s="232" t="s">
        <v>133</v>
      </c>
      <c r="E160" s="243" t="s">
        <v>1</v>
      </c>
      <c r="F160" s="244" t="s">
        <v>192</v>
      </c>
      <c r="G160" s="242"/>
      <c r="H160" s="245">
        <v>52.5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133</v>
      </c>
      <c r="AU160" s="251" t="s">
        <v>85</v>
      </c>
      <c r="AV160" s="14" t="s">
        <v>85</v>
      </c>
      <c r="AW160" s="14" t="s">
        <v>31</v>
      </c>
      <c r="AX160" s="14" t="s">
        <v>83</v>
      </c>
      <c r="AY160" s="251" t="s">
        <v>124</v>
      </c>
    </row>
    <row r="161" s="2" customFormat="1" ht="24.15" customHeight="1">
      <c r="A161" s="38"/>
      <c r="B161" s="39"/>
      <c r="C161" s="218" t="s">
        <v>193</v>
      </c>
      <c r="D161" s="218" t="s">
        <v>126</v>
      </c>
      <c r="E161" s="219" t="s">
        <v>194</v>
      </c>
      <c r="F161" s="220" t="s">
        <v>195</v>
      </c>
      <c r="G161" s="221" t="s">
        <v>129</v>
      </c>
      <c r="H161" s="222">
        <v>350</v>
      </c>
      <c r="I161" s="223"/>
      <c r="J161" s="222">
        <f>ROUND(I161*H161,2)</f>
        <v>0</v>
      </c>
      <c r="K161" s="220" t="s">
        <v>130</v>
      </c>
      <c r="L161" s="44"/>
      <c r="M161" s="224" t="s">
        <v>1</v>
      </c>
      <c r="N161" s="225" t="s">
        <v>40</v>
      </c>
      <c r="O161" s="91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8" t="s">
        <v>131</v>
      </c>
      <c r="AT161" s="228" t="s">
        <v>126</v>
      </c>
      <c r="AU161" s="228" t="s">
        <v>85</v>
      </c>
      <c r="AY161" s="17" t="s">
        <v>124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7" t="s">
        <v>83</v>
      </c>
      <c r="BK161" s="229">
        <f>ROUND(I161*H161,2)</f>
        <v>0</v>
      </c>
      <c r="BL161" s="17" t="s">
        <v>131</v>
      </c>
      <c r="BM161" s="228" t="s">
        <v>196</v>
      </c>
    </row>
    <row r="162" s="2" customFormat="1" ht="16.5" customHeight="1">
      <c r="A162" s="38"/>
      <c r="B162" s="39"/>
      <c r="C162" s="252" t="s">
        <v>197</v>
      </c>
      <c r="D162" s="252" t="s">
        <v>188</v>
      </c>
      <c r="E162" s="253" t="s">
        <v>198</v>
      </c>
      <c r="F162" s="254" t="s">
        <v>199</v>
      </c>
      <c r="G162" s="255" t="s">
        <v>200</v>
      </c>
      <c r="H162" s="256">
        <v>18.030000000000001</v>
      </c>
      <c r="I162" s="257"/>
      <c r="J162" s="256">
        <f>ROUND(I162*H162,2)</f>
        <v>0</v>
      </c>
      <c r="K162" s="254" t="s">
        <v>130</v>
      </c>
      <c r="L162" s="258"/>
      <c r="M162" s="259" t="s">
        <v>1</v>
      </c>
      <c r="N162" s="260" t="s">
        <v>40</v>
      </c>
      <c r="O162" s="91"/>
      <c r="P162" s="226">
        <f>O162*H162</f>
        <v>0</v>
      </c>
      <c r="Q162" s="226">
        <v>0.001</v>
      </c>
      <c r="R162" s="226">
        <f>Q162*H162</f>
        <v>0.018030000000000001</v>
      </c>
      <c r="S162" s="226">
        <v>0</v>
      </c>
      <c r="T162" s="22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8" t="s">
        <v>166</v>
      </c>
      <c r="AT162" s="228" t="s">
        <v>188</v>
      </c>
      <c r="AU162" s="228" t="s">
        <v>85</v>
      </c>
      <c r="AY162" s="17" t="s">
        <v>124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7" t="s">
        <v>83</v>
      </c>
      <c r="BK162" s="229">
        <f>ROUND(I162*H162,2)</f>
        <v>0</v>
      </c>
      <c r="BL162" s="17" t="s">
        <v>131</v>
      </c>
      <c r="BM162" s="228" t="s">
        <v>201</v>
      </c>
    </row>
    <row r="163" s="14" customFormat="1">
      <c r="A163" s="14"/>
      <c r="B163" s="241"/>
      <c r="C163" s="242"/>
      <c r="D163" s="232" t="s">
        <v>133</v>
      </c>
      <c r="E163" s="243" t="s">
        <v>1</v>
      </c>
      <c r="F163" s="244" t="s">
        <v>202</v>
      </c>
      <c r="G163" s="242"/>
      <c r="H163" s="245">
        <v>18.030000000000001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133</v>
      </c>
      <c r="AU163" s="251" t="s">
        <v>85</v>
      </c>
      <c r="AV163" s="14" t="s">
        <v>85</v>
      </c>
      <c r="AW163" s="14" t="s">
        <v>31</v>
      </c>
      <c r="AX163" s="14" t="s">
        <v>83</v>
      </c>
      <c r="AY163" s="251" t="s">
        <v>124</v>
      </c>
    </row>
    <row r="164" s="12" customFormat="1" ht="22.8" customHeight="1">
      <c r="A164" s="12"/>
      <c r="B164" s="202"/>
      <c r="C164" s="203"/>
      <c r="D164" s="204" t="s">
        <v>74</v>
      </c>
      <c r="E164" s="216" t="s">
        <v>184</v>
      </c>
      <c r="F164" s="216" t="s">
        <v>203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SUM(P165:P200)</f>
        <v>0</v>
      </c>
      <c r="Q164" s="210"/>
      <c r="R164" s="211">
        <f>SUM(R165:R200)</f>
        <v>0</v>
      </c>
      <c r="S164" s="210"/>
      <c r="T164" s="212">
        <f>SUM(T165:T200)</f>
        <v>487.69500000000005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83</v>
      </c>
      <c r="AT164" s="214" t="s">
        <v>74</v>
      </c>
      <c r="AU164" s="214" t="s">
        <v>83</v>
      </c>
      <c r="AY164" s="213" t="s">
        <v>124</v>
      </c>
      <c r="BK164" s="215">
        <f>SUM(BK165:BK200)</f>
        <v>0</v>
      </c>
    </row>
    <row r="165" s="2" customFormat="1" ht="24.15" customHeight="1">
      <c r="A165" s="38"/>
      <c r="B165" s="39"/>
      <c r="C165" s="218" t="s">
        <v>204</v>
      </c>
      <c r="D165" s="218" t="s">
        <v>126</v>
      </c>
      <c r="E165" s="219" t="s">
        <v>205</v>
      </c>
      <c r="F165" s="220" t="s">
        <v>206</v>
      </c>
      <c r="G165" s="221" t="s">
        <v>129</v>
      </c>
      <c r="H165" s="222">
        <v>95</v>
      </c>
      <c r="I165" s="223"/>
      <c r="J165" s="222">
        <f>ROUND(I165*H165,2)</f>
        <v>0</v>
      </c>
      <c r="K165" s="220" t="s">
        <v>130</v>
      </c>
      <c r="L165" s="44"/>
      <c r="M165" s="224" t="s">
        <v>1</v>
      </c>
      <c r="N165" s="225" t="s">
        <v>40</v>
      </c>
      <c r="O165" s="91"/>
      <c r="P165" s="226">
        <f>O165*H165</f>
        <v>0</v>
      </c>
      <c r="Q165" s="226">
        <v>0</v>
      </c>
      <c r="R165" s="226">
        <f>Q165*H165</f>
        <v>0</v>
      </c>
      <c r="S165" s="226">
        <v>0.32000000000000001</v>
      </c>
      <c r="T165" s="227">
        <f>S165*H165</f>
        <v>30.400000000000002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8" t="s">
        <v>131</v>
      </c>
      <c r="AT165" s="228" t="s">
        <v>126</v>
      </c>
      <c r="AU165" s="228" t="s">
        <v>85</v>
      </c>
      <c r="AY165" s="17" t="s">
        <v>124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7" t="s">
        <v>83</v>
      </c>
      <c r="BK165" s="229">
        <f>ROUND(I165*H165,2)</f>
        <v>0</v>
      </c>
      <c r="BL165" s="17" t="s">
        <v>131</v>
      </c>
      <c r="BM165" s="228" t="s">
        <v>207</v>
      </c>
    </row>
    <row r="166" s="13" customFormat="1">
      <c r="A166" s="13"/>
      <c r="B166" s="230"/>
      <c r="C166" s="231"/>
      <c r="D166" s="232" t="s">
        <v>133</v>
      </c>
      <c r="E166" s="233" t="s">
        <v>1</v>
      </c>
      <c r="F166" s="234" t="s">
        <v>149</v>
      </c>
      <c r="G166" s="231"/>
      <c r="H166" s="233" t="s">
        <v>1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133</v>
      </c>
      <c r="AU166" s="240" t="s">
        <v>85</v>
      </c>
      <c r="AV166" s="13" t="s">
        <v>83</v>
      </c>
      <c r="AW166" s="13" t="s">
        <v>31</v>
      </c>
      <c r="AX166" s="13" t="s">
        <v>75</v>
      </c>
      <c r="AY166" s="240" t="s">
        <v>124</v>
      </c>
    </row>
    <row r="167" s="13" customFormat="1">
      <c r="A167" s="13"/>
      <c r="B167" s="230"/>
      <c r="C167" s="231"/>
      <c r="D167" s="232" t="s">
        <v>133</v>
      </c>
      <c r="E167" s="233" t="s">
        <v>1</v>
      </c>
      <c r="F167" s="234" t="s">
        <v>208</v>
      </c>
      <c r="G167" s="231"/>
      <c r="H167" s="233" t="s">
        <v>1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133</v>
      </c>
      <c r="AU167" s="240" t="s">
        <v>85</v>
      </c>
      <c r="AV167" s="13" t="s">
        <v>83</v>
      </c>
      <c r="AW167" s="13" t="s">
        <v>31</v>
      </c>
      <c r="AX167" s="13" t="s">
        <v>75</v>
      </c>
      <c r="AY167" s="240" t="s">
        <v>124</v>
      </c>
    </row>
    <row r="168" s="13" customFormat="1">
      <c r="A168" s="13"/>
      <c r="B168" s="230"/>
      <c r="C168" s="231"/>
      <c r="D168" s="232" t="s">
        <v>133</v>
      </c>
      <c r="E168" s="233" t="s">
        <v>1</v>
      </c>
      <c r="F168" s="234" t="s">
        <v>209</v>
      </c>
      <c r="G168" s="231"/>
      <c r="H168" s="233" t="s">
        <v>1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133</v>
      </c>
      <c r="AU168" s="240" t="s">
        <v>85</v>
      </c>
      <c r="AV168" s="13" t="s">
        <v>83</v>
      </c>
      <c r="AW168" s="13" t="s">
        <v>31</v>
      </c>
      <c r="AX168" s="13" t="s">
        <v>75</v>
      </c>
      <c r="AY168" s="240" t="s">
        <v>124</v>
      </c>
    </row>
    <row r="169" s="14" customFormat="1">
      <c r="A169" s="14"/>
      <c r="B169" s="241"/>
      <c r="C169" s="242"/>
      <c r="D169" s="232" t="s">
        <v>133</v>
      </c>
      <c r="E169" s="243" t="s">
        <v>1</v>
      </c>
      <c r="F169" s="244" t="s">
        <v>210</v>
      </c>
      <c r="G169" s="242"/>
      <c r="H169" s="245">
        <v>95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133</v>
      </c>
      <c r="AU169" s="251" t="s">
        <v>85</v>
      </c>
      <c r="AV169" s="14" t="s">
        <v>85</v>
      </c>
      <c r="AW169" s="14" t="s">
        <v>31</v>
      </c>
      <c r="AX169" s="14" t="s">
        <v>83</v>
      </c>
      <c r="AY169" s="251" t="s">
        <v>124</v>
      </c>
    </row>
    <row r="170" s="2" customFormat="1" ht="24.15" customHeight="1">
      <c r="A170" s="38"/>
      <c r="B170" s="39"/>
      <c r="C170" s="218" t="s">
        <v>211</v>
      </c>
      <c r="D170" s="218" t="s">
        <v>126</v>
      </c>
      <c r="E170" s="219" t="s">
        <v>212</v>
      </c>
      <c r="F170" s="220" t="s">
        <v>213</v>
      </c>
      <c r="G170" s="221" t="s">
        <v>129</v>
      </c>
      <c r="H170" s="222">
        <v>95</v>
      </c>
      <c r="I170" s="223"/>
      <c r="J170" s="222">
        <f>ROUND(I170*H170,2)</f>
        <v>0</v>
      </c>
      <c r="K170" s="220" t="s">
        <v>130</v>
      </c>
      <c r="L170" s="44"/>
      <c r="M170" s="224" t="s">
        <v>1</v>
      </c>
      <c r="N170" s="225" t="s">
        <v>40</v>
      </c>
      <c r="O170" s="91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8" t="s">
        <v>131</v>
      </c>
      <c r="AT170" s="228" t="s">
        <v>126</v>
      </c>
      <c r="AU170" s="228" t="s">
        <v>85</v>
      </c>
      <c r="AY170" s="17" t="s">
        <v>124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7" t="s">
        <v>83</v>
      </c>
      <c r="BK170" s="229">
        <f>ROUND(I170*H170,2)</f>
        <v>0</v>
      </c>
      <c r="BL170" s="17" t="s">
        <v>131</v>
      </c>
      <c r="BM170" s="228" t="s">
        <v>214</v>
      </c>
    </row>
    <row r="171" s="2" customFormat="1" ht="33" customHeight="1">
      <c r="A171" s="38"/>
      <c r="B171" s="39"/>
      <c r="C171" s="218" t="s">
        <v>215</v>
      </c>
      <c r="D171" s="218" t="s">
        <v>126</v>
      </c>
      <c r="E171" s="219" t="s">
        <v>216</v>
      </c>
      <c r="F171" s="220" t="s">
        <v>217</v>
      </c>
      <c r="G171" s="221" t="s">
        <v>129</v>
      </c>
      <c r="H171" s="222">
        <v>175</v>
      </c>
      <c r="I171" s="223"/>
      <c r="J171" s="222">
        <f>ROUND(I171*H171,2)</f>
        <v>0</v>
      </c>
      <c r="K171" s="220" t="s">
        <v>130</v>
      </c>
      <c r="L171" s="44"/>
      <c r="M171" s="224" t="s">
        <v>1</v>
      </c>
      <c r="N171" s="225" t="s">
        <v>40</v>
      </c>
      <c r="O171" s="91"/>
      <c r="P171" s="226">
        <f>O171*H171</f>
        <v>0</v>
      </c>
      <c r="Q171" s="226">
        <v>0</v>
      </c>
      <c r="R171" s="226">
        <f>Q171*H171</f>
        <v>0</v>
      </c>
      <c r="S171" s="226">
        <v>0.29499999999999998</v>
      </c>
      <c r="T171" s="227">
        <f>S171*H171</f>
        <v>51.625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8" t="s">
        <v>131</v>
      </c>
      <c r="AT171" s="228" t="s">
        <v>126</v>
      </c>
      <c r="AU171" s="228" t="s">
        <v>85</v>
      </c>
      <c r="AY171" s="17" t="s">
        <v>124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7" t="s">
        <v>83</v>
      </c>
      <c r="BK171" s="229">
        <f>ROUND(I171*H171,2)</f>
        <v>0</v>
      </c>
      <c r="BL171" s="17" t="s">
        <v>131</v>
      </c>
      <c r="BM171" s="228" t="s">
        <v>218</v>
      </c>
    </row>
    <row r="172" s="13" customFormat="1">
      <c r="A172" s="13"/>
      <c r="B172" s="230"/>
      <c r="C172" s="231"/>
      <c r="D172" s="232" t="s">
        <v>133</v>
      </c>
      <c r="E172" s="233" t="s">
        <v>1</v>
      </c>
      <c r="F172" s="234" t="s">
        <v>149</v>
      </c>
      <c r="G172" s="231"/>
      <c r="H172" s="233" t="s">
        <v>1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133</v>
      </c>
      <c r="AU172" s="240" t="s">
        <v>85</v>
      </c>
      <c r="AV172" s="13" t="s">
        <v>83</v>
      </c>
      <c r="AW172" s="13" t="s">
        <v>31</v>
      </c>
      <c r="AX172" s="13" t="s">
        <v>75</v>
      </c>
      <c r="AY172" s="240" t="s">
        <v>124</v>
      </c>
    </row>
    <row r="173" s="13" customFormat="1">
      <c r="A173" s="13"/>
      <c r="B173" s="230"/>
      <c r="C173" s="231"/>
      <c r="D173" s="232" t="s">
        <v>133</v>
      </c>
      <c r="E173" s="233" t="s">
        <v>1</v>
      </c>
      <c r="F173" s="234" t="s">
        <v>219</v>
      </c>
      <c r="G173" s="231"/>
      <c r="H173" s="233" t="s">
        <v>1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133</v>
      </c>
      <c r="AU173" s="240" t="s">
        <v>85</v>
      </c>
      <c r="AV173" s="13" t="s">
        <v>83</v>
      </c>
      <c r="AW173" s="13" t="s">
        <v>31</v>
      </c>
      <c r="AX173" s="13" t="s">
        <v>75</v>
      </c>
      <c r="AY173" s="240" t="s">
        <v>124</v>
      </c>
    </row>
    <row r="174" s="14" customFormat="1">
      <c r="A174" s="14"/>
      <c r="B174" s="241"/>
      <c r="C174" s="242"/>
      <c r="D174" s="232" t="s">
        <v>133</v>
      </c>
      <c r="E174" s="243" t="s">
        <v>1</v>
      </c>
      <c r="F174" s="244" t="s">
        <v>220</v>
      </c>
      <c r="G174" s="242"/>
      <c r="H174" s="245">
        <v>175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1" t="s">
        <v>133</v>
      </c>
      <c r="AU174" s="251" t="s">
        <v>85</v>
      </c>
      <c r="AV174" s="14" t="s">
        <v>85</v>
      </c>
      <c r="AW174" s="14" t="s">
        <v>31</v>
      </c>
      <c r="AX174" s="14" t="s">
        <v>83</v>
      </c>
      <c r="AY174" s="251" t="s">
        <v>124</v>
      </c>
    </row>
    <row r="175" s="2" customFormat="1" ht="24.15" customHeight="1">
      <c r="A175" s="38"/>
      <c r="B175" s="39"/>
      <c r="C175" s="218" t="s">
        <v>221</v>
      </c>
      <c r="D175" s="218" t="s">
        <v>126</v>
      </c>
      <c r="E175" s="219" t="s">
        <v>222</v>
      </c>
      <c r="F175" s="220" t="s">
        <v>223</v>
      </c>
      <c r="G175" s="221" t="s">
        <v>129</v>
      </c>
      <c r="H175" s="222">
        <v>260</v>
      </c>
      <c r="I175" s="223"/>
      <c r="J175" s="222">
        <f>ROUND(I175*H175,2)</f>
        <v>0</v>
      </c>
      <c r="K175" s="220" t="s">
        <v>130</v>
      </c>
      <c r="L175" s="44"/>
      <c r="M175" s="224" t="s">
        <v>1</v>
      </c>
      <c r="N175" s="225" t="s">
        <v>40</v>
      </c>
      <c r="O175" s="91"/>
      <c r="P175" s="226">
        <f>O175*H175</f>
        <v>0</v>
      </c>
      <c r="Q175" s="226">
        <v>0</v>
      </c>
      <c r="R175" s="226">
        <f>Q175*H175</f>
        <v>0</v>
      </c>
      <c r="S175" s="226">
        <v>0.098000000000000004</v>
      </c>
      <c r="T175" s="227">
        <f>S175*H175</f>
        <v>25.48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8" t="s">
        <v>131</v>
      </c>
      <c r="AT175" s="228" t="s">
        <v>126</v>
      </c>
      <c r="AU175" s="228" t="s">
        <v>85</v>
      </c>
      <c r="AY175" s="17" t="s">
        <v>124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7" t="s">
        <v>83</v>
      </c>
      <c r="BK175" s="229">
        <f>ROUND(I175*H175,2)</f>
        <v>0</v>
      </c>
      <c r="BL175" s="17" t="s">
        <v>131</v>
      </c>
      <c r="BM175" s="228" t="s">
        <v>224</v>
      </c>
    </row>
    <row r="176" s="13" customFormat="1">
      <c r="A176" s="13"/>
      <c r="B176" s="230"/>
      <c r="C176" s="231"/>
      <c r="D176" s="232" t="s">
        <v>133</v>
      </c>
      <c r="E176" s="233" t="s">
        <v>1</v>
      </c>
      <c r="F176" s="234" t="s">
        <v>149</v>
      </c>
      <c r="G176" s="231"/>
      <c r="H176" s="233" t="s">
        <v>1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133</v>
      </c>
      <c r="AU176" s="240" t="s">
        <v>85</v>
      </c>
      <c r="AV176" s="13" t="s">
        <v>83</v>
      </c>
      <c r="AW176" s="13" t="s">
        <v>31</v>
      </c>
      <c r="AX176" s="13" t="s">
        <v>75</v>
      </c>
      <c r="AY176" s="240" t="s">
        <v>124</v>
      </c>
    </row>
    <row r="177" s="14" customFormat="1">
      <c r="A177" s="14"/>
      <c r="B177" s="241"/>
      <c r="C177" s="242"/>
      <c r="D177" s="232" t="s">
        <v>133</v>
      </c>
      <c r="E177" s="243" t="s">
        <v>1</v>
      </c>
      <c r="F177" s="244" t="s">
        <v>225</v>
      </c>
      <c r="G177" s="242"/>
      <c r="H177" s="245">
        <v>260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133</v>
      </c>
      <c r="AU177" s="251" t="s">
        <v>85</v>
      </c>
      <c r="AV177" s="14" t="s">
        <v>85</v>
      </c>
      <c r="AW177" s="14" t="s">
        <v>31</v>
      </c>
      <c r="AX177" s="14" t="s">
        <v>83</v>
      </c>
      <c r="AY177" s="251" t="s">
        <v>124</v>
      </c>
    </row>
    <row r="178" s="2" customFormat="1" ht="24.15" customHeight="1">
      <c r="A178" s="38"/>
      <c r="B178" s="39"/>
      <c r="C178" s="218" t="s">
        <v>226</v>
      </c>
      <c r="D178" s="218" t="s">
        <v>126</v>
      </c>
      <c r="E178" s="219" t="s">
        <v>227</v>
      </c>
      <c r="F178" s="220" t="s">
        <v>228</v>
      </c>
      <c r="G178" s="221" t="s">
        <v>129</v>
      </c>
      <c r="H178" s="222">
        <v>740</v>
      </c>
      <c r="I178" s="223"/>
      <c r="J178" s="222">
        <f>ROUND(I178*H178,2)</f>
        <v>0</v>
      </c>
      <c r="K178" s="220" t="s">
        <v>130</v>
      </c>
      <c r="L178" s="44"/>
      <c r="M178" s="224" t="s">
        <v>1</v>
      </c>
      <c r="N178" s="225" t="s">
        <v>40</v>
      </c>
      <c r="O178" s="91"/>
      <c r="P178" s="226">
        <f>O178*H178</f>
        <v>0</v>
      </c>
      <c r="Q178" s="226">
        <v>0</v>
      </c>
      <c r="R178" s="226">
        <f>Q178*H178</f>
        <v>0</v>
      </c>
      <c r="S178" s="226">
        <v>0.22</v>
      </c>
      <c r="T178" s="227">
        <f>S178*H178</f>
        <v>162.80000000000001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8" t="s">
        <v>131</v>
      </c>
      <c r="AT178" s="228" t="s">
        <v>126</v>
      </c>
      <c r="AU178" s="228" t="s">
        <v>85</v>
      </c>
      <c r="AY178" s="17" t="s">
        <v>124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7" t="s">
        <v>83</v>
      </c>
      <c r="BK178" s="229">
        <f>ROUND(I178*H178,2)</f>
        <v>0</v>
      </c>
      <c r="BL178" s="17" t="s">
        <v>131</v>
      </c>
      <c r="BM178" s="228" t="s">
        <v>229</v>
      </c>
    </row>
    <row r="179" s="13" customFormat="1">
      <c r="A179" s="13"/>
      <c r="B179" s="230"/>
      <c r="C179" s="231"/>
      <c r="D179" s="232" t="s">
        <v>133</v>
      </c>
      <c r="E179" s="233" t="s">
        <v>1</v>
      </c>
      <c r="F179" s="234" t="s">
        <v>149</v>
      </c>
      <c r="G179" s="231"/>
      <c r="H179" s="233" t="s">
        <v>1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133</v>
      </c>
      <c r="AU179" s="240" t="s">
        <v>85</v>
      </c>
      <c r="AV179" s="13" t="s">
        <v>83</v>
      </c>
      <c r="AW179" s="13" t="s">
        <v>31</v>
      </c>
      <c r="AX179" s="13" t="s">
        <v>75</v>
      </c>
      <c r="AY179" s="240" t="s">
        <v>124</v>
      </c>
    </row>
    <row r="180" s="14" customFormat="1">
      <c r="A180" s="14"/>
      <c r="B180" s="241"/>
      <c r="C180" s="242"/>
      <c r="D180" s="232" t="s">
        <v>133</v>
      </c>
      <c r="E180" s="243" t="s">
        <v>1</v>
      </c>
      <c r="F180" s="244" t="s">
        <v>230</v>
      </c>
      <c r="G180" s="242"/>
      <c r="H180" s="245">
        <v>740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133</v>
      </c>
      <c r="AU180" s="251" t="s">
        <v>85</v>
      </c>
      <c r="AV180" s="14" t="s">
        <v>85</v>
      </c>
      <c r="AW180" s="14" t="s">
        <v>31</v>
      </c>
      <c r="AX180" s="14" t="s">
        <v>83</v>
      </c>
      <c r="AY180" s="251" t="s">
        <v>124</v>
      </c>
    </row>
    <row r="181" s="2" customFormat="1" ht="24.15" customHeight="1">
      <c r="A181" s="38"/>
      <c r="B181" s="39"/>
      <c r="C181" s="218" t="s">
        <v>231</v>
      </c>
      <c r="D181" s="218" t="s">
        <v>126</v>
      </c>
      <c r="E181" s="219" t="s">
        <v>232</v>
      </c>
      <c r="F181" s="220" t="s">
        <v>233</v>
      </c>
      <c r="G181" s="221" t="s">
        <v>129</v>
      </c>
      <c r="H181" s="222">
        <v>325</v>
      </c>
      <c r="I181" s="223"/>
      <c r="J181" s="222">
        <f>ROUND(I181*H181,2)</f>
        <v>0</v>
      </c>
      <c r="K181" s="220" t="s">
        <v>130</v>
      </c>
      <c r="L181" s="44"/>
      <c r="M181" s="224" t="s">
        <v>1</v>
      </c>
      <c r="N181" s="225" t="s">
        <v>40</v>
      </c>
      <c r="O181" s="91"/>
      <c r="P181" s="226">
        <f>O181*H181</f>
        <v>0</v>
      </c>
      <c r="Q181" s="226">
        <v>0</v>
      </c>
      <c r="R181" s="226">
        <f>Q181*H181</f>
        <v>0</v>
      </c>
      <c r="S181" s="226">
        <v>0.45000000000000001</v>
      </c>
      <c r="T181" s="227">
        <f>S181*H181</f>
        <v>146.25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8" t="s">
        <v>131</v>
      </c>
      <c r="AT181" s="228" t="s">
        <v>126</v>
      </c>
      <c r="AU181" s="228" t="s">
        <v>85</v>
      </c>
      <c r="AY181" s="17" t="s">
        <v>124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7" t="s">
        <v>83</v>
      </c>
      <c r="BK181" s="229">
        <f>ROUND(I181*H181,2)</f>
        <v>0</v>
      </c>
      <c r="BL181" s="17" t="s">
        <v>131</v>
      </c>
      <c r="BM181" s="228" t="s">
        <v>234</v>
      </c>
    </row>
    <row r="182" s="13" customFormat="1">
      <c r="A182" s="13"/>
      <c r="B182" s="230"/>
      <c r="C182" s="231"/>
      <c r="D182" s="232" t="s">
        <v>133</v>
      </c>
      <c r="E182" s="233" t="s">
        <v>1</v>
      </c>
      <c r="F182" s="234" t="s">
        <v>149</v>
      </c>
      <c r="G182" s="231"/>
      <c r="H182" s="233" t="s">
        <v>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133</v>
      </c>
      <c r="AU182" s="240" t="s">
        <v>85</v>
      </c>
      <c r="AV182" s="13" t="s">
        <v>83</v>
      </c>
      <c r="AW182" s="13" t="s">
        <v>31</v>
      </c>
      <c r="AX182" s="13" t="s">
        <v>75</v>
      </c>
      <c r="AY182" s="240" t="s">
        <v>124</v>
      </c>
    </row>
    <row r="183" s="14" customFormat="1">
      <c r="A183" s="14"/>
      <c r="B183" s="241"/>
      <c r="C183" s="242"/>
      <c r="D183" s="232" t="s">
        <v>133</v>
      </c>
      <c r="E183" s="243" t="s">
        <v>1</v>
      </c>
      <c r="F183" s="244" t="s">
        <v>235</v>
      </c>
      <c r="G183" s="242"/>
      <c r="H183" s="245">
        <v>325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133</v>
      </c>
      <c r="AU183" s="251" t="s">
        <v>85</v>
      </c>
      <c r="AV183" s="14" t="s">
        <v>85</v>
      </c>
      <c r="AW183" s="14" t="s">
        <v>31</v>
      </c>
      <c r="AX183" s="14" t="s">
        <v>83</v>
      </c>
      <c r="AY183" s="251" t="s">
        <v>124</v>
      </c>
    </row>
    <row r="184" s="2" customFormat="1" ht="16.5" customHeight="1">
      <c r="A184" s="38"/>
      <c r="B184" s="39"/>
      <c r="C184" s="218" t="s">
        <v>7</v>
      </c>
      <c r="D184" s="218" t="s">
        <v>126</v>
      </c>
      <c r="E184" s="219" t="s">
        <v>236</v>
      </c>
      <c r="F184" s="220" t="s">
        <v>237</v>
      </c>
      <c r="G184" s="221" t="s">
        <v>238</v>
      </c>
      <c r="H184" s="222">
        <v>295</v>
      </c>
      <c r="I184" s="223"/>
      <c r="J184" s="222">
        <f>ROUND(I184*H184,2)</f>
        <v>0</v>
      </c>
      <c r="K184" s="220" t="s">
        <v>130</v>
      </c>
      <c r="L184" s="44"/>
      <c r="M184" s="224" t="s">
        <v>1</v>
      </c>
      <c r="N184" s="225" t="s">
        <v>40</v>
      </c>
      <c r="O184" s="91"/>
      <c r="P184" s="226">
        <f>O184*H184</f>
        <v>0</v>
      </c>
      <c r="Q184" s="226">
        <v>0</v>
      </c>
      <c r="R184" s="226">
        <f>Q184*H184</f>
        <v>0</v>
      </c>
      <c r="S184" s="226">
        <v>0.23000000000000001</v>
      </c>
      <c r="T184" s="227">
        <f>S184*H184</f>
        <v>67.850000000000009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8" t="s">
        <v>131</v>
      </c>
      <c r="AT184" s="228" t="s">
        <v>126</v>
      </c>
      <c r="AU184" s="228" t="s">
        <v>85</v>
      </c>
      <c r="AY184" s="17" t="s">
        <v>124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7" t="s">
        <v>83</v>
      </c>
      <c r="BK184" s="229">
        <f>ROUND(I184*H184,2)</f>
        <v>0</v>
      </c>
      <c r="BL184" s="17" t="s">
        <v>131</v>
      </c>
      <c r="BM184" s="228" t="s">
        <v>239</v>
      </c>
    </row>
    <row r="185" s="13" customFormat="1">
      <c r="A185" s="13"/>
      <c r="B185" s="230"/>
      <c r="C185" s="231"/>
      <c r="D185" s="232" t="s">
        <v>133</v>
      </c>
      <c r="E185" s="233" t="s">
        <v>1</v>
      </c>
      <c r="F185" s="234" t="s">
        <v>149</v>
      </c>
      <c r="G185" s="231"/>
      <c r="H185" s="233" t="s">
        <v>1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133</v>
      </c>
      <c r="AU185" s="240" t="s">
        <v>85</v>
      </c>
      <c r="AV185" s="13" t="s">
        <v>83</v>
      </c>
      <c r="AW185" s="13" t="s">
        <v>31</v>
      </c>
      <c r="AX185" s="13" t="s">
        <v>75</v>
      </c>
      <c r="AY185" s="240" t="s">
        <v>124</v>
      </c>
    </row>
    <row r="186" s="13" customFormat="1">
      <c r="A186" s="13"/>
      <c r="B186" s="230"/>
      <c r="C186" s="231"/>
      <c r="D186" s="232" t="s">
        <v>133</v>
      </c>
      <c r="E186" s="233" t="s">
        <v>1</v>
      </c>
      <c r="F186" s="234" t="s">
        <v>240</v>
      </c>
      <c r="G186" s="231"/>
      <c r="H186" s="233" t="s">
        <v>1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133</v>
      </c>
      <c r="AU186" s="240" t="s">
        <v>85</v>
      </c>
      <c r="AV186" s="13" t="s">
        <v>83</v>
      </c>
      <c r="AW186" s="13" t="s">
        <v>31</v>
      </c>
      <c r="AX186" s="13" t="s">
        <v>75</v>
      </c>
      <c r="AY186" s="240" t="s">
        <v>124</v>
      </c>
    </row>
    <row r="187" s="13" customFormat="1">
      <c r="A187" s="13"/>
      <c r="B187" s="230"/>
      <c r="C187" s="231"/>
      <c r="D187" s="232" t="s">
        <v>133</v>
      </c>
      <c r="E187" s="233" t="s">
        <v>1</v>
      </c>
      <c r="F187" s="234" t="s">
        <v>241</v>
      </c>
      <c r="G187" s="231"/>
      <c r="H187" s="233" t="s">
        <v>1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133</v>
      </c>
      <c r="AU187" s="240" t="s">
        <v>85</v>
      </c>
      <c r="AV187" s="13" t="s">
        <v>83</v>
      </c>
      <c r="AW187" s="13" t="s">
        <v>31</v>
      </c>
      <c r="AX187" s="13" t="s">
        <v>75</v>
      </c>
      <c r="AY187" s="240" t="s">
        <v>124</v>
      </c>
    </row>
    <row r="188" s="14" customFormat="1">
      <c r="A188" s="14"/>
      <c r="B188" s="241"/>
      <c r="C188" s="242"/>
      <c r="D188" s="232" t="s">
        <v>133</v>
      </c>
      <c r="E188" s="243" t="s">
        <v>1</v>
      </c>
      <c r="F188" s="244" t="s">
        <v>242</v>
      </c>
      <c r="G188" s="242"/>
      <c r="H188" s="245">
        <v>295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133</v>
      </c>
      <c r="AU188" s="251" t="s">
        <v>85</v>
      </c>
      <c r="AV188" s="14" t="s">
        <v>85</v>
      </c>
      <c r="AW188" s="14" t="s">
        <v>31</v>
      </c>
      <c r="AX188" s="14" t="s">
        <v>83</v>
      </c>
      <c r="AY188" s="251" t="s">
        <v>124</v>
      </c>
    </row>
    <row r="189" s="2" customFormat="1" ht="21.75" customHeight="1">
      <c r="A189" s="38"/>
      <c r="B189" s="39"/>
      <c r="C189" s="218" t="s">
        <v>243</v>
      </c>
      <c r="D189" s="218" t="s">
        <v>126</v>
      </c>
      <c r="E189" s="219" t="s">
        <v>244</v>
      </c>
      <c r="F189" s="220" t="s">
        <v>245</v>
      </c>
      <c r="G189" s="221" t="s">
        <v>238</v>
      </c>
      <c r="H189" s="222">
        <v>295</v>
      </c>
      <c r="I189" s="223"/>
      <c r="J189" s="222">
        <f>ROUND(I189*H189,2)</f>
        <v>0</v>
      </c>
      <c r="K189" s="220" t="s">
        <v>130</v>
      </c>
      <c r="L189" s="44"/>
      <c r="M189" s="224" t="s">
        <v>1</v>
      </c>
      <c r="N189" s="225" t="s">
        <v>40</v>
      </c>
      <c r="O189" s="91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8" t="s">
        <v>131</v>
      </c>
      <c r="AT189" s="228" t="s">
        <v>126</v>
      </c>
      <c r="AU189" s="228" t="s">
        <v>85</v>
      </c>
      <c r="AY189" s="17" t="s">
        <v>124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7" t="s">
        <v>83</v>
      </c>
      <c r="BK189" s="229">
        <f>ROUND(I189*H189,2)</f>
        <v>0</v>
      </c>
      <c r="BL189" s="17" t="s">
        <v>131</v>
      </c>
      <c r="BM189" s="228" t="s">
        <v>246</v>
      </c>
    </row>
    <row r="190" s="2" customFormat="1" ht="16.5" customHeight="1">
      <c r="A190" s="38"/>
      <c r="B190" s="39"/>
      <c r="C190" s="218" t="s">
        <v>247</v>
      </c>
      <c r="D190" s="218" t="s">
        <v>126</v>
      </c>
      <c r="E190" s="219" t="s">
        <v>248</v>
      </c>
      <c r="F190" s="220" t="s">
        <v>249</v>
      </c>
      <c r="G190" s="221" t="s">
        <v>238</v>
      </c>
      <c r="H190" s="222">
        <v>65</v>
      </c>
      <c r="I190" s="223"/>
      <c r="J190" s="222">
        <f>ROUND(I190*H190,2)</f>
        <v>0</v>
      </c>
      <c r="K190" s="220" t="s">
        <v>130</v>
      </c>
      <c r="L190" s="44"/>
      <c r="M190" s="224" t="s">
        <v>1</v>
      </c>
      <c r="N190" s="225" t="s">
        <v>40</v>
      </c>
      <c r="O190" s="91"/>
      <c r="P190" s="226">
        <f>O190*H190</f>
        <v>0</v>
      </c>
      <c r="Q190" s="226">
        <v>0</v>
      </c>
      <c r="R190" s="226">
        <f>Q190*H190</f>
        <v>0</v>
      </c>
      <c r="S190" s="226">
        <v>0.040000000000000001</v>
      </c>
      <c r="T190" s="227">
        <f>S190*H190</f>
        <v>2.6000000000000001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8" t="s">
        <v>131</v>
      </c>
      <c r="AT190" s="228" t="s">
        <v>126</v>
      </c>
      <c r="AU190" s="228" t="s">
        <v>85</v>
      </c>
      <c r="AY190" s="17" t="s">
        <v>124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7" t="s">
        <v>83</v>
      </c>
      <c r="BK190" s="229">
        <f>ROUND(I190*H190,2)</f>
        <v>0</v>
      </c>
      <c r="BL190" s="17" t="s">
        <v>131</v>
      </c>
      <c r="BM190" s="228" t="s">
        <v>250</v>
      </c>
    </row>
    <row r="191" s="13" customFormat="1">
      <c r="A191" s="13"/>
      <c r="B191" s="230"/>
      <c r="C191" s="231"/>
      <c r="D191" s="232" t="s">
        <v>133</v>
      </c>
      <c r="E191" s="233" t="s">
        <v>1</v>
      </c>
      <c r="F191" s="234" t="s">
        <v>149</v>
      </c>
      <c r="G191" s="231"/>
      <c r="H191" s="233" t="s">
        <v>1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133</v>
      </c>
      <c r="AU191" s="240" t="s">
        <v>85</v>
      </c>
      <c r="AV191" s="13" t="s">
        <v>83</v>
      </c>
      <c r="AW191" s="13" t="s">
        <v>31</v>
      </c>
      <c r="AX191" s="13" t="s">
        <v>75</v>
      </c>
      <c r="AY191" s="240" t="s">
        <v>124</v>
      </c>
    </row>
    <row r="192" s="13" customFormat="1">
      <c r="A192" s="13"/>
      <c r="B192" s="230"/>
      <c r="C192" s="231"/>
      <c r="D192" s="232" t="s">
        <v>133</v>
      </c>
      <c r="E192" s="233" t="s">
        <v>1</v>
      </c>
      <c r="F192" s="234" t="s">
        <v>251</v>
      </c>
      <c r="G192" s="231"/>
      <c r="H192" s="233" t="s">
        <v>1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133</v>
      </c>
      <c r="AU192" s="240" t="s">
        <v>85</v>
      </c>
      <c r="AV192" s="13" t="s">
        <v>83</v>
      </c>
      <c r="AW192" s="13" t="s">
        <v>31</v>
      </c>
      <c r="AX192" s="13" t="s">
        <v>75</v>
      </c>
      <c r="AY192" s="240" t="s">
        <v>124</v>
      </c>
    </row>
    <row r="193" s="13" customFormat="1">
      <c r="A193" s="13"/>
      <c r="B193" s="230"/>
      <c r="C193" s="231"/>
      <c r="D193" s="232" t="s">
        <v>133</v>
      </c>
      <c r="E193" s="233" t="s">
        <v>1</v>
      </c>
      <c r="F193" s="234" t="s">
        <v>252</v>
      </c>
      <c r="G193" s="231"/>
      <c r="H193" s="233" t="s">
        <v>1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133</v>
      </c>
      <c r="AU193" s="240" t="s">
        <v>85</v>
      </c>
      <c r="AV193" s="13" t="s">
        <v>83</v>
      </c>
      <c r="AW193" s="13" t="s">
        <v>31</v>
      </c>
      <c r="AX193" s="13" t="s">
        <v>75</v>
      </c>
      <c r="AY193" s="240" t="s">
        <v>124</v>
      </c>
    </row>
    <row r="194" s="14" customFormat="1">
      <c r="A194" s="14"/>
      <c r="B194" s="241"/>
      <c r="C194" s="242"/>
      <c r="D194" s="232" t="s">
        <v>133</v>
      </c>
      <c r="E194" s="243" t="s">
        <v>1</v>
      </c>
      <c r="F194" s="244" t="s">
        <v>253</v>
      </c>
      <c r="G194" s="242"/>
      <c r="H194" s="245">
        <v>65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133</v>
      </c>
      <c r="AU194" s="251" t="s">
        <v>85</v>
      </c>
      <c r="AV194" s="14" t="s">
        <v>85</v>
      </c>
      <c r="AW194" s="14" t="s">
        <v>31</v>
      </c>
      <c r="AX194" s="14" t="s">
        <v>83</v>
      </c>
      <c r="AY194" s="251" t="s">
        <v>124</v>
      </c>
    </row>
    <row r="195" s="2" customFormat="1" ht="24.15" customHeight="1">
      <c r="A195" s="38"/>
      <c r="B195" s="39"/>
      <c r="C195" s="218" t="s">
        <v>254</v>
      </c>
      <c r="D195" s="218" t="s">
        <v>126</v>
      </c>
      <c r="E195" s="219" t="s">
        <v>255</v>
      </c>
      <c r="F195" s="220" t="s">
        <v>256</v>
      </c>
      <c r="G195" s="221" t="s">
        <v>257</v>
      </c>
      <c r="H195" s="222">
        <v>5</v>
      </c>
      <c r="I195" s="223"/>
      <c r="J195" s="222">
        <f>ROUND(I195*H195,2)</f>
        <v>0</v>
      </c>
      <c r="K195" s="220" t="s">
        <v>130</v>
      </c>
      <c r="L195" s="44"/>
      <c r="M195" s="224" t="s">
        <v>1</v>
      </c>
      <c r="N195" s="225" t="s">
        <v>40</v>
      </c>
      <c r="O195" s="91"/>
      <c r="P195" s="226">
        <f>O195*H195</f>
        <v>0</v>
      </c>
      <c r="Q195" s="226">
        <v>0</v>
      </c>
      <c r="R195" s="226">
        <f>Q195*H195</f>
        <v>0</v>
      </c>
      <c r="S195" s="226">
        <v>0.082000000000000003</v>
      </c>
      <c r="T195" s="227">
        <f>S195*H195</f>
        <v>0.41000000000000003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8" t="s">
        <v>131</v>
      </c>
      <c r="AT195" s="228" t="s">
        <v>126</v>
      </c>
      <c r="AU195" s="228" t="s">
        <v>85</v>
      </c>
      <c r="AY195" s="17" t="s">
        <v>124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7" t="s">
        <v>83</v>
      </c>
      <c r="BK195" s="229">
        <f>ROUND(I195*H195,2)</f>
        <v>0</v>
      </c>
      <c r="BL195" s="17" t="s">
        <v>131</v>
      </c>
      <c r="BM195" s="228" t="s">
        <v>258</v>
      </c>
    </row>
    <row r="196" s="13" customFormat="1">
      <c r="A196" s="13"/>
      <c r="B196" s="230"/>
      <c r="C196" s="231"/>
      <c r="D196" s="232" t="s">
        <v>133</v>
      </c>
      <c r="E196" s="233" t="s">
        <v>1</v>
      </c>
      <c r="F196" s="234" t="s">
        <v>259</v>
      </c>
      <c r="G196" s="231"/>
      <c r="H196" s="233" t="s">
        <v>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133</v>
      </c>
      <c r="AU196" s="240" t="s">
        <v>85</v>
      </c>
      <c r="AV196" s="13" t="s">
        <v>83</v>
      </c>
      <c r="AW196" s="13" t="s">
        <v>31</v>
      </c>
      <c r="AX196" s="13" t="s">
        <v>75</v>
      </c>
      <c r="AY196" s="240" t="s">
        <v>124</v>
      </c>
    </row>
    <row r="197" s="14" customFormat="1">
      <c r="A197" s="14"/>
      <c r="B197" s="241"/>
      <c r="C197" s="242"/>
      <c r="D197" s="232" t="s">
        <v>133</v>
      </c>
      <c r="E197" s="243" t="s">
        <v>1</v>
      </c>
      <c r="F197" s="244" t="s">
        <v>151</v>
      </c>
      <c r="G197" s="242"/>
      <c r="H197" s="245">
        <v>5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133</v>
      </c>
      <c r="AU197" s="251" t="s">
        <v>85</v>
      </c>
      <c r="AV197" s="14" t="s">
        <v>85</v>
      </c>
      <c r="AW197" s="14" t="s">
        <v>31</v>
      </c>
      <c r="AX197" s="14" t="s">
        <v>83</v>
      </c>
      <c r="AY197" s="251" t="s">
        <v>124</v>
      </c>
    </row>
    <row r="198" s="2" customFormat="1" ht="16.5" customHeight="1">
      <c r="A198" s="38"/>
      <c r="B198" s="39"/>
      <c r="C198" s="218" t="s">
        <v>260</v>
      </c>
      <c r="D198" s="218" t="s">
        <v>126</v>
      </c>
      <c r="E198" s="219" t="s">
        <v>261</v>
      </c>
      <c r="F198" s="220" t="s">
        <v>262</v>
      </c>
      <c r="G198" s="221" t="s">
        <v>238</v>
      </c>
      <c r="H198" s="222">
        <v>10</v>
      </c>
      <c r="I198" s="223"/>
      <c r="J198" s="222">
        <f>ROUND(I198*H198,2)</f>
        <v>0</v>
      </c>
      <c r="K198" s="220" t="s">
        <v>130</v>
      </c>
      <c r="L198" s="44"/>
      <c r="M198" s="224" t="s">
        <v>1</v>
      </c>
      <c r="N198" s="225" t="s">
        <v>40</v>
      </c>
      <c r="O198" s="91"/>
      <c r="P198" s="226">
        <f>O198*H198</f>
        <v>0</v>
      </c>
      <c r="Q198" s="226">
        <v>0</v>
      </c>
      <c r="R198" s="226">
        <f>Q198*H198</f>
        <v>0</v>
      </c>
      <c r="S198" s="226">
        <v>0.028000000000000001</v>
      </c>
      <c r="T198" s="227">
        <f>S198*H198</f>
        <v>0.28000000000000003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8" t="s">
        <v>131</v>
      </c>
      <c r="AT198" s="228" t="s">
        <v>126</v>
      </c>
      <c r="AU198" s="228" t="s">
        <v>85</v>
      </c>
      <c r="AY198" s="17" t="s">
        <v>124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7" t="s">
        <v>83</v>
      </c>
      <c r="BK198" s="229">
        <f>ROUND(I198*H198,2)</f>
        <v>0</v>
      </c>
      <c r="BL198" s="17" t="s">
        <v>131</v>
      </c>
      <c r="BM198" s="228" t="s">
        <v>263</v>
      </c>
    </row>
    <row r="199" s="13" customFormat="1">
      <c r="A199" s="13"/>
      <c r="B199" s="230"/>
      <c r="C199" s="231"/>
      <c r="D199" s="232" t="s">
        <v>133</v>
      </c>
      <c r="E199" s="233" t="s">
        <v>1</v>
      </c>
      <c r="F199" s="234" t="s">
        <v>264</v>
      </c>
      <c r="G199" s="231"/>
      <c r="H199" s="233" t="s">
        <v>1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133</v>
      </c>
      <c r="AU199" s="240" t="s">
        <v>85</v>
      </c>
      <c r="AV199" s="13" t="s">
        <v>83</v>
      </c>
      <c r="AW199" s="13" t="s">
        <v>31</v>
      </c>
      <c r="AX199" s="13" t="s">
        <v>75</v>
      </c>
      <c r="AY199" s="240" t="s">
        <v>124</v>
      </c>
    </row>
    <row r="200" s="14" customFormat="1">
      <c r="A200" s="14"/>
      <c r="B200" s="241"/>
      <c r="C200" s="242"/>
      <c r="D200" s="232" t="s">
        <v>133</v>
      </c>
      <c r="E200" s="243" t="s">
        <v>1</v>
      </c>
      <c r="F200" s="244" t="s">
        <v>178</v>
      </c>
      <c r="G200" s="242"/>
      <c r="H200" s="245">
        <v>10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133</v>
      </c>
      <c r="AU200" s="251" t="s">
        <v>85</v>
      </c>
      <c r="AV200" s="14" t="s">
        <v>85</v>
      </c>
      <c r="AW200" s="14" t="s">
        <v>31</v>
      </c>
      <c r="AX200" s="14" t="s">
        <v>83</v>
      </c>
      <c r="AY200" s="251" t="s">
        <v>124</v>
      </c>
    </row>
    <row r="201" s="12" customFormat="1" ht="22.8" customHeight="1">
      <c r="A201" s="12"/>
      <c r="B201" s="202"/>
      <c r="C201" s="203"/>
      <c r="D201" s="204" t="s">
        <v>74</v>
      </c>
      <c r="E201" s="216" t="s">
        <v>139</v>
      </c>
      <c r="F201" s="216" t="s">
        <v>265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SUM(P202:P209)</f>
        <v>0</v>
      </c>
      <c r="Q201" s="210"/>
      <c r="R201" s="211">
        <f>SUM(R202:R209)</f>
        <v>0.40499999999999997</v>
      </c>
      <c r="S201" s="210"/>
      <c r="T201" s="212">
        <f>SUM(T202:T209)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83</v>
      </c>
      <c r="AT201" s="214" t="s">
        <v>74</v>
      </c>
      <c r="AU201" s="214" t="s">
        <v>83</v>
      </c>
      <c r="AY201" s="213" t="s">
        <v>124</v>
      </c>
      <c r="BK201" s="215">
        <f>SUM(BK202:BK209)</f>
        <v>0</v>
      </c>
    </row>
    <row r="202" s="2" customFormat="1" ht="24.15" customHeight="1">
      <c r="A202" s="38"/>
      <c r="B202" s="39"/>
      <c r="C202" s="218" t="s">
        <v>266</v>
      </c>
      <c r="D202" s="218" t="s">
        <v>126</v>
      </c>
      <c r="E202" s="219" t="s">
        <v>267</v>
      </c>
      <c r="F202" s="220" t="s">
        <v>268</v>
      </c>
      <c r="G202" s="221" t="s">
        <v>238</v>
      </c>
      <c r="H202" s="222">
        <v>500</v>
      </c>
      <c r="I202" s="223"/>
      <c r="J202" s="222">
        <f>ROUND(I202*H202,2)</f>
        <v>0</v>
      </c>
      <c r="K202" s="220" t="s">
        <v>1</v>
      </c>
      <c r="L202" s="44"/>
      <c r="M202" s="224" t="s">
        <v>1</v>
      </c>
      <c r="N202" s="225" t="s">
        <v>40</v>
      </c>
      <c r="O202" s="91"/>
      <c r="P202" s="226">
        <f>O202*H202</f>
        <v>0</v>
      </c>
      <c r="Q202" s="226">
        <v>0.00080999999999999996</v>
      </c>
      <c r="R202" s="226">
        <f>Q202*H202</f>
        <v>0.40499999999999997</v>
      </c>
      <c r="S202" s="226">
        <v>0</v>
      </c>
      <c r="T202" s="22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8" t="s">
        <v>131</v>
      </c>
      <c r="AT202" s="228" t="s">
        <v>126</v>
      </c>
      <c r="AU202" s="228" t="s">
        <v>85</v>
      </c>
      <c r="AY202" s="17" t="s">
        <v>124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7" t="s">
        <v>83</v>
      </c>
      <c r="BK202" s="229">
        <f>ROUND(I202*H202,2)</f>
        <v>0</v>
      </c>
      <c r="BL202" s="17" t="s">
        <v>131</v>
      </c>
      <c r="BM202" s="228" t="s">
        <v>269</v>
      </c>
    </row>
    <row r="203" s="2" customFormat="1">
      <c r="A203" s="38"/>
      <c r="B203" s="39"/>
      <c r="C203" s="40"/>
      <c r="D203" s="232" t="s">
        <v>270</v>
      </c>
      <c r="E203" s="40"/>
      <c r="F203" s="261" t="s">
        <v>271</v>
      </c>
      <c r="G203" s="40"/>
      <c r="H203" s="40"/>
      <c r="I203" s="262"/>
      <c r="J203" s="40"/>
      <c r="K203" s="40"/>
      <c r="L203" s="44"/>
      <c r="M203" s="263"/>
      <c r="N203" s="264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270</v>
      </c>
      <c r="AU203" s="17" t="s">
        <v>85</v>
      </c>
    </row>
    <row r="204" s="13" customFormat="1">
      <c r="A204" s="13"/>
      <c r="B204" s="230"/>
      <c r="C204" s="231"/>
      <c r="D204" s="232" t="s">
        <v>133</v>
      </c>
      <c r="E204" s="233" t="s">
        <v>1</v>
      </c>
      <c r="F204" s="234" t="s">
        <v>272</v>
      </c>
      <c r="G204" s="231"/>
      <c r="H204" s="233" t="s">
        <v>1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133</v>
      </c>
      <c r="AU204" s="240" t="s">
        <v>85</v>
      </c>
      <c r="AV204" s="13" t="s">
        <v>83</v>
      </c>
      <c r="AW204" s="13" t="s">
        <v>31</v>
      </c>
      <c r="AX204" s="13" t="s">
        <v>75</v>
      </c>
      <c r="AY204" s="240" t="s">
        <v>124</v>
      </c>
    </row>
    <row r="205" s="13" customFormat="1">
      <c r="A205" s="13"/>
      <c r="B205" s="230"/>
      <c r="C205" s="231"/>
      <c r="D205" s="232" t="s">
        <v>133</v>
      </c>
      <c r="E205" s="233" t="s">
        <v>1</v>
      </c>
      <c r="F205" s="234" t="s">
        <v>149</v>
      </c>
      <c r="G205" s="231"/>
      <c r="H205" s="233" t="s">
        <v>1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133</v>
      </c>
      <c r="AU205" s="240" t="s">
        <v>85</v>
      </c>
      <c r="AV205" s="13" t="s">
        <v>83</v>
      </c>
      <c r="AW205" s="13" t="s">
        <v>31</v>
      </c>
      <c r="AX205" s="13" t="s">
        <v>75</v>
      </c>
      <c r="AY205" s="240" t="s">
        <v>124</v>
      </c>
    </row>
    <row r="206" s="14" customFormat="1">
      <c r="A206" s="14"/>
      <c r="B206" s="241"/>
      <c r="C206" s="242"/>
      <c r="D206" s="232" t="s">
        <v>133</v>
      </c>
      <c r="E206" s="243" t="s">
        <v>1</v>
      </c>
      <c r="F206" s="244" t="s">
        <v>273</v>
      </c>
      <c r="G206" s="242"/>
      <c r="H206" s="245">
        <v>500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133</v>
      </c>
      <c r="AU206" s="251" t="s">
        <v>85</v>
      </c>
      <c r="AV206" s="14" t="s">
        <v>85</v>
      </c>
      <c r="AW206" s="14" t="s">
        <v>31</v>
      </c>
      <c r="AX206" s="14" t="s">
        <v>83</v>
      </c>
      <c r="AY206" s="251" t="s">
        <v>124</v>
      </c>
    </row>
    <row r="207" s="2" customFormat="1" ht="21.75" customHeight="1">
      <c r="A207" s="38"/>
      <c r="B207" s="39"/>
      <c r="C207" s="218" t="s">
        <v>274</v>
      </c>
      <c r="D207" s="218" t="s">
        <v>126</v>
      </c>
      <c r="E207" s="219" t="s">
        <v>275</v>
      </c>
      <c r="F207" s="220" t="s">
        <v>276</v>
      </c>
      <c r="G207" s="221" t="s">
        <v>142</v>
      </c>
      <c r="H207" s="222">
        <v>1</v>
      </c>
      <c r="I207" s="223"/>
      <c r="J207" s="222">
        <f>ROUND(I207*H207,2)</f>
        <v>0</v>
      </c>
      <c r="K207" s="220" t="s">
        <v>1</v>
      </c>
      <c r="L207" s="44"/>
      <c r="M207" s="224" t="s">
        <v>1</v>
      </c>
      <c r="N207" s="225" t="s">
        <v>40</v>
      </c>
      <c r="O207" s="91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8" t="s">
        <v>131</v>
      </c>
      <c r="AT207" s="228" t="s">
        <v>126</v>
      </c>
      <c r="AU207" s="228" t="s">
        <v>85</v>
      </c>
      <c r="AY207" s="17" t="s">
        <v>124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7" t="s">
        <v>83</v>
      </c>
      <c r="BK207" s="229">
        <f>ROUND(I207*H207,2)</f>
        <v>0</v>
      </c>
      <c r="BL207" s="17" t="s">
        <v>131</v>
      </c>
      <c r="BM207" s="228" t="s">
        <v>277</v>
      </c>
    </row>
    <row r="208" s="13" customFormat="1">
      <c r="A208" s="13"/>
      <c r="B208" s="230"/>
      <c r="C208" s="231"/>
      <c r="D208" s="232" t="s">
        <v>133</v>
      </c>
      <c r="E208" s="233" t="s">
        <v>1</v>
      </c>
      <c r="F208" s="234" t="s">
        <v>278</v>
      </c>
      <c r="G208" s="231"/>
      <c r="H208" s="233" t="s">
        <v>1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133</v>
      </c>
      <c r="AU208" s="240" t="s">
        <v>85</v>
      </c>
      <c r="AV208" s="13" t="s">
        <v>83</v>
      </c>
      <c r="AW208" s="13" t="s">
        <v>31</v>
      </c>
      <c r="AX208" s="13" t="s">
        <v>75</v>
      </c>
      <c r="AY208" s="240" t="s">
        <v>124</v>
      </c>
    </row>
    <row r="209" s="14" customFormat="1">
      <c r="A209" s="14"/>
      <c r="B209" s="241"/>
      <c r="C209" s="242"/>
      <c r="D209" s="232" t="s">
        <v>133</v>
      </c>
      <c r="E209" s="243" t="s">
        <v>1</v>
      </c>
      <c r="F209" s="244" t="s">
        <v>83</v>
      </c>
      <c r="G209" s="242"/>
      <c r="H209" s="245">
        <v>1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133</v>
      </c>
      <c r="AU209" s="251" t="s">
        <v>85</v>
      </c>
      <c r="AV209" s="14" t="s">
        <v>85</v>
      </c>
      <c r="AW209" s="14" t="s">
        <v>31</v>
      </c>
      <c r="AX209" s="14" t="s">
        <v>83</v>
      </c>
      <c r="AY209" s="251" t="s">
        <v>124</v>
      </c>
    </row>
    <row r="210" s="12" customFormat="1" ht="22.8" customHeight="1">
      <c r="A210" s="12"/>
      <c r="B210" s="202"/>
      <c r="C210" s="203"/>
      <c r="D210" s="204" t="s">
        <v>74</v>
      </c>
      <c r="E210" s="216" t="s">
        <v>279</v>
      </c>
      <c r="F210" s="216" t="s">
        <v>280</v>
      </c>
      <c r="G210" s="203"/>
      <c r="H210" s="203"/>
      <c r="I210" s="206"/>
      <c r="J210" s="217">
        <f>BK210</f>
        <v>0</v>
      </c>
      <c r="K210" s="203"/>
      <c r="L210" s="208"/>
      <c r="M210" s="209"/>
      <c r="N210" s="210"/>
      <c r="O210" s="210"/>
      <c r="P210" s="211">
        <f>SUM(P211:P233)</f>
        <v>0</v>
      </c>
      <c r="Q210" s="210"/>
      <c r="R210" s="211">
        <f>SUM(R211:R233)</f>
        <v>0</v>
      </c>
      <c r="S210" s="210"/>
      <c r="T210" s="212">
        <f>SUM(T211:T233)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83</v>
      </c>
      <c r="AT210" s="214" t="s">
        <v>74</v>
      </c>
      <c r="AU210" s="214" t="s">
        <v>83</v>
      </c>
      <c r="AY210" s="213" t="s">
        <v>124</v>
      </c>
      <c r="BK210" s="215">
        <f>SUM(BK211:BK233)</f>
        <v>0</v>
      </c>
    </row>
    <row r="211" s="2" customFormat="1" ht="24.15" customHeight="1">
      <c r="A211" s="38"/>
      <c r="B211" s="39"/>
      <c r="C211" s="218" t="s">
        <v>281</v>
      </c>
      <c r="D211" s="218" t="s">
        <v>126</v>
      </c>
      <c r="E211" s="219" t="s">
        <v>282</v>
      </c>
      <c r="F211" s="220" t="s">
        <v>283</v>
      </c>
      <c r="G211" s="221" t="s">
        <v>129</v>
      </c>
      <c r="H211" s="222">
        <v>1248</v>
      </c>
      <c r="I211" s="223"/>
      <c r="J211" s="222">
        <f>ROUND(I211*H211,2)</f>
        <v>0</v>
      </c>
      <c r="K211" s="220" t="s">
        <v>130</v>
      </c>
      <c r="L211" s="44"/>
      <c r="M211" s="224" t="s">
        <v>1</v>
      </c>
      <c r="N211" s="225" t="s">
        <v>40</v>
      </c>
      <c r="O211" s="91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8" t="s">
        <v>131</v>
      </c>
      <c r="AT211" s="228" t="s">
        <v>126</v>
      </c>
      <c r="AU211" s="228" t="s">
        <v>85</v>
      </c>
      <c r="AY211" s="17" t="s">
        <v>124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7" t="s">
        <v>83</v>
      </c>
      <c r="BK211" s="229">
        <f>ROUND(I211*H211,2)</f>
        <v>0</v>
      </c>
      <c r="BL211" s="17" t="s">
        <v>131</v>
      </c>
      <c r="BM211" s="228" t="s">
        <v>284</v>
      </c>
    </row>
    <row r="212" s="13" customFormat="1">
      <c r="A212" s="13"/>
      <c r="B212" s="230"/>
      <c r="C212" s="231"/>
      <c r="D212" s="232" t="s">
        <v>133</v>
      </c>
      <c r="E212" s="233" t="s">
        <v>1</v>
      </c>
      <c r="F212" s="234" t="s">
        <v>149</v>
      </c>
      <c r="G212" s="231"/>
      <c r="H212" s="233" t="s">
        <v>1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133</v>
      </c>
      <c r="AU212" s="240" t="s">
        <v>85</v>
      </c>
      <c r="AV212" s="13" t="s">
        <v>83</v>
      </c>
      <c r="AW212" s="13" t="s">
        <v>31</v>
      </c>
      <c r="AX212" s="13" t="s">
        <v>75</v>
      </c>
      <c r="AY212" s="240" t="s">
        <v>124</v>
      </c>
    </row>
    <row r="213" s="13" customFormat="1">
      <c r="A213" s="13"/>
      <c r="B213" s="230"/>
      <c r="C213" s="231"/>
      <c r="D213" s="232" t="s">
        <v>133</v>
      </c>
      <c r="E213" s="233" t="s">
        <v>1</v>
      </c>
      <c r="F213" s="234" t="s">
        <v>285</v>
      </c>
      <c r="G213" s="231"/>
      <c r="H213" s="233" t="s">
        <v>1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133</v>
      </c>
      <c r="AU213" s="240" t="s">
        <v>85</v>
      </c>
      <c r="AV213" s="13" t="s">
        <v>83</v>
      </c>
      <c r="AW213" s="13" t="s">
        <v>31</v>
      </c>
      <c r="AX213" s="13" t="s">
        <v>75</v>
      </c>
      <c r="AY213" s="240" t="s">
        <v>124</v>
      </c>
    </row>
    <row r="214" s="14" customFormat="1">
      <c r="A214" s="14"/>
      <c r="B214" s="241"/>
      <c r="C214" s="242"/>
      <c r="D214" s="232" t="s">
        <v>133</v>
      </c>
      <c r="E214" s="243" t="s">
        <v>1</v>
      </c>
      <c r="F214" s="244" t="s">
        <v>286</v>
      </c>
      <c r="G214" s="242"/>
      <c r="H214" s="245">
        <v>1170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133</v>
      </c>
      <c r="AU214" s="251" t="s">
        <v>85</v>
      </c>
      <c r="AV214" s="14" t="s">
        <v>85</v>
      </c>
      <c r="AW214" s="14" t="s">
        <v>31</v>
      </c>
      <c r="AX214" s="14" t="s">
        <v>75</v>
      </c>
      <c r="AY214" s="251" t="s">
        <v>124</v>
      </c>
    </row>
    <row r="215" s="13" customFormat="1">
      <c r="A215" s="13"/>
      <c r="B215" s="230"/>
      <c r="C215" s="231"/>
      <c r="D215" s="232" t="s">
        <v>133</v>
      </c>
      <c r="E215" s="233" t="s">
        <v>1</v>
      </c>
      <c r="F215" s="234" t="s">
        <v>287</v>
      </c>
      <c r="G215" s="231"/>
      <c r="H215" s="233" t="s">
        <v>1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133</v>
      </c>
      <c r="AU215" s="240" t="s">
        <v>85</v>
      </c>
      <c r="AV215" s="13" t="s">
        <v>83</v>
      </c>
      <c r="AW215" s="13" t="s">
        <v>31</v>
      </c>
      <c r="AX215" s="13" t="s">
        <v>75</v>
      </c>
      <c r="AY215" s="240" t="s">
        <v>124</v>
      </c>
    </row>
    <row r="216" s="14" customFormat="1">
      <c r="A216" s="14"/>
      <c r="B216" s="241"/>
      <c r="C216" s="242"/>
      <c r="D216" s="232" t="s">
        <v>133</v>
      </c>
      <c r="E216" s="243" t="s">
        <v>1</v>
      </c>
      <c r="F216" s="244" t="s">
        <v>288</v>
      </c>
      <c r="G216" s="242"/>
      <c r="H216" s="245">
        <v>78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133</v>
      </c>
      <c r="AU216" s="251" t="s">
        <v>85</v>
      </c>
      <c r="AV216" s="14" t="s">
        <v>85</v>
      </c>
      <c r="AW216" s="14" t="s">
        <v>31</v>
      </c>
      <c r="AX216" s="14" t="s">
        <v>75</v>
      </c>
      <c r="AY216" s="251" t="s">
        <v>124</v>
      </c>
    </row>
    <row r="217" s="15" customFormat="1">
      <c r="A217" s="15"/>
      <c r="B217" s="265"/>
      <c r="C217" s="266"/>
      <c r="D217" s="232" t="s">
        <v>133</v>
      </c>
      <c r="E217" s="267" t="s">
        <v>1</v>
      </c>
      <c r="F217" s="268" t="s">
        <v>289</v>
      </c>
      <c r="G217" s="266"/>
      <c r="H217" s="269">
        <v>1248</v>
      </c>
      <c r="I217" s="270"/>
      <c r="J217" s="266"/>
      <c r="K217" s="266"/>
      <c r="L217" s="271"/>
      <c r="M217" s="272"/>
      <c r="N217" s="273"/>
      <c r="O217" s="273"/>
      <c r="P217" s="273"/>
      <c r="Q217" s="273"/>
      <c r="R217" s="273"/>
      <c r="S217" s="273"/>
      <c r="T217" s="27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5" t="s">
        <v>133</v>
      </c>
      <c r="AU217" s="275" t="s">
        <v>85</v>
      </c>
      <c r="AV217" s="15" t="s">
        <v>131</v>
      </c>
      <c r="AW217" s="15" t="s">
        <v>31</v>
      </c>
      <c r="AX217" s="15" t="s">
        <v>83</v>
      </c>
      <c r="AY217" s="275" t="s">
        <v>124</v>
      </c>
    </row>
    <row r="218" s="2" customFormat="1" ht="24.15" customHeight="1">
      <c r="A218" s="38"/>
      <c r="B218" s="39"/>
      <c r="C218" s="218" t="s">
        <v>290</v>
      </c>
      <c r="D218" s="218" t="s">
        <v>126</v>
      </c>
      <c r="E218" s="219" t="s">
        <v>291</v>
      </c>
      <c r="F218" s="220" t="s">
        <v>292</v>
      </c>
      <c r="G218" s="221" t="s">
        <v>129</v>
      </c>
      <c r="H218" s="222">
        <v>1170</v>
      </c>
      <c r="I218" s="223"/>
      <c r="J218" s="222">
        <f>ROUND(I218*H218,2)</f>
        <v>0</v>
      </c>
      <c r="K218" s="220" t="s">
        <v>130</v>
      </c>
      <c r="L218" s="44"/>
      <c r="M218" s="224" t="s">
        <v>1</v>
      </c>
      <c r="N218" s="225" t="s">
        <v>40</v>
      </c>
      <c r="O218" s="91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8" t="s">
        <v>131</v>
      </c>
      <c r="AT218" s="228" t="s">
        <v>126</v>
      </c>
      <c r="AU218" s="228" t="s">
        <v>85</v>
      </c>
      <c r="AY218" s="17" t="s">
        <v>124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7" t="s">
        <v>83</v>
      </c>
      <c r="BK218" s="229">
        <f>ROUND(I218*H218,2)</f>
        <v>0</v>
      </c>
      <c r="BL218" s="17" t="s">
        <v>131</v>
      </c>
      <c r="BM218" s="228" t="s">
        <v>293</v>
      </c>
    </row>
    <row r="219" s="13" customFormat="1">
      <c r="A219" s="13"/>
      <c r="B219" s="230"/>
      <c r="C219" s="231"/>
      <c r="D219" s="232" t="s">
        <v>133</v>
      </c>
      <c r="E219" s="233" t="s">
        <v>1</v>
      </c>
      <c r="F219" s="234" t="s">
        <v>149</v>
      </c>
      <c r="G219" s="231"/>
      <c r="H219" s="233" t="s">
        <v>1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133</v>
      </c>
      <c r="AU219" s="240" t="s">
        <v>85</v>
      </c>
      <c r="AV219" s="13" t="s">
        <v>83</v>
      </c>
      <c r="AW219" s="13" t="s">
        <v>31</v>
      </c>
      <c r="AX219" s="13" t="s">
        <v>75</v>
      </c>
      <c r="AY219" s="240" t="s">
        <v>124</v>
      </c>
    </row>
    <row r="220" s="13" customFormat="1">
      <c r="A220" s="13"/>
      <c r="B220" s="230"/>
      <c r="C220" s="231"/>
      <c r="D220" s="232" t="s">
        <v>133</v>
      </c>
      <c r="E220" s="233" t="s">
        <v>1</v>
      </c>
      <c r="F220" s="234" t="s">
        <v>285</v>
      </c>
      <c r="G220" s="231"/>
      <c r="H220" s="233" t="s">
        <v>1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133</v>
      </c>
      <c r="AU220" s="240" t="s">
        <v>85</v>
      </c>
      <c r="AV220" s="13" t="s">
        <v>83</v>
      </c>
      <c r="AW220" s="13" t="s">
        <v>31</v>
      </c>
      <c r="AX220" s="13" t="s">
        <v>75</v>
      </c>
      <c r="AY220" s="240" t="s">
        <v>124</v>
      </c>
    </row>
    <row r="221" s="14" customFormat="1">
      <c r="A221" s="14"/>
      <c r="B221" s="241"/>
      <c r="C221" s="242"/>
      <c r="D221" s="232" t="s">
        <v>133</v>
      </c>
      <c r="E221" s="243" t="s">
        <v>1</v>
      </c>
      <c r="F221" s="244" t="s">
        <v>286</v>
      </c>
      <c r="G221" s="242"/>
      <c r="H221" s="245">
        <v>1170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133</v>
      </c>
      <c r="AU221" s="251" t="s">
        <v>85</v>
      </c>
      <c r="AV221" s="14" t="s">
        <v>85</v>
      </c>
      <c r="AW221" s="14" t="s">
        <v>31</v>
      </c>
      <c r="AX221" s="14" t="s">
        <v>83</v>
      </c>
      <c r="AY221" s="251" t="s">
        <v>124</v>
      </c>
    </row>
    <row r="222" s="2" customFormat="1" ht="33" customHeight="1">
      <c r="A222" s="38"/>
      <c r="B222" s="39"/>
      <c r="C222" s="218" t="s">
        <v>294</v>
      </c>
      <c r="D222" s="218" t="s">
        <v>126</v>
      </c>
      <c r="E222" s="219" t="s">
        <v>295</v>
      </c>
      <c r="F222" s="220" t="s">
        <v>296</v>
      </c>
      <c r="G222" s="221" t="s">
        <v>129</v>
      </c>
      <c r="H222" s="222">
        <v>1170</v>
      </c>
      <c r="I222" s="223"/>
      <c r="J222" s="222">
        <f>ROUND(I222*H222,2)</f>
        <v>0</v>
      </c>
      <c r="K222" s="220" t="s">
        <v>130</v>
      </c>
      <c r="L222" s="44"/>
      <c r="M222" s="224" t="s">
        <v>1</v>
      </c>
      <c r="N222" s="225" t="s">
        <v>40</v>
      </c>
      <c r="O222" s="91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8" t="s">
        <v>131</v>
      </c>
      <c r="AT222" s="228" t="s">
        <v>126</v>
      </c>
      <c r="AU222" s="228" t="s">
        <v>85</v>
      </c>
      <c r="AY222" s="17" t="s">
        <v>124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7" t="s">
        <v>83</v>
      </c>
      <c r="BK222" s="229">
        <f>ROUND(I222*H222,2)</f>
        <v>0</v>
      </c>
      <c r="BL222" s="17" t="s">
        <v>131</v>
      </c>
      <c r="BM222" s="228" t="s">
        <v>297</v>
      </c>
    </row>
    <row r="223" s="13" customFormat="1">
      <c r="A223" s="13"/>
      <c r="B223" s="230"/>
      <c r="C223" s="231"/>
      <c r="D223" s="232" t="s">
        <v>133</v>
      </c>
      <c r="E223" s="233" t="s">
        <v>1</v>
      </c>
      <c r="F223" s="234" t="s">
        <v>285</v>
      </c>
      <c r="G223" s="231"/>
      <c r="H223" s="233" t="s">
        <v>1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133</v>
      </c>
      <c r="AU223" s="240" t="s">
        <v>85</v>
      </c>
      <c r="AV223" s="13" t="s">
        <v>83</v>
      </c>
      <c r="AW223" s="13" t="s">
        <v>31</v>
      </c>
      <c r="AX223" s="13" t="s">
        <v>75</v>
      </c>
      <c r="AY223" s="240" t="s">
        <v>124</v>
      </c>
    </row>
    <row r="224" s="14" customFormat="1">
      <c r="A224" s="14"/>
      <c r="B224" s="241"/>
      <c r="C224" s="242"/>
      <c r="D224" s="232" t="s">
        <v>133</v>
      </c>
      <c r="E224" s="243" t="s">
        <v>1</v>
      </c>
      <c r="F224" s="244" t="s">
        <v>286</v>
      </c>
      <c r="G224" s="242"/>
      <c r="H224" s="245">
        <v>1170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133</v>
      </c>
      <c r="AU224" s="251" t="s">
        <v>85</v>
      </c>
      <c r="AV224" s="14" t="s">
        <v>85</v>
      </c>
      <c r="AW224" s="14" t="s">
        <v>31</v>
      </c>
      <c r="AX224" s="14" t="s">
        <v>83</v>
      </c>
      <c r="AY224" s="251" t="s">
        <v>124</v>
      </c>
    </row>
    <row r="225" s="2" customFormat="1" ht="24.15" customHeight="1">
      <c r="A225" s="38"/>
      <c r="B225" s="39"/>
      <c r="C225" s="218" t="s">
        <v>298</v>
      </c>
      <c r="D225" s="218" t="s">
        <v>126</v>
      </c>
      <c r="E225" s="219" t="s">
        <v>299</v>
      </c>
      <c r="F225" s="220" t="s">
        <v>300</v>
      </c>
      <c r="G225" s="221" t="s">
        <v>129</v>
      </c>
      <c r="H225" s="222">
        <v>1170</v>
      </c>
      <c r="I225" s="223"/>
      <c r="J225" s="222">
        <f>ROUND(I225*H225,2)</f>
        <v>0</v>
      </c>
      <c r="K225" s="220" t="s">
        <v>130</v>
      </c>
      <c r="L225" s="44"/>
      <c r="M225" s="224" t="s">
        <v>1</v>
      </c>
      <c r="N225" s="225" t="s">
        <v>40</v>
      </c>
      <c r="O225" s="91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8" t="s">
        <v>131</v>
      </c>
      <c r="AT225" s="228" t="s">
        <v>126</v>
      </c>
      <c r="AU225" s="228" t="s">
        <v>85</v>
      </c>
      <c r="AY225" s="17" t="s">
        <v>124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7" t="s">
        <v>83</v>
      </c>
      <c r="BK225" s="229">
        <f>ROUND(I225*H225,2)</f>
        <v>0</v>
      </c>
      <c r="BL225" s="17" t="s">
        <v>131</v>
      </c>
      <c r="BM225" s="228" t="s">
        <v>301</v>
      </c>
    </row>
    <row r="226" s="13" customFormat="1">
      <c r="A226" s="13"/>
      <c r="B226" s="230"/>
      <c r="C226" s="231"/>
      <c r="D226" s="232" t="s">
        <v>133</v>
      </c>
      <c r="E226" s="233" t="s">
        <v>1</v>
      </c>
      <c r="F226" s="234" t="s">
        <v>285</v>
      </c>
      <c r="G226" s="231"/>
      <c r="H226" s="233" t="s">
        <v>1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133</v>
      </c>
      <c r="AU226" s="240" t="s">
        <v>85</v>
      </c>
      <c r="AV226" s="13" t="s">
        <v>83</v>
      </c>
      <c r="AW226" s="13" t="s">
        <v>31</v>
      </c>
      <c r="AX226" s="13" t="s">
        <v>75</v>
      </c>
      <c r="AY226" s="240" t="s">
        <v>124</v>
      </c>
    </row>
    <row r="227" s="14" customFormat="1">
      <c r="A227" s="14"/>
      <c r="B227" s="241"/>
      <c r="C227" s="242"/>
      <c r="D227" s="232" t="s">
        <v>133</v>
      </c>
      <c r="E227" s="243" t="s">
        <v>1</v>
      </c>
      <c r="F227" s="244" t="s">
        <v>286</v>
      </c>
      <c r="G227" s="242"/>
      <c r="H227" s="245">
        <v>1170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133</v>
      </c>
      <c r="AU227" s="251" t="s">
        <v>85</v>
      </c>
      <c r="AV227" s="14" t="s">
        <v>85</v>
      </c>
      <c r="AW227" s="14" t="s">
        <v>31</v>
      </c>
      <c r="AX227" s="14" t="s">
        <v>83</v>
      </c>
      <c r="AY227" s="251" t="s">
        <v>124</v>
      </c>
    </row>
    <row r="228" s="2" customFormat="1" ht="24.15" customHeight="1">
      <c r="A228" s="38"/>
      <c r="B228" s="39"/>
      <c r="C228" s="218" t="s">
        <v>302</v>
      </c>
      <c r="D228" s="218" t="s">
        <v>126</v>
      </c>
      <c r="E228" s="219" t="s">
        <v>303</v>
      </c>
      <c r="F228" s="220" t="s">
        <v>304</v>
      </c>
      <c r="G228" s="221" t="s">
        <v>129</v>
      </c>
      <c r="H228" s="222">
        <v>1170</v>
      </c>
      <c r="I228" s="223"/>
      <c r="J228" s="222">
        <f>ROUND(I228*H228,2)</f>
        <v>0</v>
      </c>
      <c r="K228" s="220" t="s">
        <v>130</v>
      </c>
      <c r="L228" s="44"/>
      <c r="M228" s="224" t="s">
        <v>1</v>
      </c>
      <c r="N228" s="225" t="s">
        <v>40</v>
      </c>
      <c r="O228" s="91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8" t="s">
        <v>131</v>
      </c>
      <c r="AT228" s="228" t="s">
        <v>126</v>
      </c>
      <c r="AU228" s="228" t="s">
        <v>85</v>
      </c>
      <c r="AY228" s="17" t="s">
        <v>124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7" t="s">
        <v>83</v>
      </c>
      <c r="BK228" s="229">
        <f>ROUND(I228*H228,2)</f>
        <v>0</v>
      </c>
      <c r="BL228" s="17" t="s">
        <v>131</v>
      </c>
      <c r="BM228" s="228" t="s">
        <v>305</v>
      </c>
    </row>
    <row r="229" s="13" customFormat="1">
      <c r="A229" s="13"/>
      <c r="B229" s="230"/>
      <c r="C229" s="231"/>
      <c r="D229" s="232" t="s">
        <v>133</v>
      </c>
      <c r="E229" s="233" t="s">
        <v>1</v>
      </c>
      <c r="F229" s="234" t="s">
        <v>285</v>
      </c>
      <c r="G229" s="231"/>
      <c r="H229" s="233" t="s">
        <v>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133</v>
      </c>
      <c r="AU229" s="240" t="s">
        <v>85</v>
      </c>
      <c r="AV229" s="13" t="s">
        <v>83</v>
      </c>
      <c r="AW229" s="13" t="s">
        <v>31</v>
      </c>
      <c r="AX229" s="13" t="s">
        <v>75</v>
      </c>
      <c r="AY229" s="240" t="s">
        <v>124</v>
      </c>
    </row>
    <row r="230" s="14" customFormat="1">
      <c r="A230" s="14"/>
      <c r="B230" s="241"/>
      <c r="C230" s="242"/>
      <c r="D230" s="232" t="s">
        <v>133</v>
      </c>
      <c r="E230" s="243" t="s">
        <v>1</v>
      </c>
      <c r="F230" s="244" t="s">
        <v>286</v>
      </c>
      <c r="G230" s="242"/>
      <c r="H230" s="245">
        <v>1170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133</v>
      </c>
      <c r="AU230" s="251" t="s">
        <v>85</v>
      </c>
      <c r="AV230" s="14" t="s">
        <v>85</v>
      </c>
      <c r="AW230" s="14" t="s">
        <v>31</v>
      </c>
      <c r="AX230" s="14" t="s">
        <v>83</v>
      </c>
      <c r="AY230" s="251" t="s">
        <v>124</v>
      </c>
    </row>
    <row r="231" s="2" customFormat="1" ht="33" customHeight="1">
      <c r="A231" s="38"/>
      <c r="B231" s="39"/>
      <c r="C231" s="218" t="s">
        <v>306</v>
      </c>
      <c r="D231" s="218" t="s">
        <v>126</v>
      </c>
      <c r="E231" s="219" t="s">
        <v>307</v>
      </c>
      <c r="F231" s="220" t="s">
        <v>308</v>
      </c>
      <c r="G231" s="221" t="s">
        <v>129</v>
      </c>
      <c r="H231" s="222">
        <v>1170</v>
      </c>
      <c r="I231" s="223"/>
      <c r="J231" s="222">
        <f>ROUND(I231*H231,2)</f>
        <v>0</v>
      </c>
      <c r="K231" s="220" t="s">
        <v>130</v>
      </c>
      <c r="L231" s="44"/>
      <c r="M231" s="224" t="s">
        <v>1</v>
      </c>
      <c r="N231" s="225" t="s">
        <v>40</v>
      </c>
      <c r="O231" s="91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8" t="s">
        <v>131</v>
      </c>
      <c r="AT231" s="228" t="s">
        <v>126</v>
      </c>
      <c r="AU231" s="228" t="s">
        <v>85</v>
      </c>
      <c r="AY231" s="17" t="s">
        <v>124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7" t="s">
        <v>83</v>
      </c>
      <c r="BK231" s="229">
        <f>ROUND(I231*H231,2)</f>
        <v>0</v>
      </c>
      <c r="BL231" s="17" t="s">
        <v>131</v>
      </c>
      <c r="BM231" s="228" t="s">
        <v>309</v>
      </c>
    </row>
    <row r="232" s="13" customFormat="1">
      <c r="A232" s="13"/>
      <c r="B232" s="230"/>
      <c r="C232" s="231"/>
      <c r="D232" s="232" t="s">
        <v>133</v>
      </c>
      <c r="E232" s="233" t="s">
        <v>1</v>
      </c>
      <c r="F232" s="234" t="s">
        <v>285</v>
      </c>
      <c r="G232" s="231"/>
      <c r="H232" s="233" t="s">
        <v>1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133</v>
      </c>
      <c r="AU232" s="240" t="s">
        <v>85</v>
      </c>
      <c r="AV232" s="13" t="s">
        <v>83</v>
      </c>
      <c r="AW232" s="13" t="s">
        <v>31</v>
      </c>
      <c r="AX232" s="13" t="s">
        <v>75</v>
      </c>
      <c r="AY232" s="240" t="s">
        <v>124</v>
      </c>
    </row>
    <row r="233" s="14" customFormat="1">
      <c r="A233" s="14"/>
      <c r="B233" s="241"/>
      <c r="C233" s="242"/>
      <c r="D233" s="232" t="s">
        <v>133</v>
      </c>
      <c r="E233" s="243" t="s">
        <v>1</v>
      </c>
      <c r="F233" s="244" t="s">
        <v>286</v>
      </c>
      <c r="G233" s="242"/>
      <c r="H233" s="245">
        <v>1170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133</v>
      </c>
      <c r="AU233" s="251" t="s">
        <v>85</v>
      </c>
      <c r="AV233" s="14" t="s">
        <v>85</v>
      </c>
      <c r="AW233" s="14" t="s">
        <v>31</v>
      </c>
      <c r="AX233" s="14" t="s">
        <v>83</v>
      </c>
      <c r="AY233" s="251" t="s">
        <v>124</v>
      </c>
    </row>
    <row r="234" s="12" customFormat="1" ht="22.8" customHeight="1">
      <c r="A234" s="12"/>
      <c r="B234" s="202"/>
      <c r="C234" s="203"/>
      <c r="D234" s="204" t="s">
        <v>74</v>
      </c>
      <c r="E234" s="216" t="s">
        <v>310</v>
      </c>
      <c r="F234" s="216" t="s">
        <v>311</v>
      </c>
      <c r="G234" s="203"/>
      <c r="H234" s="203"/>
      <c r="I234" s="206"/>
      <c r="J234" s="217">
        <f>BK234</f>
        <v>0</v>
      </c>
      <c r="K234" s="203"/>
      <c r="L234" s="208"/>
      <c r="M234" s="209"/>
      <c r="N234" s="210"/>
      <c r="O234" s="210"/>
      <c r="P234" s="211">
        <f>SUM(P235:P262)</f>
        <v>0</v>
      </c>
      <c r="Q234" s="210"/>
      <c r="R234" s="211">
        <f>SUM(R235:R262)</f>
        <v>128.11699999999999</v>
      </c>
      <c r="S234" s="210"/>
      <c r="T234" s="212">
        <f>SUM(T235:T262)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83</v>
      </c>
      <c r="AT234" s="214" t="s">
        <v>74</v>
      </c>
      <c r="AU234" s="214" t="s">
        <v>83</v>
      </c>
      <c r="AY234" s="213" t="s">
        <v>124</v>
      </c>
      <c r="BK234" s="215">
        <f>SUM(BK235:BK262)</f>
        <v>0</v>
      </c>
    </row>
    <row r="235" s="2" customFormat="1" ht="24.15" customHeight="1">
      <c r="A235" s="38"/>
      <c r="B235" s="39"/>
      <c r="C235" s="218" t="s">
        <v>312</v>
      </c>
      <c r="D235" s="218" t="s">
        <v>126</v>
      </c>
      <c r="E235" s="219" t="s">
        <v>313</v>
      </c>
      <c r="F235" s="220" t="s">
        <v>314</v>
      </c>
      <c r="G235" s="221" t="s">
        <v>129</v>
      </c>
      <c r="H235" s="222">
        <v>400</v>
      </c>
      <c r="I235" s="223"/>
      <c r="J235" s="222">
        <f>ROUND(I235*H235,2)</f>
        <v>0</v>
      </c>
      <c r="K235" s="220" t="s">
        <v>130</v>
      </c>
      <c r="L235" s="44"/>
      <c r="M235" s="224" t="s">
        <v>1</v>
      </c>
      <c r="N235" s="225" t="s">
        <v>40</v>
      </c>
      <c r="O235" s="91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8" t="s">
        <v>131</v>
      </c>
      <c r="AT235" s="228" t="s">
        <v>126</v>
      </c>
      <c r="AU235" s="228" t="s">
        <v>85</v>
      </c>
      <c r="AY235" s="17" t="s">
        <v>124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7" t="s">
        <v>83</v>
      </c>
      <c r="BK235" s="229">
        <f>ROUND(I235*H235,2)</f>
        <v>0</v>
      </c>
      <c r="BL235" s="17" t="s">
        <v>131</v>
      </c>
      <c r="BM235" s="228" t="s">
        <v>315</v>
      </c>
    </row>
    <row r="236" s="13" customFormat="1">
      <c r="A236" s="13"/>
      <c r="B236" s="230"/>
      <c r="C236" s="231"/>
      <c r="D236" s="232" t="s">
        <v>133</v>
      </c>
      <c r="E236" s="233" t="s">
        <v>1</v>
      </c>
      <c r="F236" s="234" t="s">
        <v>149</v>
      </c>
      <c r="G236" s="231"/>
      <c r="H236" s="233" t="s">
        <v>1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133</v>
      </c>
      <c r="AU236" s="240" t="s">
        <v>85</v>
      </c>
      <c r="AV236" s="13" t="s">
        <v>83</v>
      </c>
      <c r="AW236" s="13" t="s">
        <v>31</v>
      </c>
      <c r="AX236" s="13" t="s">
        <v>75</v>
      </c>
      <c r="AY236" s="240" t="s">
        <v>124</v>
      </c>
    </row>
    <row r="237" s="13" customFormat="1">
      <c r="A237" s="13"/>
      <c r="B237" s="230"/>
      <c r="C237" s="231"/>
      <c r="D237" s="232" t="s">
        <v>133</v>
      </c>
      <c r="E237" s="233" t="s">
        <v>1</v>
      </c>
      <c r="F237" s="234" t="s">
        <v>316</v>
      </c>
      <c r="G237" s="231"/>
      <c r="H237" s="233" t="s">
        <v>1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133</v>
      </c>
      <c r="AU237" s="240" t="s">
        <v>85</v>
      </c>
      <c r="AV237" s="13" t="s">
        <v>83</v>
      </c>
      <c r="AW237" s="13" t="s">
        <v>31</v>
      </c>
      <c r="AX237" s="13" t="s">
        <v>75</v>
      </c>
      <c r="AY237" s="240" t="s">
        <v>124</v>
      </c>
    </row>
    <row r="238" s="14" customFormat="1">
      <c r="A238" s="14"/>
      <c r="B238" s="241"/>
      <c r="C238" s="242"/>
      <c r="D238" s="232" t="s">
        <v>133</v>
      </c>
      <c r="E238" s="243" t="s">
        <v>1</v>
      </c>
      <c r="F238" s="244" t="s">
        <v>317</v>
      </c>
      <c r="G238" s="242"/>
      <c r="H238" s="245">
        <v>400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133</v>
      </c>
      <c r="AU238" s="251" t="s">
        <v>85</v>
      </c>
      <c r="AV238" s="14" t="s">
        <v>85</v>
      </c>
      <c r="AW238" s="14" t="s">
        <v>31</v>
      </c>
      <c r="AX238" s="14" t="s">
        <v>83</v>
      </c>
      <c r="AY238" s="251" t="s">
        <v>124</v>
      </c>
    </row>
    <row r="239" s="2" customFormat="1" ht="21.75" customHeight="1">
      <c r="A239" s="38"/>
      <c r="B239" s="39"/>
      <c r="C239" s="218" t="s">
        <v>318</v>
      </c>
      <c r="D239" s="218" t="s">
        <v>126</v>
      </c>
      <c r="E239" s="219" t="s">
        <v>319</v>
      </c>
      <c r="F239" s="220" t="s">
        <v>320</v>
      </c>
      <c r="G239" s="221" t="s">
        <v>129</v>
      </c>
      <c r="H239" s="222">
        <v>55</v>
      </c>
      <c r="I239" s="223"/>
      <c r="J239" s="222">
        <f>ROUND(I239*H239,2)</f>
        <v>0</v>
      </c>
      <c r="K239" s="220" t="s">
        <v>130</v>
      </c>
      <c r="L239" s="44"/>
      <c r="M239" s="224" t="s">
        <v>1</v>
      </c>
      <c r="N239" s="225" t="s">
        <v>40</v>
      </c>
      <c r="O239" s="91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8" t="s">
        <v>131</v>
      </c>
      <c r="AT239" s="228" t="s">
        <v>126</v>
      </c>
      <c r="AU239" s="228" t="s">
        <v>85</v>
      </c>
      <c r="AY239" s="17" t="s">
        <v>124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7" t="s">
        <v>83</v>
      </c>
      <c r="BK239" s="229">
        <f>ROUND(I239*H239,2)</f>
        <v>0</v>
      </c>
      <c r="BL239" s="17" t="s">
        <v>131</v>
      </c>
      <c r="BM239" s="228" t="s">
        <v>321</v>
      </c>
    </row>
    <row r="240" s="13" customFormat="1">
      <c r="A240" s="13"/>
      <c r="B240" s="230"/>
      <c r="C240" s="231"/>
      <c r="D240" s="232" t="s">
        <v>133</v>
      </c>
      <c r="E240" s="233" t="s">
        <v>1</v>
      </c>
      <c r="F240" s="234" t="s">
        <v>149</v>
      </c>
      <c r="G240" s="231"/>
      <c r="H240" s="233" t="s">
        <v>1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133</v>
      </c>
      <c r="AU240" s="240" t="s">
        <v>85</v>
      </c>
      <c r="AV240" s="13" t="s">
        <v>83</v>
      </c>
      <c r="AW240" s="13" t="s">
        <v>31</v>
      </c>
      <c r="AX240" s="13" t="s">
        <v>75</v>
      </c>
      <c r="AY240" s="240" t="s">
        <v>124</v>
      </c>
    </row>
    <row r="241" s="13" customFormat="1">
      <c r="A241" s="13"/>
      <c r="B241" s="230"/>
      <c r="C241" s="231"/>
      <c r="D241" s="232" t="s">
        <v>133</v>
      </c>
      <c r="E241" s="233" t="s">
        <v>1</v>
      </c>
      <c r="F241" s="234" t="s">
        <v>322</v>
      </c>
      <c r="G241" s="231"/>
      <c r="H241" s="233" t="s">
        <v>1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133</v>
      </c>
      <c r="AU241" s="240" t="s">
        <v>85</v>
      </c>
      <c r="AV241" s="13" t="s">
        <v>83</v>
      </c>
      <c r="AW241" s="13" t="s">
        <v>31</v>
      </c>
      <c r="AX241" s="13" t="s">
        <v>75</v>
      </c>
      <c r="AY241" s="240" t="s">
        <v>124</v>
      </c>
    </row>
    <row r="242" s="14" customFormat="1">
      <c r="A242" s="14"/>
      <c r="B242" s="241"/>
      <c r="C242" s="242"/>
      <c r="D242" s="232" t="s">
        <v>133</v>
      </c>
      <c r="E242" s="243" t="s">
        <v>1</v>
      </c>
      <c r="F242" s="244" t="s">
        <v>323</v>
      </c>
      <c r="G242" s="242"/>
      <c r="H242" s="245">
        <v>55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133</v>
      </c>
      <c r="AU242" s="251" t="s">
        <v>85</v>
      </c>
      <c r="AV242" s="14" t="s">
        <v>85</v>
      </c>
      <c r="AW242" s="14" t="s">
        <v>31</v>
      </c>
      <c r="AX242" s="14" t="s">
        <v>83</v>
      </c>
      <c r="AY242" s="251" t="s">
        <v>124</v>
      </c>
    </row>
    <row r="243" s="2" customFormat="1" ht="24.15" customHeight="1">
      <c r="A243" s="38"/>
      <c r="B243" s="39"/>
      <c r="C243" s="218" t="s">
        <v>324</v>
      </c>
      <c r="D243" s="218" t="s">
        <v>126</v>
      </c>
      <c r="E243" s="219" t="s">
        <v>325</v>
      </c>
      <c r="F243" s="220" t="s">
        <v>326</v>
      </c>
      <c r="G243" s="221" t="s">
        <v>129</v>
      </c>
      <c r="H243" s="222">
        <v>80</v>
      </c>
      <c r="I243" s="223"/>
      <c r="J243" s="222">
        <f>ROUND(I243*H243,2)</f>
        <v>0</v>
      </c>
      <c r="K243" s="220" t="s">
        <v>130</v>
      </c>
      <c r="L243" s="44"/>
      <c r="M243" s="224" t="s">
        <v>1</v>
      </c>
      <c r="N243" s="225" t="s">
        <v>40</v>
      </c>
      <c r="O243" s="91"/>
      <c r="P243" s="226">
        <f>O243*H243</f>
        <v>0</v>
      </c>
      <c r="Q243" s="226">
        <v>0.1837</v>
      </c>
      <c r="R243" s="226">
        <f>Q243*H243</f>
        <v>14.696</v>
      </c>
      <c r="S243" s="226">
        <v>0</v>
      </c>
      <c r="T243" s="22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8" t="s">
        <v>131</v>
      </c>
      <c r="AT243" s="228" t="s">
        <v>126</v>
      </c>
      <c r="AU243" s="228" t="s">
        <v>85</v>
      </c>
      <c r="AY243" s="17" t="s">
        <v>124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7" t="s">
        <v>83</v>
      </c>
      <c r="BK243" s="229">
        <f>ROUND(I243*H243,2)</f>
        <v>0</v>
      </c>
      <c r="BL243" s="17" t="s">
        <v>131</v>
      </c>
      <c r="BM243" s="228" t="s">
        <v>327</v>
      </c>
    </row>
    <row r="244" s="13" customFormat="1">
      <c r="A244" s="13"/>
      <c r="B244" s="230"/>
      <c r="C244" s="231"/>
      <c r="D244" s="232" t="s">
        <v>133</v>
      </c>
      <c r="E244" s="233" t="s">
        <v>1</v>
      </c>
      <c r="F244" s="234" t="s">
        <v>149</v>
      </c>
      <c r="G244" s="231"/>
      <c r="H244" s="233" t="s">
        <v>1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133</v>
      </c>
      <c r="AU244" s="240" t="s">
        <v>85</v>
      </c>
      <c r="AV244" s="13" t="s">
        <v>83</v>
      </c>
      <c r="AW244" s="13" t="s">
        <v>31</v>
      </c>
      <c r="AX244" s="13" t="s">
        <v>75</v>
      </c>
      <c r="AY244" s="240" t="s">
        <v>124</v>
      </c>
    </row>
    <row r="245" s="13" customFormat="1">
      <c r="A245" s="13"/>
      <c r="B245" s="230"/>
      <c r="C245" s="231"/>
      <c r="D245" s="232" t="s">
        <v>133</v>
      </c>
      <c r="E245" s="233" t="s">
        <v>1</v>
      </c>
      <c r="F245" s="234" t="s">
        <v>316</v>
      </c>
      <c r="G245" s="231"/>
      <c r="H245" s="233" t="s">
        <v>1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133</v>
      </c>
      <c r="AU245" s="240" t="s">
        <v>85</v>
      </c>
      <c r="AV245" s="13" t="s">
        <v>83</v>
      </c>
      <c r="AW245" s="13" t="s">
        <v>31</v>
      </c>
      <c r="AX245" s="13" t="s">
        <v>75</v>
      </c>
      <c r="AY245" s="240" t="s">
        <v>124</v>
      </c>
    </row>
    <row r="246" s="14" customFormat="1">
      <c r="A246" s="14"/>
      <c r="B246" s="241"/>
      <c r="C246" s="242"/>
      <c r="D246" s="232" t="s">
        <v>133</v>
      </c>
      <c r="E246" s="243" t="s">
        <v>1</v>
      </c>
      <c r="F246" s="244" t="s">
        <v>260</v>
      </c>
      <c r="G246" s="242"/>
      <c r="H246" s="245">
        <v>25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133</v>
      </c>
      <c r="AU246" s="251" t="s">
        <v>85</v>
      </c>
      <c r="AV246" s="14" t="s">
        <v>85</v>
      </c>
      <c r="AW246" s="14" t="s">
        <v>31</v>
      </c>
      <c r="AX246" s="14" t="s">
        <v>75</v>
      </c>
      <c r="AY246" s="251" t="s">
        <v>124</v>
      </c>
    </row>
    <row r="247" s="13" customFormat="1">
      <c r="A247" s="13"/>
      <c r="B247" s="230"/>
      <c r="C247" s="231"/>
      <c r="D247" s="232" t="s">
        <v>133</v>
      </c>
      <c r="E247" s="233" t="s">
        <v>1</v>
      </c>
      <c r="F247" s="234" t="s">
        <v>322</v>
      </c>
      <c r="G247" s="231"/>
      <c r="H247" s="233" t="s">
        <v>1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133</v>
      </c>
      <c r="AU247" s="240" t="s">
        <v>85</v>
      </c>
      <c r="AV247" s="13" t="s">
        <v>83</v>
      </c>
      <c r="AW247" s="13" t="s">
        <v>31</v>
      </c>
      <c r="AX247" s="13" t="s">
        <v>75</v>
      </c>
      <c r="AY247" s="240" t="s">
        <v>124</v>
      </c>
    </row>
    <row r="248" s="13" customFormat="1">
      <c r="A248" s="13"/>
      <c r="B248" s="230"/>
      <c r="C248" s="231"/>
      <c r="D248" s="232" t="s">
        <v>133</v>
      </c>
      <c r="E248" s="233" t="s">
        <v>1</v>
      </c>
      <c r="F248" s="234" t="s">
        <v>328</v>
      </c>
      <c r="G248" s="231"/>
      <c r="H248" s="233" t="s">
        <v>1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133</v>
      </c>
      <c r="AU248" s="240" t="s">
        <v>85</v>
      </c>
      <c r="AV248" s="13" t="s">
        <v>83</v>
      </c>
      <c r="AW248" s="13" t="s">
        <v>31</v>
      </c>
      <c r="AX248" s="13" t="s">
        <v>75</v>
      </c>
      <c r="AY248" s="240" t="s">
        <v>124</v>
      </c>
    </row>
    <row r="249" s="14" customFormat="1">
      <c r="A249" s="14"/>
      <c r="B249" s="241"/>
      <c r="C249" s="242"/>
      <c r="D249" s="232" t="s">
        <v>133</v>
      </c>
      <c r="E249" s="243" t="s">
        <v>1</v>
      </c>
      <c r="F249" s="244" t="s">
        <v>323</v>
      </c>
      <c r="G249" s="242"/>
      <c r="H249" s="245">
        <v>55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133</v>
      </c>
      <c r="AU249" s="251" t="s">
        <v>85</v>
      </c>
      <c r="AV249" s="14" t="s">
        <v>85</v>
      </c>
      <c r="AW249" s="14" t="s">
        <v>31</v>
      </c>
      <c r="AX249" s="14" t="s">
        <v>75</v>
      </c>
      <c r="AY249" s="251" t="s">
        <v>124</v>
      </c>
    </row>
    <row r="250" s="15" customFormat="1">
      <c r="A250" s="15"/>
      <c r="B250" s="265"/>
      <c r="C250" s="266"/>
      <c r="D250" s="232" t="s">
        <v>133</v>
      </c>
      <c r="E250" s="267" t="s">
        <v>1</v>
      </c>
      <c r="F250" s="268" t="s">
        <v>289</v>
      </c>
      <c r="G250" s="266"/>
      <c r="H250" s="269">
        <v>80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5" t="s">
        <v>133</v>
      </c>
      <c r="AU250" s="275" t="s">
        <v>85</v>
      </c>
      <c r="AV250" s="15" t="s">
        <v>131</v>
      </c>
      <c r="AW250" s="15" t="s">
        <v>31</v>
      </c>
      <c r="AX250" s="15" t="s">
        <v>83</v>
      </c>
      <c r="AY250" s="275" t="s">
        <v>124</v>
      </c>
    </row>
    <row r="251" s="2" customFormat="1" ht="24.15" customHeight="1">
      <c r="A251" s="38"/>
      <c r="B251" s="39"/>
      <c r="C251" s="252" t="s">
        <v>329</v>
      </c>
      <c r="D251" s="252" t="s">
        <v>188</v>
      </c>
      <c r="E251" s="253" t="s">
        <v>330</v>
      </c>
      <c r="F251" s="254" t="s">
        <v>331</v>
      </c>
      <c r="G251" s="255" t="s">
        <v>129</v>
      </c>
      <c r="H251" s="256">
        <v>25.5</v>
      </c>
      <c r="I251" s="257"/>
      <c r="J251" s="256">
        <f>ROUND(I251*H251,2)</f>
        <v>0</v>
      </c>
      <c r="K251" s="254" t="s">
        <v>1</v>
      </c>
      <c r="L251" s="258"/>
      <c r="M251" s="259" t="s">
        <v>1</v>
      </c>
      <c r="N251" s="260" t="s">
        <v>40</v>
      </c>
      <c r="O251" s="91"/>
      <c r="P251" s="226">
        <f>O251*H251</f>
        <v>0</v>
      </c>
      <c r="Q251" s="226">
        <v>0.222</v>
      </c>
      <c r="R251" s="226">
        <f>Q251*H251</f>
        <v>5.6610000000000005</v>
      </c>
      <c r="S251" s="226">
        <v>0</v>
      </c>
      <c r="T251" s="22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8" t="s">
        <v>166</v>
      </c>
      <c r="AT251" s="228" t="s">
        <v>188</v>
      </c>
      <c r="AU251" s="228" t="s">
        <v>85</v>
      </c>
      <c r="AY251" s="17" t="s">
        <v>124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7" t="s">
        <v>83</v>
      </c>
      <c r="BK251" s="229">
        <f>ROUND(I251*H251,2)</f>
        <v>0</v>
      </c>
      <c r="BL251" s="17" t="s">
        <v>131</v>
      </c>
      <c r="BM251" s="228" t="s">
        <v>332</v>
      </c>
    </row>
    <row r="252" s="13" customFormat="1">
      <c r="A252" s="13"/>
      <c r="B252" s="230"/>
      <c r="C252" s="231"/>
      <c r="D252" s="232" t="s">
        <v>133</v>
      </c>
      <c r="E252" s="233" t="s">
        <v>1</v>
      </c>
      <c r="F252" s="234" t="s">
        <v>333</v>
      </c>
      <c r="G252" s="231"/>
      <c r="H252" s="233" t="s">
        <v>1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133</v>
      </c>
      <c r="AU252" s="240" t="s">
        <v>85</v>
      </c>
      <c r="AV252" s="13" t="s">
        <v>83</v>
      </c>
      <c r="AW252" s="13" t="s">
        <v>31</v>
      </c>
      <c r="AX252" s="13" t="s">
        <v>75</v>
      </c>
      <c r="AY252" s="240" t="s">
        <v>124</v>
      </c>
    </row>
    <row r="253" s="14" customFormat="1">
      <c r="A253" s="14"/>
      <c r="B253" s="241"/>
      <c r="C253" s="242"/>
      <c r="D253" s="232" t="s">
        <v>133</v>
      </c>
      <c r="E253" s="243" t="s">
        <v>1</v>
      </c>
      <c r="F253" s="244" t="s">
        <v>334</v>
      </c>
      <c r="G253" s="242"/>
      <c r="H253" s="245">
        <v>25.5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133</v>
      </c>
      <c r="AU253" s="251" t="s">
        <v>85</v>
      </c>
      <c r="AV253" s="14" t="s">
        <v>85</v>
      </c>
      <c r="AW253" s="14" t="s">
        <v>31</v>
      </c>
      <c r="AX253" s="14" t="s">
        <v>83</v>
      </c>
      <c r="AY253" s="251" t="s">
        <v>124</v>
      </c>
    </row>
    <row r="254" s="2" customFormat="1" ht="24.15" customHeight="1">
      <c r="A254" s="38"/>
      <c r="B254" s="39"/>
      <c r="C254" s="218" t="s">
        <v>335</v>
      </c>
      <c r="D254" s="218" t="s">
        <v>126</v>
      </c>
      <c r="E254" s="219" t="s">
        <v>336</v>
      </c>
      <c r="F254" s="220" t="s">
        <v>337</v>
      </c>
      <c r="G254" s="221" t="s">
        <v>129</v>
      </c>
      <c r="H254" s="222">
        <v>375</v>
      </c>
      <c r="I254" s="223"/>
      <c r="J254" s="222">
        <f>ROUND(I254*H254,2)</f>
        <v>0</v>
      </c>
      <c r="K254" s="220" t="s">
        <v>130</v>
      </c>
      <c r="L254" s="44"/>
      <c r="M254" s="224" t="s">
        <v>1</v>
      </c>
      <c r="N254" s="225" t="s">
        <v>40</v>
      </c>
      <c r="O254" s="91"/>
      <c r="P254" s="226">
        <f>O254*H254</f>
        <v>0</v>
      </c>
      <c r="Q254" s="226">
        <v>0.16700000000000001</v>
      </c>
      <c r="R254" s="226">
        <f>Q254*H254</f>
        <v>62.625000000000007</v>
      </c>
      <c r="S254" s="226">
        <v>0</v>
      </c>
      <c r="T254" s="22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8" t="s">
        <v>131</v>
      </c>
      <c r="AT254" s="228" t="s">
        <v>126</v>
      </c>
      <c r="AU254" s="228" t="s">
        <v>85</v>
      </c>
      <c r="AY254" s="17" t="s">
        <v>124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7" t="s">
        <v>83</v>
      </c>
      <c r="BK254" s="229">
        <f>ROUND(I254*H254,2)</f>
        <v>0</v>
      </c>
      <c r="BL254" s="17" t="s">
        <v>131</v>
      </c>
      <c r="BM254" s="228" t="s">
        <v>338</v>
      </c>
    </row>
    <row r="255" s="13" customFormat="1">
      <c r="A255" s="13"/>
      <c r="B255" s="230"/>
      <c r="C255" s="231"/>
      <c r="D255" s="232" t="s">
        <v>133</v>
      </c>
      <c r="E255" s="233" t="s">
        <v>1</v>
      </c>
      <c r="F255" s="234" t="s">
        <v>149</v>
      </c>
      <c r="G255" s="231"/>
      <c r="H255" s="233" t="s">
        <v>1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133</v>
      </c>
      <c r="AU255" s="240" t="s">
        <v>85</v>
      </c>
      <c r="AV255" s="13" t="s">
        <v>83</v>
      </c>
      <c r="AW255" s="13" t="s">
        <v>31</v>
      </c>
      <c r="AX255" s="13" t="s">
        <v>75</v>
      </c>
      <c r="AY255" s="240" t="s">
        <v>124</v>
      </c>
    </row>
    <row r="256" s="13" customFormat="1">
      <c r="A256" s="13"/>
      <c r="B256" s="230"/>
      <c r="C256" s="231"/>
      <c r="D256" s="232" t="s">
        <v>133</v>
      </c>
      <c r="E256" s="233" t="s">
        <v>1</v>
      </c>
      <c r="F256" s="234" t="s">
        <v>316</v>
      </c>
      <c r="G256" s="231"/>
      <c r="H256" s="233" t="s">
        <v>1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133</v>
      </c>
      <c r="AU256" s="240" t="s">
        <v>85</v>
      </c>
      <c r="AV256" s="13" t="s">
        <v>83</v>
      </c>
      <c r="AW256" s="13" t="s">
        <v>31</v>
      </c>
      <c r="AX256" s="13" t="s">
        <v>75</v>
      </c>
      <c r="AY256" s="240" t="s">
        <v>124</v>
      </c>
    </row>
    <row r="257" s="14" customFormat="1">
      <c r="A257" s="14"/>
      <c r="B257" s="241"/>
      <c r="C257" s="242"/>
      <c r="D257" s="232" t="s">
        <v>133</v>
      </c>
      <c r="E257" s="243" t="s">
        <v>1</v>
      </c>
      <c r="F257" s="244" t="s">
        <v>339</v>
      </c>
      <c r="G257" s="242"/>
      <c r="H257" s="245">
        <v>375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133</v>
      </c>
      <c r="AU257" s="251" t="s">
        <v>85</v>
      </c>
      <c r="AV257" s="14" t="s">
        <v>85</v>
      </c>
      <c r="AW257" s="14" t="s">
        <v>31</v>
      </c>
      <c r="AX257" s="14" t="s">
        <v>83</v>
      </c>
      <c r="AY257" s="251" t="s">
        <v>124</v>
      </c>
    </row>
    <row r="258" s="2" customFormat="1" ht="16.5" customHeight="1">
      <c r="A258" s="38"/>
      <c r="B258" s="39"/>
      <c r="C258" s="252" t="s">
        <v>340</v>
      </c>
      <c r="D258" s="252" t="s">
        <v>188</v>
      </c>
      <c r="E258" s="253" t="s">
        <v>341</v>
      </c>
      <c r="F258" s="254" t="s">
        <v>342</v>
      </c>
      <c r="G258" s="255" t="s">
        <v>129</v>
      </c>
      <c r="H258" s="256">
        <v>382.5</v>
      </c>
      <c r="I258" s="257"/>
      <c r="J258" s="256">
        <f>ROUND(I258*H258,2)</f>
        <v>0</v>
      </c>
      <c r="K258" s="254" t="s">
        <v>1</v>
      </c>
      <c r="L258" s="258"/>
      <c r="M258" s="259" t="s">
        <v>1</v>
      </c>
      <c r="N258" s="260" t="s">
        <v>40</v>
      </c>
      <c r="O258" s="91"/>
      <c r="P258" s="226">
        <f>O258*H258</f>
        <v>0</v>
      </c>
      <c r="Q258" s="226">
        <v>0.11799999999999999</v>
      </c>
      <c r="R258" s="226">
        <f>Q258*H258</f>
        <v>45.134999999999998</v>
      </c>
      <c r="S258" s="226">
        <v>0</v>
      </c>
      <c r="T258" s="22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8" t="s">
        <v>166</v>
      </c>
      <c r="AT258" s="228" t="s">
        <v>188</v>
      </c>
      <c r="AU258" s="228" t="s">
        <v>85</v>
      </c>
      <c r="AY258" s="17" t="s">
        <v>124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7" t="s">
        <v>83</v>
      </c>
      <c r="BK258" s="229">
        <f>ROUND(I258*H258,2)</f>
        <v>0</v>
      </c>
      <c r="BL258" s="17" t="s">
        <v>131</v>
      </c>
      <c r="BM258" s="228" t="s">
        <v>343</v>
      </c>
    </row>
    <row r="259" s="14" customFormat="1">
      <c r="A259" s="14"/>
      <c r="B259" s="241"/>
      <c r="C259" s="242"/>
      <c r="D259" s="232" t="s">
        <v>133</v>
      </c>
      <c r="E259" s="243" t="s">
        <v>1</v>
      </c>
      <c r="F259" s="244" t="s">
        <v>344</v>
      </c>
      <c r="G259" s="242"/>
      <c r="H259" s="245">
        <v>382.5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133</v>
      </c>
      <c r="AU259" s="251" t="s">
        <v>85</v>
      </c>
      <c r="AV259" s="14" t="s">
        <v>85</v>
      </c>
      <c r="AW259" s="14" t="s">
        <v>31</v>
      </c>
      <c r="AX259" s="14" t="s">
        <v>83</v>
      </c>
      <c r="AY259" s="251" t="s">
        <v>124</v>
      </c>
    </row>
    <row r="260" s="2" customFormat="1" ht="16.5" customHeight="1">
      <c r="A260" s="38"/>
      <c r="B260" s="39"/>
      <c r="C260" s="218" t="s">
        <v>345</v>
      </c>
      <c r="D260" s="218" t="s">
        <v>126</v>
      </c>
      <c r="E260" s="219" t="s">
        <v>346</v>
      </c>
      <c r="F260" s="220" t="s">
        <v>347</v>
      </c>
      <c r="G260" s="221" t="s">
        <v>142</v>
      </c>
      <c r="H260" s="222">
        <v>1</v>
      </c>
      <c r="I260" s="223"/>
      <c r="J260" s="222">
        <f>ROUND(I260*H260,2)</f>
        <v>0</v>
      </c>
      <c r="K260" s="220" t="s">
        <v>1</v>
      </c>
      <c r="L260" s="44"/>
      <c r="M260" s="224" t="s">
        <v>1</v>
      </c>
      <c r="N260" s="225" t="s">
        <v>40</v>
      </c>
      <c r="O260" s="91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8" t="s">
        <v>131</v>
      </c>
      <c r="AT260" s="228" t="s">
        <v>126</v>
      </c>
      <c r="AU260" s="228" t="s">
        <v>85</v>
      </c>
      <c r="AY260" s="17" t="s">
        <v>124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7" t="s">
        <v>83</v>
      </c>
      <c r="BK260" s="229">
        <f>ROUND(I260*H260,2)</f>
        <v>0</v>
      </c>
      <c r="BL260" s="17" t="s">
        <v>131</v>
      </c>
      <c r="BM260" s="228" t="s">
        <v>348</v>
      </c>
    </row>
    <row r="261" s="2" customFormat="1" ht="24.15" customHeight="1">
      <c r="A261" s="38"/>
      <c r="B261" s="39"/>
      <c r="C261" s="218" t="s">
        <v>349</v>
      </c>
      <c r="D261" s="218" t="s">
        <v>126</v>
      </c>
      <c r="E261" s="219" t="s">
        <v>350</v>
      </c>
      <c r="F261" s="220" t="s">
        <v>351</v>
      </c>
      <c r="G261" s="221" t="s">
        <v>129</v>
      </c>
      <c r="H261" s="222">
        <v>455</v>
      </c>
      <c r="I261" s="223"/>
      <c r="J261" s="222">
        <f>ROUND(I261*H261,2)</f>
        <v>0</v>
      </c>
      <c r="K261" s="220" t="s">
        <v>1</v>
      </c>
      <c r="L261" s="44"/>
      <c r="M261" s="224" t="s">
        <v>1</v>
      </c>
      <c r="N261" s="225" t="s">
        <v>40</v>
      </c>
      <c r="O261" s="91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8" t="s">
        <v>131</v>
      </c>
      <c r="AT261" s="228" t="s">
        <v>126</v>
      </c>
      <c r="AU261" s="228" t="s">
        <v>85</v>
      </c>
      <c r="AY261" s="17" t="s">
        <v>124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7" t="s">
        <v>83</v>
      </c>
      <c r="BK261" s="229">
        <f>ROUND(I261*H261,2)</f>
        <v>0</v>
      </c>
      <c r="BL261" s="17" t="s">
        <v>131</v>
      </c>
      <c r="BM261" s="228" t="s">
        <v>352</v>
      </c>
    </row>
    <row r="262" s="14" customFormat="1">
      <c r="A262" s="14"/>
      <c r="B262" s="241"/>
      <c r="C262" s="242"/>
      <c r="D262" s="232" t="s">
        <v>133</v>
      </c>
      <c r="E262" s="243" t="s">
        <v>1</v>
      </c>
      <c r="F262" s="244" t="s">
        <v>353</v>
      </c>
      <c r="G262" s="242"/>
      <c r="H262" s="245">
        <v>455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1" t="s">
        <v>133</v>
      </c>
      <c r="AU262" s="251" t="s">
        <v>85</v>
      </c>
      <c r="AV262" s="14" t="s">
        <v>85</v>
      </c>
      <c r="AW262" s="14" t="s">
        <v>31</v>
      </c>
      <c r="AX262" s="14" t="s">
        <v>83</v>
      </c>
      <c r="AY262" s="251" t="s">
        <v>124</v>
      </c>
    </row>
    <row r="263" s="12" customFormat="1" ht="22.8" customHeight="1">
      <c r="A263" s="12"/>
      <c r="B263" s="202"/>
      <c r="C263" s="203"/>
      <c r="D263" s="204" t="s">
        <v>74</v>
      </c>
      <c r="E263" s="216" t="s">
        <v>166</v>
      </c>
      <c r="F263" s="216" t="s">
        <v>354</v>
      </c>
      <c r="G263" s="203"/>
      <c r="H263" s="203"/>
      <c r="I263" s="206"/>
      <c r="J263" s="217">
        <f>BK263</f>
        <v>0</v>
      </c>
      <c r="K263" s="203"/>
      <c r="L263" s="208"/>
      <c r="M263" s="209"/>
      <c r="N263" s="210"/>
      <c r="O263" s="210"/>
      <c r="P263" s="211">
        <f>SUM(P264:P273)</f>
        <v>0</v>
      </c>
      <c r="Q263" s="210"/>
      <c r="R263" s="211">
        <f>SUM(R264:R273)</f>
        <v>6.11151</v>
      </c>
      <c r="S263" s="210"/>
      <c r="T263" s="212">
        <f>SUM(T264:T273)</f>
        <v>4.6000000000000005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3" t="s">
        <v>83</v>
      </c>
      <c r="AT263" s="214" t="s">
        <v>74</v>
      </c>
      <c r="AU263" s="214" t="s">
        <v>83</v>
      </c>
      <c r="AY263" s="213" t="s">
        <v>124</v>
      </c>
      <c r="BK263" s="215">
        <f>SUM(BK264:BK273)</f>
        <v>0</v>
      </c>
    </row>
    <row r="264" s="2" customFormat="1" ht="33" customHeight="1">
      <c r="A264" s="38"/>
      <c r="B264" s="39"/>
      <c r="C264" s="218" t="s">
        <v>355</v>
      </c>
      <c r="D264" s="218" t="s">
        <v>126</v>
      </c>
      <c r="E264" s="219" t="s">
        <v>356</v>
      </c>
      <c r="F264" s="220" t="s">
        <v>357</v>
      </c>
      <c r="G264" s="221" t="s">
        <v>257</v>
      </c>
      <c r="H264" s="222">
        <v>5</v>
      </c>
      <c r="I264" s="223"/>
      <c r="J264" s="222">
        <f>ROUND(I264*H264,2)</f>
        <v>0</v>
      </c>
      <c r="K264" s="220" t="s">
        <v>130</v>
      </c>
      <c r="L264" s="44"/>
      <c r="M264" s="224" t="s">
        <v>1</v>
      </c>
      <c r="N264" s="225" t="s">
        <v>40</v>
      </c>
      <c r="O264" s="91"/>
      <c r="P264" s="226">
        <f>O264*H264</f>
        <v>0</v>
      </c>
      <c r="Q264" s="226">
        <v>0.65847999999999995</v>
      </c>
      <c r="R264" s="226">
        <f>Q264*H264</f>
        <v>3.2923999999999998</v>
      </c>
      <c r="S264" s="226">
        <v>0.66000000000000003</v>
      </c>
      <c r="T264" s="227">
        <f>S264*H264</f>
        <v>3.3000000000000003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8" t="s">
        <v>131</v>
      </c>
      <c r="AT264" s="228" t="s">
        <v>126</v>
      </c>
      <c r="AU264" s="228" t="s">
        <v>85</v>
      </c>
      <c r="AY264" s="17" t="s">
        <v>124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7" t="s">
        <v>83</v>
      </c>
      <c r="BK264" s="229">
        <f>ROUND(I264*H264,2)</f>
        <v>0</v>
      </c>
      <c r="BL264" s="17" t="s">
        <v>131</v>
      </c>
      <c r="BM264" s="228" t="s">
        <v>358</v>
      </c>
    </row>
    <row r="265" s="2" customFormat="1">
      <c r="A265" s="38"/>
      <c r="B265" s="39"/>
      <c r="C265" s="40"/>
      <c r="D265" s="232" t="s">
        <v>270</v>
      </c>
      <c r="E265" s="40"/>
      <c r="F265" s="261" t="s">
        <v>359</v>
      </c>
      <c r="G265" s="40"/>
      <c r="H265" s="40"/>
      <c r="I265" s="262"/>
      <c r="J265" s="40"/>
      <c r="K265" s="40"/>
      <c r="L265" s="44"/>
      <c r="M265" s="263"/>
      <c r="N265" s="264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270</v>
      </c>
      <c r="AU265" s="17" t="s">
        <v>85</v>
      </c>
    </row>
    <row r="266" s="13" customFormat="1">
      <c r="A266" s="13"/>
      <c r="B266" s="230"/>
      <c r="C266" s="231"/>
      <c r="D266" s="232" t="s">
        <v>133</v>
      </c>
      <c r="E266" s="233" t="s">
        <v>1</v>
      </c>
      <c r="F266" s="234" t="s">
        <v>149</v>
      </c>
      <c r="G266" s="231"/>
      <c r="H266" s="233" t="s">
        <v>1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133</v>
      </c>
      <c r="AU266" s="240" t="s">
        <v>85</v>
      </c>
      <c r="AV266" s="13" t="s">
        <v>83</v>
      </c>
      <c r="AW266" s="13" t="s">
        <v>31</v>
      </c>
      <c r="AX266" s="13" t="s">
        <v>75</v>
      </c>
      <c r="AY266" s="240" t="s">
        <v>124</v>
      </c>
    </row>
    <row r="267" s="14" customFormat="1">
      <c r="A267" s="14"/>
      <c r="B267" s="241"/>
      <c r="C267" s="242"/>
      <c r="D267" s="232" t="s">
        <v>133</v>
      </c>
      <c r="E267" s="243" t="s">
        <v>1</v>
      </c>
      <c r="F267" s="244" t="s">
        <v>151</v>
      </c>
      <c r="G267" s="242"/>
      <c r="H267" s="245">
        <v>5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133</v>
      </c>
      <c r="AU267" s="251" t="s">
        <v>85</v>
      </c>
      <c r="AV267" s="14" t="s">
        <v>85</v>
      </c>
      <c r="AW267" s="14" t="s">
        <v>31</v>
      </c>
      <c r="AX267" s="14" t="s">
        <v>83</v>
      </c>
      <c r="AY267" s="251" t="s">
        <v>124</v>
      </c>
    </row>
    <row r="268" s="2" customFormat="1" ht="21.75" customHeight="1">
      <c r="A268" s="38"/>
      <c r="B268" s="39"/>
      <c r="C268" s="252" t="s">
        <v>360</v>
      </c>
      <c r="D268" s="252" t="s">
        <v>188</v>
      </c>
      <c r="E268" s="253" t="s">
        <v>361</v>
      </c>
      <c r="F268" s="254" t="s">
        <v>362</v>
      </c>
      <c r="G268" s="255" t="s">
        <v>257</v>
      </c>
      <c r="H268" s="256">
        <v>5</v>
      </c>
      <c r="I268" s="257"/>
      <c r="J268" s="256">
        <f>ROUND(I268*H268,2)</f>
        <v>0</v>
      </c>
      <c r="K268" s="254" t="s">
        <v>130</v>
      </c>
      <c r="L268" s="258"/>
      <c r="M268" s="259" t="s">
        <v>1</v>
      </c>
      <c r="N268" s="260" t="s">
        <v>40</v>
      </c>
      <c r="O268" s="91"/>
      <c r="P268" s="226">
        <f>O268*H268</f>
        <v>0</v>
      </c>
      <c r="Q268" s="226">
        <v>0.19600000000000001</v>
      </c>
      <c r="R268" s="226">
        <f>Q268*H268</f>
        <v>0.97999999999999998</v>
      </c>
      <c r="S268" s="226">
        <v>0</v>
      </c>
      <c r="T268" s="22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8" t="s">
        <v>166</v>
      </c>
      <c r="AT268" s="228" t="s">
        <v>188</v>
      </c>
      <c r="AU268" s="228" t="s">
        <v>85</v>
      </c>
      <c r="AY268" s="17" t="s">
        <v>124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7" t="s">
        <v>83</v>
      </c>
      <c r="BK268" s="229">
        <f>ROUND(I268*H268,2)</f>
        <v>0</v>
      </c>
      <c r="BL268" s="17" t="s">
        <v>131</v>
      </c>
      <c r="BM268" s="228" t="s">
        <v>363</v>
      </c>
    </row>
    <row r="269" s="2" customFormat="1" ht="24.15" customHeight="1">
      <c r="A269" s="38"/>
      <c r="B269" s="39"/>
      <c r="C269" s="218" t="s">
        <v>364</v>
      </c>
      <c r="D269" s="218" t="s">
        <v>126</v>
      </c>
      <c r="E269" s="219" t="s">
        <v>365</v>
      </c>
      <c r="F269" s="220" t="s">
        <v>366</v>
      </c>
      <c r="G269" s="221" t="s">
        <v>257</v>
      </c>
      <c r="H269" s="222">
        <v>13</v>
      </c>
      <c r="I269" s="223"/>
      <c r="J269" s="222">
        <f>ROUND(I269*H269,2)</f>
        <v>0</v>
      </c>
      <c r="K269" s="220" t="s">
        <v>130</v>
      </c>
      <c r="L269" s="44"/>
      <c r="M269" s="224" t="s">
        <v>1</v>
      </c>
      <c r="N269" s="225" t="s">
        <v>40</v>
      </c>
      <c r="O269" s="91"/>
      <c r="P269" s="226">
        <f>O269*H269</f>
        <v>0</v>
      </c>
      <c r="Q269" s="226">
        <v>0.10037</v>
      </c>
      <c r="R269" s="226">
        <f>Q269*H269</f>
        <v>1.30481</v>
      </c>
      <c r="S269" s="226">
        <v>0.10000000000000001</v>
      </c>
      <c r="T269" s="227">
        <f>S269*H269</f>
        <v>1.3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8" t="s">
        <v>131</v>
      </c>
      <c r="AT269" s="228" t="s">
        <v>126</v>
      </c>
      <c r="AU269" s="228" t="s">
        <v>85</v>
      </c>
      <c r="AY269" s="17" t="s">
        <v>124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7" t="s">
        <v>83</v>
      </c>
      <c r="BK269" s="229">
        <f>ROUND(I269*H269,2)</f>
        <v>0</v>
      </c>
      <c r="BL269" s="17" t="s">
        <v>131</v>
      </c>
      <c r="BM269" s="228" t="s">
        <v>367</v>
      </c>
    </row>
    <row r="270" s="2" customFormat="1">
      <c r="A270" s="38"/>
      <c r="B270" s="39"/>
      <c r="C270" s="40"/>
      <c r="D270" s="232" t="s">
        <v>270</v>
      </c>
      <c r="E270" s="40"/>
      <c r="F270" s="261" t="s">
        <v>359</v>
      </c>
      <c r="G270" s="40"/>
      <c r="H270" s="40"/>
      <c r="I270" s="262"/>
      <c r="J270" s="40"/>
      <c r="K270" s="40"/>
      <c r="L270" s="44"/>
      <c r="M270" s="263"/>
      <c r="N270" s="264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270</v>
      </c>
      <c r="AU270" s="17" t="s">
        <v>85</v>
      </c>
    </row>
    <row r="271" s="13" customFormat="1">
      <c r="A271" s="13"/>
      <c r="B271" s="230"/>
      <c r="C271" s="231"/>
      <c r="D271" s="232" t="s">
        <v>133</v>
      </c>
      <c r="E271" s="233" t="s">
        <v>1</v>
      </c>
      <c r="F271" s="234" t="s">
        <v>149</v>
      </c>
      <c r="G271" s="231"/>
      <c r="H271" s="233" t="s">
        <v>1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133</v>
      </c>
      <c r="AU271" s="240" t="s">
        <v>85</v>
      </c>
      <c r="AV271" s="13" t="s">
        <v>83</v>
      </c>
      <c r="AW271" s="13" t="s">
        <v>31</v>
      </c>
      <c r="AX271" s="13" t="s">
        <v>75</v>
      </c>
      <c r="AY271" s="240" t="s">
        <v>124</v>
      </c>
    </row>
    <row r="272" s="14" customFormat="1">
      <c r="A272" s="14"/>
      <c r="B272" s="241"/>
      <c r="C272" s="242"/>
      <c r="D272" s="232" t="s">
        <v>133</v>
      </c>
      <c r="E272" s="243" t="s">
        <v>1</v>
      </c>
      <c r="F272" s="244" t="s">
        <v>193</v>
      </c>
      <c r="G272" s="242"/>
      <c r="H272" s="245">
        <v>13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1" t="s">
        <v>133</v>
      </c>
      <c r="AU272" s="251" t="s">
        <v>85</v>
      </c>
      <c r="AV272" s="14" t="s">
        <v>85</v>
      </c>
      <c r="AW272" s="14" t="s">
        <v>31</v>
      </c>
      <c r="AX272" s="14" t="s">
        <v>83</v>
      </c>
      <c r="AY272" s="251" t="s">
        <v>124</v>
      </c>
    </row>
    <row r="273" s="2" customFormat="1" ht="24.15" customHeight="1">
      <c r="A273" s="38"/>
      <c r="B273" s="39"/>
      <c r="C273" s="252" t="s">
        <v>368</v>
      </c>
      <c r="D273" s="252" t="s">
        <v>188</v>
      </c>
      <c r="E273" s="253" t="s">
        <v>369</v>
      </c>
      <c r="F273" s="254" t="s">
        <v>370</v>
      </c>
      <c r="G273" s="255" t="s">
        <v>257</v>
      </c>
      <c r="H273" s="256">
        <v>13</v>
      </c>
      <c r="I273" s="257"/>
      <c r="J273" s="256">
        <f>ROUND(I273*H273,2)</f>
        <v>0</v>
      </c>
      <c r="K273" s="254" t="s">
        <v>1</v>
      </c>
      <c r="L273" s="258"/>
      <c r="M273" s="259" t="s">
        <v>1</v>
      </c>
      <c r="N273" s="260" t="s">
        <v>40</v>
      </c>
      <c r="O273" s="91"/>
      <c r="P273" s="226">
        <f>O273*H273</f>
        <v>0</v>
      </c>
      <c r="Q273" s="226">
        <v>0.041099999999999998</v>
      </c>
      <c r="R273" s="226">
        <f>Q273*H273</f>
        <v>0.5343</v>
      </c>
      <c r="S273" s="226">
        <v>0</v>
      </c>
      <c r="T273" s="22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8" t="s">
        <v>166</v>
      </c>
      <c r="AT273" s="228" t="s">
        <v>188</v>
      </c>
      <c r="AU273" s="228" t="s">
        <v>85</v>
      </c>
      <c r="AY273" s="17" t="s">
        <v>124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7" t="s">
        <v>83</v>
      </c>
      <c r="BK273" s="229">
        <f>ROUND(I273*H273,2)</f>
        <v>0</v>
      </c>
      <c r="BL273" s="17" t="s">
        <v>131</v>
      </c>
      <c r="BM273" s="228" t="s">
        <v>371</v>
      </c>
    </row>
    <row r="274" s="12" customFormat="1" ht="22.8" customHeight="1">
      <c r="A274" s="12"/>
      <c r="B274" s="202"/>
      <c r="C274" s="203"/>
      <c r="D274" s="204" t="s">
        <v>74</v>
      </c>
      <c r="E274" s="216" t="s">
        <v>372</v>
      </c>
      <c r="F274" s="216" t="s">
        <v>373</v>
      </c>
      <c r="G274" s="203"/>
      <c r="H274" s="203"/>
      <c r="I274" s="206"/>
      <c r="J274" s="217">
        <f>BK274</f>
        <v>0</v>
      </c>
      <c r="K274" s="203"/>
      <c r="L274" s="208"/>
      <c r="M274" s="209"/>
      <c r="N274" s="210"/>
      <c r="O274" s="210"/>
      <c r="P274" s="211">
        <f>SUM(P275:P326)</f>
        <v>0</v>
      </c>
      <c r="Q274" s="210"/>
      <c r="R274" s="211">
        <f>SUM(R275:R326)</f>
        <v>94.017160000000018</v>
      </c>
      <c r="S274" s="210"/>
      <c r="T274" s="212">
        <f>SUM(T275:T326)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3" t="s">
        <v>83</v>
      </c>
      <c r="AT274" s="214" t="s">
        <v>74</v>
      </c>
      <c r="AU274" s="214" t="s">
        <v>83</v>
      </c>
      <c r="AY274" s="213" t="s">
        <v>124</v>
      </c>
      <c r="BK274" s="215">
        <f>SUM(BK275:BK326)</f>
        <v>0</v>
      </c>
    </row>
    <row r="275" s="2" customFormat="1" ht="24.15" customHeight="1">
      <c r="A275" s="38"/>
      <c r="B275" s="39"/>
      <c r="C275" s="218" t="s">
        <v>374</v>
      </c>
      <c r="D275" s="218" t="s">
        <v>126</v>
      </c>
      <c r="E275" s="219" t="s">
        <v>375</v>
      </c>
      <c r="F275" s="220" t="s">
        <v>376</v>
      </c>
      <c r="G275" s="221" t="s">
        <v>257</v>
      </c>
      <c r="H275" s="222">
        <v>7</v>
      </c>
      <c r="I275" s="223"/>
      <c r="J275" s="222">
        <f>ROUND(I275*H275,2)</f>
        <v>0</v>
      </c>
      <c r="K275" s="220" t="s">
        <v>130</v>
      </c>
      <c r="L275" s="44"/>
      <c r="M275" s="224" t="s">
        <v>1</v>
      </c>
      <c r="N275" s="225" t="s">
        <v>40</v>
      </c>
      <c r="O275" s="91"/>
      <c r="P275" s="226">
        <f>O275*H275</f>
        <v>0</v>
      </c>
      <c r="Q275" s="226">
        <v>0.00069999999999999999</v>
      </c>
      <c r="R275" s="226">
        <f>Q275*H275</f>
        <v>0.0048999999999999998</v>
      </c>
      <c r="S275" s="226">
        <v>0</v>
      </c>
      <c r="T275" s="227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8" t="s">
        <v>131</v>
      </c>
      <c r="AT275" s="228" t="s">
        <v>126</v>
      </c>
      <c r="AU275" s="228" t="s">
        <v>85</v>
      </c>
      <c r="AY275" s="17" t="s">
        <v>124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7" t="s">
        <v>83</v>
      </c>
      <c r="BK275" s="229">
        <f>ROUND(I275*H275,2)</f>
        <v>0</v>
      </c>
      <c r="BL275" s="17" t="s">
        <v>131</v>
      </c>
      <c r="BM275" s="228" t="s">
        <v>377</v>
      </c>
    </row>
    <row r="276" s="13" customFormat="1">
      <c r="A276" s="13"/>
      <c r="B276" s="230"/>
      <c r="C276" s="231"/>
      <c r="D276" s="232" t="s">
        <v>133</v>
      </c>
      <c r="E276" s="233" t="s">
        <v>1</v>
      </c>
      <c r="F276" s="234" t="s">
        <v>378</v>
      </c>
      <c r="G276" s="231"/>
      <c r="H276" s="233" t="s">
        <v>1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133</v>
      </c>
      <c r="AU276" s="240" t="s">
        <v>85</v>
      </c>
      <c r="AV276" s="13" t="s">
        <v>83</v>
      </c>
      <c r="AW276" s="13" t="s">
        <v>31</v>
      </c>
      <c r="AX276" s="13" t="s">
        <v>75</v>
      </c>
      <c r="AY276" s="240" t="s">
        <v>124</v>
      </c>
    </row>
    <row r="277" s="14" customFormat="1">
      <c r="A277" s="14"/>
      <c r="B277" s="241"/>
      <c r="C277" s="242"/>
      <c r="D277" s="232" t="s">
        <v>133</v>
      </c>
      <c r="E277" s="243" t="s">
        <v>1</v>
      </c>
      <c r="F277" s="244" t="s">
        <v>162</v>
      </c>
      <c r="G277" s="242"/>
      <c r="H277" s="245">
        <v>7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133</v>
      </c>
      <c r="AU277" s="251" t="s">
        <v>85</v>
      </c>
      <c r="AV277" s="14" t="s">
        <v>85</v>
      </c>
      <c r="AW277" s="14" t="s">
        <v>31</v>
      </c>
      <c r="AX277" s="14" t="s">
        <v>83</v>
      </c>
      <c r="AY277" s="251" t="s">
        <v>124</v>
      </c>
    </row>
    <row r="278" s="2" customFormat="1" ht="16.5" customHeight="1">
      <c r="A278" s="38"/>
      <c r="B278" s="39"/>
      <c r="C278" s="252" t="s">
        <v>379</v>
      </c>
      <c r="D278" s="252" t="s">
        <v>188</v>
      </c>
      <c r="E278" s="253" t="s">
        <v>380</v>
      </c>
      <c r="F278" s="254" t="s">
        <v>381</v>
      </c>
      <c r="G278" s="255" t="s">
        <v>257</v>
      </c>
      <c r="H278" s="256">
        <v>1</v>
      </c>
      <c r="I278" s="257"/>
      <c r="J278" s="256">
        <f>ROUND(I278*H278,2)</f>
        <v>0</v>
      </c>
      <c r="K278" s="254" t="s">
        <v>130</v>
      </c>
      <c r="L278" s="258"/>
      <c r="M278" s="259" t="s">
        <v>1</v>
      </c>
      <c r="N278" s="260" t="s">
        <v>40</v>
      </c>
      <c r="O278" s="91"/>
      <c r="P278" s="226">
        <f>O278*H278</f>
        <v>0</v>
      </c>
      <c r="Q278" s="226">
        <v>0.0040000000000000001</v>
      </c>
      <c r="R278" s="226">
        <f>Q278*H278</f>
        <v>0.0040000000000000001</v>
      </c>
      <c r="S278" s="226">
        <v>0</v>
      </c>
      <c r="T278" s="227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8" t="s">
        <v>166</v>
      </c>
      <c r="AT278" s="228" t="s">
        <v>188</v>
      </c>
      <c r="AU278" s="228" t="s">
        <v>85</v>
      </c>
      <c r="AY278" s="17" t="s">
        <v>124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7" t="s">
        <v>83</v>
      </c>
      <c r="BK278" s="229">
        <f>ROUND(I278*H278,2)</f>
        <v>0</v>
      </c>
      <c r="BL278" s="17" t="s">
        <v>131</v>
      </c>
      <c r="BM278" s="228" t="s">
        <v>382</v>
      </c>
    </row>
    <row r="279" s="2" customFormat="1" ht="16.5" customHeight="1">
      <c r="A279" s="38"/>
      <c r="B279" s="39"/>
      <c r="C279" s="252" t="s">
        <v>383</v>
      </c>
      <c r="D279" s="252" t="s">
        <v>188</v>
      </c>
      <c r="E279" s="253" t="s">
        <v>384</v>
      </c>
      <c r="F279" s="254" t="s">
        <v>385</v>
      </c>
      <c r="G279" s="255" t="s">
        <v>257</v>
      </c>
      <c r="H279" s="256">
        <v>1</v>
      </c>
      <c r="I279" s="257"/>
      <c r="J279" s="256">
        <f>ROUND(I279*H279,2)</f>
        <v>0</v>
      </c>
      <c r="K279" s="254" t="s">
        <v>130</v>
      </c>
      <c r="L279" s="258"/>
      <c r="M279" s="259" t="s">
        <v>1</v>
      </c>
      <c r="N279" s="260" t="s">
        <v>40</v>
      </c>
      <c r="O279" s="91"/>
      <c r="P279" s="226">
        <f>O279*H279</f>
        <v>0</v>
      </c>
      <c r="Q279" s="226">
        <v>0.0025000000000000001</v>
      </c>
      <c r="R279" s="226">
        <f>Q279*H279</f>
        <v>0.0025000000000000001</v>
      </c>
      <c r="S279" s="226">
        <v>0</v>
      </c>
      <c r="T279" s="22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8" t="s">
        <v>166</v>
      </c>
      <c r="AT279" s="228" t="s">
        <v>188</v>
      </c>
      <c r="AU279" s="228" t="s">
        <v>85</v>
      </c>
      <c r="AY279" s="17" t="s">
        <v>124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7" t="s">
        <v>83</v>
      </c>
      <c r="BK279" s="229">
        <f>ROUND(I279*H279,2)</f>
        <v>0</v>
      </c>
      <c r="BL279" s="17" t="s">
        <v>131</v>
      </c>
      <c r="BM279" s="228" t="s">
        <v>386</v>
      </c>
    </row>
    <row r="280" s="2" customFormat="1" ht="24.15" customHeight="1">
      <c r="A280" s="38"/>
      <c r="B280" s="39"/>
      <c r="C280" s="252" t="s">
        <v>387</v>
      </c>
      <c r="D280" s="252" t="s">
        <v>188</v>
      </c>
      <c r="E280" s="253" t="s">
        <v>388</v>
      </c>
      <c r="F280" s="254" t="s">
        <v>389</v>
      </c>
      <c r="G280" s="255" t="s">
        <v>257</v>
      </c>
      <c r="H280" s="256">
        <v>1</v>
      </c>
      <c r="I280" s="257"/>
      <c r="J280" s="256">
        <f>ROUND(I280*H280,2)</f>
        <v>0</v>
      </c>
      <c r="K280" s="254" t="s">
        <v>130</v>
      </c>
      <c r="L280" s="258"/>
      <c r="M280" s="259" t="s">
        <v>1</v>
      </c>
      <c r="N280" s="260" t="s">
        <v>40</v>
      </c>
      <c r="O280" s="91"/>
      <c r="P280" s="226">
        <f>O280*H280</f>
        <v>0</v>
      </c>
      <c r="Q280" s="226">
        <v>0.0025999999999999999</v>
      </c>
      <c r="R280" s="226">
        <f>Q280*H280</f>
        <v>0.0025999999999999999</v>
      </c>
      <c r="S280" s="226">
        <v>0</v>
      </c>
      <c r="T280" s="22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8" t="s">
        <v>166</v>
      </c>
      <c r="AT280" s="228" t="s">
        <v>188</v>
      </c>
      <c r="AU280" s="228" t="s">
        <v>85</v>
      </c>
      <c r="AY280" s="17" t="s">
        <v>124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7" t="s">
        <v>83</v>
      </c>
      <c r="BK280" s="229">
        <f>ROUND(I280*H280,2)</f>
        <v>0</v>
      </c>
      <c r="BL280" s="17" t="s">
        <v>131</v>
      </c>
      <c r="BM280" s="228" t="s">
        <v>390</v>
      </c>
    </row>
    <row r="281" s="2" customFormat="1" ht="24.15" customHeight="1">
      <c r="A281" s="38"/>
      <c r="B281" s="39"/>
      <c r="C281" s="252" t="s">
        <v>391</v>
      </c>
      <c r="D281" s="252" t="s">
        <v>188</v>
      </c>
      <c r="E281" s="253" t="s">
        <v>392</v>
      </c>
      <c r="F281" s="254" t="s">
        <v>393</v>
      </c>
      <c r="G281" s="255" t="s">
        <v>257</v>
      </c>
      <c r="H281" s="256">
        <v>1</v>
      </c>
      <c r="I281" s="257"/>
      <c r="J281" s="256">
        <f>ROUND(I281*H281,2)</f>
        <v>0</v>
      </c>
      <c r="K281" s="254" t="s">
        <v>130</v>
      </c>
      <c r="L281" s="258"/>
      <c r="M281" s="259" t="s">
        <v>1</v>
      </c>
      <c r="N281" s="260" t="s">
        <v>40</v>
      </c>
      <c r="O281" s="91"/>
      <c r="P281" s="226">
        <f>O281*H281</f>
        <v>0</v>
      </c>
      <c r="Q281" s="226">
        <v>0.0035000000000000001</v>
      </c>
      <c r="R281" s="226">
        <f>Q281*H281</f>
        <v>0.0035000000000000001</v>
      </c>
      <c r="S281" s="226">
        <v>0</v>
      </c>
      <c r="T281" s="22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8" t="s">
        <v>166</v>
      </c>
      <c r="AT281" s="228" t="s">
        <v>188</v>
      </c>
      <c r="AU281" s="228" t="s">
        <v>85</v>
      </c>
      <c r="AY281" s="17" t="s">
        <v>124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7" t="s">
        <v>83</v>
      </c>
      <c r="BK281" s="229">
        <f>ROUND(I281*H281,2)</f>
        <v>0</v>
      </c>
      <c r="BL281" s="17" t="s">
        <v>131</v>
      </c>
      <c r="BM281" s="228" t="s">
        <v>394</v>
      </c>
    </row>
    <row r="282" s="2" customFormat="1" ht="24.15" customHeight="1">
      <c r="A282" s="38"/>
      <c r="B282" s="39"/>
      <c r="C282" s="252" t="s">
        <v>395</v>
      </c>
      <c r="D282" s="252" t="s">
        <v>188</v>
      </c>
      <c r="E282" s="253" t="s">
        <v>396</v>
      </c>
      <c r="F282" s="254" t="s">
        <v>397</v>
      </c>
      <c r="G282" s="255" t="s">
        <v>257</v>
      </c>
      <c r="H282" s="256">
        <v>1</v>
      </c>
      <c r="I282" s="257"/>
      <c r="J282" s="256">
        <f>ROUND(I282*H282,2)</f>
        <v>0</v>
      </c>
      <c r="K282" s="254" t="s">
        <v>130</v>
      </c>
      <c r="L282" s="258"/>
      <c r="M282" s="259" t="s">
        <v>1</v>
      </c>
      <c r="N282" s="260" t="s">
        <v>40</v>
      </c>
      <c r="O282" s="91"/>
      <c r="P282" s="226">
        <f>O282*H282</f>
        <v>0</v>
      </c>
      <c r="Q282" s="226">
        <v>0.0077000000000000002</v>
      </c>
      <c r="R282" s="226">
        <f>Q282*H282</f>
        <v>0.0077000000000000002</v>
      </c>
      <c r="S282" s="226">
        <v>0</v>
      </c>
      <c r="T282" s="227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8" t="s">
        <v>166</v>
      </c>
      <c r="AT282" s="228" t="s">
        <v>188</v>
      </c>
      <c r="AU282" s="228" t="s">
        <v>85</v>
      </c>
      <c r="AY282" s="17" t="s">
        <v>124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7" t="s">
        <v>83</v>
      </c>
      <c r="BK282" s="229">
        <f>ROUND(I282*H282,2)</f>
        <v>0</v>
      </c>
      <c r="BL282" s="17" t="s">
        <v>131</v>
      </c>
      <c r="BM282" s="228" t="s">
        <v>398</v>
      </c>
    </row>
    <row r="283" s="2" customFormat="1" ht="24.15" customHeight="1">
      <c r="A283" s="38"/>
      <c r="B283" s="39"/>
      <c r="C283" s="252" t="s">
        <v>399</v>
      </c>
      <c r="D283" s="252" t="s">
        <v>188</v>
      </c>
      <c r="E283" s="253" t="s">
        <v>400</v>
      </c>
      <c r="F283" s="254" t="s">
        <v>401</v>
      </c>
      <c r="G283" s="255" t="s">
        <v>257</v>
      </c>
      <c r="H283" s="256">
        <v>1</v>
      </c>
      <c r="I283" s="257"/>
      <c r="J283" s="256">
        <f>ROUND(I283*H283,2)</f>
        <v>0</v>
      </c>
      <c r="K283" s="254" t="s">
        <v>130</v>
      </c>
      <c r="L283" s="258"/>
      <c r="M283" s="259" t="s">
        <v>1</v>
      </c>
      <c r="N283" s="260" t="s">
        <v>40</v>
      </c>
      <c r="O283" s="91"/>
      <c r="P283" s="226">
        <f>O283*H283</f>
        <v>0</v>
      </c>
      <c r="Q283" s="226">
        <v>0.0025000000000000001</v>
      </c>
      <c r="R283" s="226">
        <f>Q283*H283</f>
        <v>0.0025000000000000001</v>
      </c>
      <c r="S283" s="226">
        <v>0</v>
      </c>
      <c r="T283" s="22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8" t="s">
        <v>166</v>
      </c>
      <c r="AT283" s="228" t="s">
        <v>188</v>
      </c>
      <c r="AU283" s="228" t="s">
        <v>85</v>
      </c>
      <c r="AY283" s="17" t="s">
        <v>124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7" t="s">
        <v>83</v>
      </c>
      <c r="BK283" s="229">
        <f>ROUND(I283*H283,2)</f>
        <v>0</v>
      </c>
      <c r="BL283" s="17" t="s">
        <v>131</v>
      </c>
      <c r="BM283" s="228" t="s">
        <v>402</v>
      </c>
    </row>
    <row r="284" s="2" customFormat="1" ht="16.5" customHeight="1">
      <c r="A284" s="38"/>
      <c r="B284" s="39"/>
      <c r="C284" s="252" t="s">
        <v>403</v>
      </c>
      <c r="D284" s="252" t="s">
        <v>188</v>
      </c>
      <c r="E284" s="253" t="s">
        <v>404</v>
      </c>
      <c r="F284" s="254" t="s">
        <v>405</v>
      </c>
      <c r="G284" s="255" t="s">
        <v>257</v>
      </c>
      <c r="H284" s="256">
        <v>1</v>
      </c>
      <c r="I284" s="257"/>
      <c r="J284" s="256">
        <f>ROUND(I284*H284,2)</f>
        <v>0</v>
      </c>
      <c r="K284" s="254" t="s">
        <v>130</v>
      </c>
      <c r="L284" s="258"/>
      <c r="M284" s="259" t="s">
        <v>1</v>
      </c>
      <c r="N284" s="260" t="s">
        <v>40</v>
      </c>
      <c r="O284" s="91"/>
      <c r="P284" s="226">
        <f>O284*H284</f>
        <v>0</v>
      </c>
      <c r="Q284" s="226">
        <v>0.0016999999999999999</v>
      </c>
      <c r="R284" s="226">
        <f>Q284*H284</f>
        <v>0.0016999999999999999</v>
      </c>
      <c r="S284" s="226">
        <v>0</v>
      </c>
      <c r="T284" s="22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8" t="s">
        <v>166</v>
      </c>
      <c r="AT284" s="228" t="s">
        <v>188</v>
      </c>
      <c r="AU284" s="228" t="s">
        <v>85</v>
      </c>
      <c r="AY284" s="17" t="s">
        <v>124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7" t="s">
        <v>83</v>
      </c>
      <c r="BK284" s="229">
        <f>ROUND(I284*H284,2)</f>
        <v>0</v>
      </c>
      <c r="BL284" s="17" t="s">
        <v>131</v>
      </c>
      <c r="BM284" s="228" t="s">
        <v>406</v>
      </c>
    </row>
    <row r="285" s="2" customFormat="1" ht="24.15" customHeight="1">
      <c r="A285" s="38"/>
      <c r="B285" s="39"/>
      <c r="C285" s="218" t="s">
        <v>407</v>
      </c>
      <c r="D285" s="218" t="s">
        <v>126</v>
      </c>
      <c r="E285" s="219" t="s">
        <v>408</v>
      </c>
      <c r="F285" s="220" t="s">
        <v>409</v>
      </c>
      <c r="G285" s="221" t="s">
        <v>257</v>
      </c>
      <c r="H285" s="222">
        <v>5</v>
      </c>
      <c r="I285" s="223"/>
      <c r="J285" s="222">
        <f>ROUND(I285*H285,2)</f>
        <v>0</v>
      </c>
      <c r="K285" s="220" t="s">
        <v>130</v>
      </c>
      <c r="L285" s="44"/>
      <c r="M285" s="224" t="s">
        <v>1</v>
      </c>
      <c r="N285" s="225" t="s">
        <v>40</v>
      </c>
      <c r="O285" s="91"/>
      <c r="P285" s="226">
        <f>O285*H285</f>
        <v>0</v>
      </c>
      <c r="Q285" s="226">
        <v>0.11241</v>
      </c>
      <c r="R285" s="226">
        <f>Q285*H285</f>
        <v>0.56204999999999994</v>
      </c>
      <c r="S285" s="226">
        <v>0</v>
      </c>
      <c r="T285" s="227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8" t="s">
        <v>131</v>
      </c>
      <c r="AT285" s="228" t="s">
        <v>126</v>
      </c>
      <c r="AU285" s="228" t="s">
        <v>85</v>
      </c>
      <c r="AY285" s="17" t="s">
        <v>124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7" t="s">
        <v>83</v>
      </c>
      <c r="BK285" s="229">
        <f>ROUND(I285*H285,2)</f>
        <v>0</v>
      </c>
      <c r="BL285" s="17" t="s">
        <v>131</v>
      </c>
      <c r="BM285" s="228" t="s">
        <v>410</v>
      </c>
    </row>
    <row r="286" s="2" customFormat="1" ht="21.75" customHeight="1">
      <c r="A286" s="38"/>
      <c r="B286" s="39"/>
      <c r="C286" s="252" t="s">
        <v>323</v>
      </c>
      <c r="D286" s="252" t="s">
        <v>188</v>
      </c>
      <c r="E286" s="253" t="s">
        <v>411</v>
      </c>
      <c r="F286" s="254" t="s">
        <v>412</v>
      </c>
      <c r="G286" s="255" t="s">
        <v>257</v>
      </c>
      <c r="H286" s="256">
        <v>5</v>
      </c>
      <c r="I286" s="257"/>
      <c r="J286" s="256">
        <f>ROUND(I286*H286,2)</f>
        <v>0</v>
      </c>
      <c r="K286" s="254" t="s">
        <v>130</v>
      </c>
      <c r="L286" s="258"/>
      <c r="M286" s="259" t="s">
        <v>1</v>
      </c>
      <c r="N286" s="260" t="s">
        <v>40</v>
      </c>
      <c r="O286" s="91"/>
      <c r="P286" s="226">
        <f>O286*H286</f>
        <v>0</v>
      </c>
      <c r="Q286" s="226">
        <v>0.0061000000000000004</v>
      </c>
      <c r="R286" s="226">
        <f>Q286*H286</f>
        <v>0.030500000000000003</v>
      </c>
      <c r="S286" s="226">
        <v>0</v>
      </c>
      <c r="T286" s="227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8" t="s">
        <v>166</v>
      </c>
      <c r="AT286" s="228" t="s">
        <v>188</v>
      </c>
      <c r="AU286" s="228" t="s">
        <v>85</v>
      </c>
      <c r="AY286" s="17" t="s">
        <v>124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7" t="s">
        <v>83</v>
      </c>
      <c r="BK286" s="229">
        <f>ROUND(I286*H286,2)</f>
        <v>0</v>
      </c>
      <c r="BL286" s="17" t="s">
        <v>131</v>
      </c>
      <c r="BM286" s="228" t="s">
        <v>413</v>
      </c>
    </row>
    <row r="287" s="2" customFormat="1" ht="24.15" customHeight="1">
      <c r="A287" s="38"/>
      <c r="B287" s="39"/>
      <c r="C287" s="218" t="s">
        <v>414</v>
      </c>
      <c r="D287" s="218" t="s">
        <v>126</v>
      </c>
      <c r="E287" s="219" t="s">
        <v>415</v>
      </c>
      <c r="F287" s="220" t="s">
        <v>416</v>
      </c>
      <c r="G287" s="221" t="s">
        <v>238</v>
      </c>
      <c r="H287" s="222">
        <v>403</v>
      </c>
      <c r="I287" s="223"/>
      <c r="J287" s="222">
        <f>ROUND(I287*H287,2)</f>
        <v>0</v>
      </c>
      <c r="K287" s="220" t="s">
        <v>130</v>
      </c>
      <c r="L287" s="44"/>
      <c r="M287" s="224" t="s">
        <v>1</v>
      </c>
      <c r="N287" s="225" t="s">
        <v>40</v>
      </c>
      <c r="O287" s="91"/>
      <c r="P287" s="226">
        <f>O287*H287</f>
        <v>0</v>
      </c>
      <c r="Q287" s="226">
        <v>0.15256</v>
      </c>
      <c r="R287" s="226">
        <f>Q287*H287</f>
        <v>61.481679999999997</v>
      </c>
      <c r="S287" s="226">
        <v>0</v>
      </c>
      <c r="T287" s="22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8" t="s">
        <v>131</v>
      </c>
      <c r="AT287" s="228" t="s">
        <v>126</v>
      </c>
      <c r="AU287" s="228" t="s">
        <v>85</v>
      </c>
      <c r="AY287" s="17" t="s">
        <v>124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7" t="s">
        <v>83</v>
      </c>
      <c r="BK287" s="229">
        <f>ROUND(I287*H287,2)</f>
        <v>0</v>
      </c>
      <c r="BL287" s="17" t="s">
        <v>131</v>
      </c>
      <c r="BM287" s="228" t="s">
        <v>417</v>
      </c>
    </row>
    <row r="288" s="13" customFormat="1">
      <c r="A288" s="13"/>
      <c r="B288" s="230"/>
      <c r="C288" s="231"/>
      <c r="D288" s="232" t="s">
        <v>133</v>
      </c>
      <c r="E288" s="233" t="s">
        <v>1</v>
      </c>
      <c r="F288" s="234" t="s">
        <v>149</v>
      </c>
      <c r="G288" s="231"/>
      <c r="H288" s="233" t="s">
        <v>1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133</v>
      </c>
      <c r="AU288" s="240" t="s">
        <v>85</v>
      </c>
      <c r="AV288" s="13" t="s">
        <v>83</v>
      </c>
      <c r="AW288" s="13" t="s">
        <v>31</v>
      </c>
      <c r="AX288" s="13" t="s">
        <v>75</v>
      </c>
      <c r="AY288" s="240" t="s">
        <v>124</v>
      </c>
    </row>
    <row r="289" s="13" customFormat="1">
      <c r="A289" s="13"/>
      <c r="B289" s="230"/>
      <c r="C289" s="231"/>
      <c r="D289" s="232" t="s">
        <v>133</v>
      </c>
      <c r="E289" s="233" t="s">
        <v>1</v>
      </c>
      <c r="F289" s="234" t="s">
        <v>418</v>
      </c>
      <c r="G289" s="231"/>
      <c r="H289" s="233" t="s">
        <v>1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133</v>
      </c>
      <c r="AU289" s="240" t="s">
        <v>85</v>
      </c>
      <c r="AV289" s="13" t="s">
        <v>83</v>
      </c>
      <c r="AW289" s="13" t="s">
        <v>31</v>
      </c>
      <c r="AX289" s="13" t="s">
        <v>75</v>
      </c>
      <c r="AY289" s="240" t="s">
        <v>124</v>
      </c>
    </row>
    <row r="290" s="13" customFormat="1">
      <c r="A290" s="13"/>
      <c r="B290" s="230"/>
      <c r="C290" s="231"/>
      <c r="D290" s="232" t="s">
        <v>133</v>
      </c>
      <c r="E290" s="233" t="s">
        <v>1</v>
      </c>
      <c r="F290" s="234" t="s">
        <v>419</v>
      </c>
      <c r="G290" s="231"/>
      <c r="H290" s="233" t="s">
        <v>1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133</v>
      </c>
      <c r="AU290" s="240" t="s">
        <v>85</v>
      </c>
      <c r="AV290" s="13" t="s">
        <v>83</v>
      </c>
      <c r="AW290" s="13" t="s">
        <v>31</v>
      </c>
      <c r="AX290" s="13" t="s">
        <v>75</v>
      </c>
      <c r="AY290" s="240" t="s">
        <v>124</v>
      </c>
    </row>
    <row r="291" s="14" customFormat="1">
      <c r="A291" s="14"/>
      <c r="B291" s="241"/>
      <c r="C291" s="242"/>
      <c r="D291" s="232" t="s">
        <v>133</v>
      </c>
      <c r="E291" s="243" t="s">
        <v>1</v>
      </c>
      <c r="F291" s="244" t="s">
        <v>420</v>
      </c>
      <c r="G291" s="242"/>
      <c r="H291" s="245">
        <v>302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1" t="s">
        <v>133</v>
      </c>
      <c r="AU291" s="251" t="s">
        <v>85</v>
      </c>
      <c r="AV291" s="14" t="s">
        <v>85</v>
      </c>
      <c r="AW291" s="14" t="s">
        <v>31</v>
      </c>
      <c r="AX291" s="14" t="s">
        <v>75</v>
      </c>
      <c r="AY291" s="251" t="s">
        <v>124</v>
      </c>
    </row>
    <row r="292" s="13" customFormat="1">
      <c r="A292" s="13"/>
      <c r="B292" s="230"/>
      <c r="C292" s="231"/>
      <c r="D292" s="232" t="s">
        <v>133</v>
      </c>
      <c r="E292" s="233" t="s">
        <v>1</v>
      </c>
      <c r="F292" s="234" t="s">
        <v>421</v>
      </c>
      <c r="G292" s="231"/>
      <c r="H292" s="233" t="s">
        <v>1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133</v>
      </c>
      <c r="AU292" s="240" t="s">
        <v>85</v>
      </c>
      <c r="AV292" s="13" t="s">
        <v>83</v>
      </c>
      <c r="AW292" s="13" t="s">
        <v>31</v>
      </c>
      <c r="AX292" s="13" t="s">
        <v>75</v>
      </c>
      <c r="AY292" s="240" t="s">
        <v>124</v>
      </c>
    </row>
    <row r="293" s="14" customFormat="1">
      <c r="A293" s="14"/>
      <c r="B293" s="241"/>
      <c r="C293" s="242"/>
      <c r="D293" s="232" t="s">
        <v>133</v>
      </c>
      <c r="E293" s="243" t="s">
        <v>1</v>
      </c>
      <c r="F293" s="244" t="s">
        <v>422</v>
      </c>
      <c r="G293" s="242"/>
      <c r="H293" s="245">
        <v>101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1" t="s">
        <v>133</v>
      </c>
      <c r="AU293" s="251" t="s">
        <v>85</v>
      </c>
      <c r="AV293" s="14" t="s">
        <v>85</v>
      </c>
      <c r="AW293" s="14" t="s">
        <v>31</v>
      </c>
      <c r="AX293" s="14" t="s">
        <v>75</v>
      </c>
      <c r="AY293" s="251" t="s">
        <v>124</v>
      </c>
    </row>
    <row r="294" s="15" customFormat="1">
      <c r="A294" s="15"/>
      <c r="B294" s="265"/>
      <c r="C294" s="266"/>
      <c r="D294" s="232" t="s">
        <v>133</v>
      </c>
      <c r="E294" s="267" t="s">
        <v>1</v>
      </c>
      <c r="F294" s="268" t="s">
        <v>289</v>
      </c>
      <c r="G294" s="266"/>
      <c r="H294" s="269">
        <v>403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5" t="s">
        <v>133</v>
      </c>
      <c r="AU294" s="275" t="s">
        <v>85</v>
      </c>
      <c r="AV294" s="15" t="s">
        <v>131</v>
      </c>
      <c r="AW294" s="15" t="s">
        <v>31</v>
      </c>
      <c r="AX294" s="15" t="s">
        <v>83</v>
      </c>
      <c r="AY294" s="275" t="s">
        <v>124</v>
      </c>
    </row>
    <row r="295" s="2" customFormat="1" ht="44.25" customHeight="1">
      <c r="A295" s="38"/>
      <c r="B295" s="39"/>
      <c r="C295" s="218" t="s">
        <v>423</v>
      </c>
      <c r="D295" s="218" t="s">
        <v>126</v>
      </c>
      <c r="E295" s="219" t="s">
        <v>424</v>
      </c>
      <c r="F295" s="220" t="s">
        <v>425</v>
      </c>
      <c r="G295" s="221" t="s">
        <v>238</v>
      </c>
      <c r="H295" s="222">
        <v>145</v>
      </c>
      <c r="I295" s="223"/>
      <c r="J295" s="222">
        <f>ROUND(I295*H295,2)</f>
        <v>0</v>
      </c>
      <c r="K295" s="220" t="s">
        <v>1</v>
      </c>
      <c r="L295" s="44"/>
      <c r="M295" s="224" t="s">
        <v>1</v>
      </c>
      <c r="N295" s="225" t="s">
        <v>40</v>
      </c>
      <c r="O295" s="91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8" t="s">
        <v>131</v>
      </c>
      <c r="AT295" s="228" t="s">
        <v>126</v>
      </c>
      <c r="AU295" s="228" t="s">
        <v>85</v>
      </c>
      <c r="AY295" s="17" t="s">
        <v>124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7" t="s">
        <v>83</v>
      </c>
      <c r="BK295" s="229">
        <f>ROUND(I295*H295,2)</f>
        <v>0</v>
      </c>
      <c r="BL295" s="17" t="s">
        <v>131</v>
      </c>
      <c r="BM295" s="228" t="s">
        <v>426</v>
      </c>
    </row>
    <row r="296" s="13" customFormat="1">
      <c r="A296" s="13"/>
      <c r="B296" s="230"/>
      <c r="C296" s="231"/>
      <c r="D296" s="232" t="s">
        <v>133</v>
      </c>
      <c r="E296" s="233" t="s">
        <v>1</v>
      </c>
      <c r="F296" s="234" t="s">
        <v>427</v>
      </c>
      <c r="G296" s="231"/>
      <c r="H296" s="233" t="s">
        <v>1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133</v>
      </c>
      <c r="AU296" s="240" t="s">
        <v>85</v>
      </c>
      <c r="AV296" s="13" t="s">
        <v>83</v>
      </c>
      <c r="AW296" s="13" t="s">
        <v>31</v>
      </c>
      <c r="AX296" s="13" t="s">
        <v>75</v>
      </c>
      <c r="AY296" s="240" t="s">
        <v>124</v>
      </c>
    </row>
    <row r="297" s="13" customFormat="1">
      <c r="A297" s="13"/>
      <c r="B297" s="230"/>
      <c r="C297" s="231"/>
      <c r="D297" s="232" t="s">
        <v>133</v>
      </c>
      <c r="E297" s="233" t="s">
        <v>1</v>
      </c>
      <c r="F297" s="234" t="s">
        <v>428</v>
      </c>
      <c r="G297" s="231"/>
      <c r="H297" s="233" t="s">
        <v>1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133</v>
      </c>
      <c r="AU297" s="240" t="s">
        <v>85</v>
      </c>
      <c r="AV297" s="13" t="s">
        <v>83</v>
      </c>
      <c r="AW297" s="13" t="s">
        <v>31</v>
      </c>
      <c r="AX297" s="13" t="s">
        <v>75</v>
      </c>
      <c r="AY297" s="240" t="s">
        <v>124</v>
      </c>
    </row>
    <row r="298" s="14" customFormat="1">
      <c r="A298" s="14"/>
      <c r="B298" s="241"/>
      <c r="C298" s="242"/>
      <c r="D298" s="232" t="s">
        <v>133</v>
      </c>
      <c r="E298" s="243" t="s">
        <v>1</v>
      </c>
      <c r="F298" s="244" t="s">
        <v>429</v>
      </c>
      <c r="G298" s="242"/>
      <c r="H298" s="245">
        <v>145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1" t="s">
        <v>133</v>
      </c>
      <c r="AU298" s="251" t="s">
        <v>85</v>
      </c>
      <c r="AV298" s="14" t="s">
        <v>85</v>
      </c>
      <c r="AW298" s="14" t="s">
        <v>31</v>
      </c>
      <c r="AX298" s="14" t="s">
        <v>83</v>
      </c>
      <c r="AY298" s="251" t="s">
        <v>124</v>
      </c>
    </row>
    <row r="299" s="2" customFormat="1" ht="16.5" customHeight="1">
      <c r="A299" s="38"/>
      <c r="B299" s="39"/>
      <c r="C299" s="252" t="s">
        <v>430</v>
      </c>
      <c r="D299" s="252" t="s">
        <v>188</v>
      </c>
      <c r="E299" s="253" t="s">
        <v>431</v>
      </c>
      <c r="F299" s="254" t="s">
        <v>432</v>
      </c>
      <c r="G299" s="255" t="s">
        <v>238</v>
      </c>
      <c r="H299" s="256">
        <v>40</v>
      </c>
      <c r="I299" s="257"/>
      <c r="J299" s="256">
        <f>ROUND(I299*H299,2)</f>
        <v>0</v>
      </c>
      <c r="K299" s="254" t="s">
        <v>130</v>
      </c>
      <c r="L299" s="258"/>
      <c r="M299" s="259" t="s">
        <v>1</v>
      </c>
      <c r="N299" s="260" t="s">
        <v>40</v>
      </c>
      <c r="O299" s="91"/>
      <c r="P299" s="226">
        <f>O299*H299</f>
        <v>0</v>
      </c>
      <c r="Q299" s="226">
        <v>0.105</v>
      </c>
      <c r="R299" s="226">
        <f>Q299*H299</f>
        <v>4.2000000000000002</v>
      </c>
      <c r="S299" s="226">
        <v>0</v>
      </c>
      <c r="T299" s="22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8" t="s">
        <v>166</v>
      </c>
      <c r="AT299" s="228" t="s">
        <v>188</v>
      </c>
      <c r="AU299" s="228" t="s">
        <v>85</v>
      </c>
      <c r="AY299" s="17" t="s">
        <v>124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7" t="s">
        <v>83</v>
      </c>
      <c r="BK299" s="229">
        <f>ROUND(I299*H299,2)</f>
        <v>0</v>
      </c>
      <c r="BL299" s="17" t="s">
        <v>131</v>
      </c>
      <c r="BM299" s="228" t="s">
        <v>433</v>
      </c>
    </row>
    <row r="300" s="2" customFormat="1">
      <c r="A300" s="38"/>
      <c r="B300" s="39"/>
      <c r="C300" s="40"/>
      <c r="D300" s="232" t="s">
        <v>270</v>
      </c>
      <c r="E300" s="40"/>
      <c r="F300" s="261" t="s">
        <v>434</v>
      </c>
      <c r="G300" s="40"/>
      <c r="H300" s="40"/>
      <c r="I300" s="262"/>
      <c r="J300" s="40"/>
      <c r="K300" s="40"/>
      <c r="L300" s="44"/>
      <c r="M300" s="263"/>
      <c r="N300" s="264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270</v>
      </c>
      <c r="AU300" s="17" t="s">
        <v>85</v>
      </c>
    </row>
    <row r="301" s="14" customFormat="1">
      <c r="A301" s="14"/>
      <c r="B301" s="241"/>
      <c r="C301" s="242"/>
      <c r="D301" s="232" t="s">
        <v>133</v>
      </c>
      <c r="E301" s="243" t="s">
        <v>1</v>
      </c>
      <c r="F301" s="244" t="s">
        <v>435</v>
      </c>
      <c r="G301" s="242"/>
      <c r="H301" s="245">
        <v>40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133</v>
      </c>
      <c r="AU301" s="251" t="s">
        <v>85</v>
      </c>
      <c r="AV301" s="14" t="s">
        <v>85</v>
      </c>
      <c r="AW301" s="14" t="s">
        <v>31</v>
      </c>
      <c r="AX301" s="14" t="s">
        <v>83</v>
      </c>
      <c r="AY301" s="251" t="s">
        <v>124</v>
      </c>
    </row>
    <row r="302" s="2" customFormat="1" ht="16.5" customHeight="1">
      <c r="A302" s="38"/>
      <c r="B302" s="39"/>
      <c r="C302" s="252" t="s">
        <v>436</v>
      </c>
      <c r="D302" s="252" t="s">
        <v>188</v>
      </c>
      <c r="E302" s="253" t="s">
        <v>437</v>
      </c>
      <c r="F302" s="254" t="s">
        <v>438</v>
      </c>
      <c r="G302" s="255" t="s">
        <v>238</v>
      </c>
      <c r="H302" s="256">
        <v>53</v>
      </c>
      <c r="I302" s="257"/>
      <c r="J302" s="256">
        <f>ROUND(I302*H302,2)</f>
        <v>0</v>
      </c>
      <c r="K302" s="254" t="s">
        <v>1</v>
      </c>
      <c r="L302" s="258"/>
      <c r="M302" s="259" t="s">
        <v>1</v>
      </c>
      <c r="N302" s="260" t="s">
        <v>40</v>
      </c>
      <c r="O302" s="91"/>
      <c r="P302" s="226">
        <f>O302*H302</f>
        <v>0</v>
      </c>
      <c r="Q302" s="226">
        <v>0.14999999999999999</v>
      </c>
      <c r="R302" s="226">
        <f>Q302*H302</f>
        <v>7.9499999999999993</v>
      </c>
      <c r="S302" s="226">
        <v>0</v>
      </c>
      <c r="T302" s="227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8" t="s">
        <v>166</v>
      </c>
      <c r="AT302" s="228" t="s">
        <v>188</v>
      </c>
      <c r="AU302" s="228" t="s">
        <v>85</v>
      </c>
      <c r="AY302" s="17" t="s">
        <v>124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7" t="s">
        <v>83</v>
      </c>
      <c r="BK302" s="229">
        <f>ROUND(I302*H302,2)</f>
        <v>0</v>
      </c>
      <c r="BL302" s="17" t="s">
        <v>131</v>
      </c>
      <c r="BM302" s="228" t="s">
        <v>439</v>
      </c>
    </row>
    <row r="303" s="14" customFormat="1">
      <c r="A303" s="14"/>
      <c r="B303" s="241"/>
      <c r="C303" s="242"/>
      <c r="D303" s="232" t="s">
        <v>133</v>
      </c>
      <c r="E303" s="243" t="s">
        <v>1</v>
      </c>
      <c r="F303" s="244" t="s">
        <v>440</v>
      </c>
      <c r="G303" s="242"/>
      <c r="H303" s="245">
        <v>198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1" t="s">
        <v>133</v>
      </c>
      <c r="AU303" s="251" t="s">
        <v>85</v>
      </c>
      <c r="AV303" s="14" t="s">
        <v>85</v>
      </c>
      <c r="AW303" s="14" t="s">
        <v>31</v>
      </c>
      <c r="AX303" s="14" t="s">
        <v>75</v>
      </c>
      <c r="AY303" s="251" t="s">
        <v>124</v>
      </c>
    </row>
    <row r="304" s="13" customFormat="1">
      <c r="A304" s="13"/>
      <c r="B304" s="230"/>
      <c r="C304" s="231"/>
      <c r="D304" s="232" t="s">
        <v>133</v>
      </c>
      <c r="E304" s="233" t="s">
        <v>1</v>
      </c>
      <c r="F304" s="234" t="s">
        <v>441</v>
      </c>
      <c r="G304" s="231"/>
      <c r="H304" s="233" t="s">
        <v>1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133</v>
      </c>
      <c r="AU304" s="240" t="s">
        <v>85</v>
      </c>
      <c r="AV304" s="13" t="s">
        <v>83</v>
      </c>
      <c r="AW304" s="13" t="s">
        <v>31</v>
      </c>
      <c r="AX304" s="13" t="s">
        <v>75</v>
      </c>
      <c r="AY304" s="240" t="s">
        <v>124</v>
      </c>
    </row>
    <row r="305" s="14" customFormat="1">
      <c r="A305" s="14"/>
      <c r="B305" s="241"/>
      <c r="C305" s="242"/>
      <c r="D305" s="232" t="s">
        <v>133</v>
      </c>
      <c r="E305" s="243" t="s">
        <v>1</v>
      </c>
      <c r="F305" s="244" t="s">
        <v>442</v>
      </c>
      <c r="G305" s="242"/>
      <c r="H305" s="245">
        <v>-145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1" t="s">
        <v>133</v>
      </c>
      <c r="AU305" s="251" t="s">
        <v>85</v>
      </c>
      <c r="AV305" s="14" t="s">
        <v>85</v>
      </c>
      <c r="AW305" s="14" t="s">
        <v>31</v>
      </c>
      <c r="AX305" s="14" t="s">
        <v>75</v>
      </c>
      <c r="AY305" s="251" t="s">
        <v>124</v>
      </c>
    </row>
    <row r="306" s="15" customFormat="1">
      <c r="A306" s="15"/>
      <c r="B306" s="265"/>
      <c r="C306" s="266"/>
      <c r="D306" s="232" t="s">
        <v>133</v>
      </c>
      <c r="E306" s="267" t="s">
        <v>1</v>
      </c>
      <c r="F306" s="268" t="s">
        <v>289</v>
      </c>
      <c r="G306" s="266"/>
      <c r="H306" s="269">
        <v>53</v>
      </c>
      <c r="I306" s="270"/>
      <c r="J306" s="266"/>
      <c r="K306" s="266"/>
      <c r="L306" s="271"/>
      <c r="M306" s="272"/>
      <c r="N306" s="273"/>
      <c r="O306" s="273"/>
      <c r="P306" s="273"/>
      <c r="Q306" s="273"/>
      <c r="R306" s="273"/>
      <c r="S306" s="273"/>
      <c r="T306" s="27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5" t="s">
        <v>133</v>
      </c>
      <c r="AU306" s="275" t="s">
        <v>85</v>
      </c>
      <c r="AV306" s="15" t="s">
        <v>131</v>
      </c>
      <c r="AW306" s="15" t="s">
        <v>31</v>
      </c>
      <c r="AX306" s="15" t="s">
        <v>83</v>
      </c>
      <c r="AY306" s="275" t="s">
        <v>124</v>
      </c>
    </row>
    <row r="307" s="2" customFormat="1" ht="24.15" customHeight="1">
      <c r="A307" s="38"/>
      <c r="B307" s="39"/>
      <c r="C307" s="252" t="s">
        <v>443</v>
      </c>
      <c r="D307" s="252" t="s">
        <v>188</v>
      </c>
      <c r="E307" s="253" t="s">
        <v>444</v>
      </c>
      <c r="F307" s="254" t="s">
        <v>445</v>
      </c>
      <c r="G307" s="255" t="s">
        <v>238</v>
      </c>
      <c r="H307" s="256">
        <v>15</v>
      </c>
      <c r="I307" s="257"/>
      <c r="J307" s="256">
        <f>ROUND(I307*H307,2)</f>
        <v>0</v>
      </c>
      <c r="K307" s="254" t="s">
        <v>1</v>
      </c>
      <c r="L307" s="258"/>
      <c r="M307" s="259" t="s">
        <v>1</v>
      </c>
      <c r="N307" s="260" t="s">
        <v>40</v>
      </c>
      <c r="O307" s="91"/>
      <c r="P307" s="226">
        <f>O307*H307</f>
        <v>0</v>
      </c>
      <c r="Q307" s="226">
        <v>0</v>
      </c>
      <c r="R307" s="226">
        <f>Q307*H307</f>
        <v>0</v>
      </c>
      <c r="S307" s="226">
        <v>0</v>
      </c>
      <c r="T307" s="22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8" t="s">
        <v>166</v>
      </c>
      <c r="AT307" s="228" t="s">
        <v>188</v>
      </c>
      <c r="AU307" s="228" t="s">
        <v>85</v>
      </c>
      <c r="AY307" s="17" t="s">
        <v>124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7" t="s">
        <v>83</v>
      </c>
      <c r="BK307" s="229">
        <f>ROUND(I307*H307,2)</f>
        <v>0</v>
      </c>
      <c r="BL307" s="17" t="s">
        <v>131</v>
      </c>
      <c r="BM307" s="228" t="s">
        <v>446</v>
      </c>
    </row>
    <row r="308" s="2" customFormat="1" ht="24.15" customHeight="1">
      <c r="A308" s="38"/>
      <c r="B308" s="39"/>
      <c r="C308" s="252" t="s">
        <v>447</v>
      </c>
      <c r="D308" s="252" t="s">
        <v>188</v>
      </c>
      <c r="E308" s="253" t="s">
        <v>448</v>
      </c>
      <c r="F308" s="254" t="s">
        <v>449</v>
      </c>
      <c r="G308" s="255" t="s">
        <v>238</v>
      </c>
      <c r="H308" s="256">
        <v>16</v>
      </c>
      <c r="I308" s="257"/>
      <c r="J308" s="256">
        <f>ROUND(I308*H308,2)</f>
        <v>0</v>
      </c>
      <c r="K308" s="254" t="s">
        <v>1</v>
      </c>
      <c r="L308" s="258"/>
      <c r="M308" s="259" t="s">
        <v>1</v>
      </c>
      <c r="N308" s="260" t="s">
        <v>40</v>
      </c>
      <c r="O308" s="91"/>
      <c r="P308" s="226">
        <f>O308*H308</f>
        <v>0</v>
      </c>
      <c r="Q308" s="226">
        <v>0.14999999999999999</v>
      </c>
      <c r="R308" s="226">
        <f>Q308*H308</f>
        <v>2.3999999999999999</v>
      </c>
      <c r="S308" s="226">
        <v>0</v>
      </c>
      <c r="T308" s="227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8" t="s">
        <v>166</v>
      </c>
      <c r="AT308" s="228" t="s">
        <v>188</v>
      </c>
      <c r="AU308" s="228" t="s">
        <v>85</v>
      </c>
      <c r="AY308" s="17" t="s">
        <v>124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7" t="s">
        <v>83</v>
      </c>
      <c r="BK308" s="229">
        <f>ROUND(I308*H308,2)</f>
        <v>0</v>
      </c>
      <c r="BL308" s="17" t="s">
        <v>131</v>
      </c>
      <c r="BM308" s="228" t="s">
        <v>450</v>
      </c>
    </row>
    <row r="309" s="14" customFormat="1">
      <c r="A309" s="14"/>
      <c r="B309" s="241"/>
      <c r="C309" s="242"/>
      <c r="D309" s="232" t="s">
        <v>133</v>
      </c>
      <c r="E309" s="243" t="s">
        <v>1</v>
      </c>
      <c r="F309" s="244" t="s">
        <v>451</v>
      </c>
      <c r="G309" s="242"/>
      <c r="H309" s="245">
        <v>16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1" t="s">
        <v>133</v>
      </c>
      <c r="AU309" s="251" t="s">
        <v>85</v>
      </c>
      <c r="AV309" s="14" t="s">
        <v>85</v>
      </c>
      <c r="AW309" s="14" t="s">
        <v>31</v>
      </c>
      <c r="AX309" s="14" t="s">
        <v>83</v>
      </c>
      <c r="AY309" s="251" t="s">
        <v>124</v>
      </c>
    </row>
    <row r="310" s="2" customFormat="1" ht="24.15" customHeight="1">
      <c r="A310" s="38"/>
      <c r="B310" s="39"/>
      <c r="C310" s="252" t="s">
        <v>452</v>
      </c>
      <c r="D310" s="252" t="s">
        <v>188</v>
      </c>
      <c r="E310" s="253" t="s">
        <v>453</v>
      </c>
      <c r="F310" s="254" t="s">
        <v>454</v>
      </c>
      <c r="G310" s="255" t="s">
        <v>238</v>
      </c>
      <c r="H310" s="256">
        <v>31</v>
      </c>
      <c r="I310" s="257"/>
      <c r="J310" s="256">
        <f>ROUND(I310*H310,2)</f>
        <v>0</v>
      </c>
      <c r="K310" s="254" t="s">
        <v>1</v>
      </c>
      <c r="L310" s="258"/>
      <c r="M310" s="259" t="s">
        <v>1</v>
      </c>
      <c r="N310" s="260" t="s">
        <v>40</v>
      </c>
      <c r="O310" s="91"/>
      <c r="P310" s="226">
        <f>O310*H310</f>
        <v>0</v>
      </c>
      <c r="Q310" s="226">
        <v>0.14999999999999999</v>
      </c>
      <c r="R310" s="226">
        <f>Q310*H310</f>
        <v>4.6499999999999995</v>
      </c>
      <c r="S310" s="226">
        <v>0</v>
      </c>
      <c r="T310" s="227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8" t="s">
        <v>166</v>
      </c>
      <c r="AT310" s="228" t="s">
        <v>188</v>
      </c>
      <c r="AU310" s="228" t="s">
        <v>85</v>
      </c>
      <c r="AY310" s="17" t="s">
        <v>124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7" t="s">
        <v>83</v>
      </c>
      <c r="BK310" s="229">
        <f>ROUND(I310*H310,2)</f>
        <v>0</v>
      </c>
      <c r="BL310" s="17" t="s">
        <v>131</v>
      </c>
      <c r="BM310" s="228" t="s">
        <v>455</v>
      </c>
    </row>
    <row r="311" s="14" customFormat="1">
      <c r="A311" s="14"/>
      <c r="B311" s="241"/>
      <c r="C311" s="242"/>
      <c r="D311" s="232" t="s">
        <v>133</v>
      </c>
      <c r="E311" s="243" t="s">
        <v>1</v>
      </c>
      <c r="F311" s="244" t="s">
        <v>456</v>
      </c>
      <c r="G311" s="242"/>
      <c r="H311" s="245">
        <v>31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1" t="s">
        <v>133</v>
      </c>
      <c r="AU311" s="251" t="s">
        <v>85</v>
      </c>
      <c r="AV311" s="14" t="s">
        <v>85</v>
      </c>
      <c r="AW311" s="14" t="s">
        <v>31</v>
      </c>
      <c r="AX311" s="14" t="s">
        <v>83</v>
      </c>
      <c r="AY311" s="251" t="s">
        <v>124</v>
      </c>
    </row>
    <row r="312" s="2" customFormat="1" ht="24.15" customHeight="1">
      <c r="A312" s="38"/>
      <c r="B312" s="39"/>
      <c r="C312" s="252" t="s">
        <v>457</v>
      </c>
      <c r="D312" s="252" t="s">
        <v>188</v>
      </c>
      <c r="E312" s="253" t="s">
        <v>458</v>
      </c>
      <c r="F312" s="254" t="s">
        <v>459</v>
      </c>
      <c r="G312" s="255" t="s">
        <v>238</v>
      </c>
      <c r="H312" s="256">
        <v>25</v>
      </c>
      <c r="I312" s="257"/>
      <c r="J312" s="256">
        <f>ROUND(I312*H312,2)</f>
        <v>0</v>
      </c>
      <c r="K312" s="254" t="s">
        <v>1</v>
      </c>
      <c r="L312" s="258"/>
      <c r="M312" s="259" t="s">
        <v>1</v>
      </c>
      <c r="N312" s="260" t="s">
        <v>40</v>
      </c>
      <c r="O312" s="91"/>
      <c r="P312" s="226">
        <f>O312*H312</f>
        <v>0</v>
      </c>
      <c r="Q312" s="226">
        <v>0.14999999999999999</v>
      </c>
      <c r="R312" s="226">
        <f>Q312*H312</f>
        <v>3.75</v>
      </c>
      <c r="S312" s="226">
        <v>0</v>
      </c>
      <c r="T312" s="227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8" t="s">
        <v>166</v>
      </c>
      <c r="AT312" s="228" t="s">
        <v>188</v>
      </c>
      <c r="AU312" s="228" t="s">
        <v>85</v>
      </c>
      <c r="AY312" s="17" t="s">
        <v>124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7" t="s">
        <v>83</v>
      </c>
      <c r="BK312" s="229">
        <f>ROUND(I312*H312,2)</f>
        <v>0</v>
      </c>
      <c r="BL312" s="17" t="s">
        <v>131</v>
      </c>
      <c r="BM312" s="228" t="s">
        <v>460</v>
      </c>
    </row>
    <row r="313" s="14" customFormat="1">
      <c r="A313" s="14"/>
      <c r="B313" s="241"/>
      <c r="C313" s="242"/>
      <c r="D313" s="232" t="s">
        <v>133</v>
      </c>
      <c r="E313" s="243" t="s">
        <v>1</v>
      </c>
      <c r="F313" s="244" t="s">
        <v>461</v>
      </c>
      <c r="G313" s="242"/>
      <c r="H313" s="245">
        <v>25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133</v>
      </c>
      <c r="AU313" s="251" t="s">
        <v>85</v>
      </c>
      <c r="AV313" s="14" t="s">
        <v>85</v>
      </c>
      <c r="AW313" s="14" t="s">
        <v>31</v>
      </c>
      <c r="AX313" s="14" t="s">
        <v>83</v>
      </c>
      <c r="AY313" s="251" t="s">
        <v>124</v>
      </c>
    </row>
    <row r="314" s="2" customFormat="1" ht="16.5" customHeight="1">
      <c r="A314" s="38"/>
      <c r="B314" s="39"/>
      <c r="C314" s="252" t="s">
        <v>462</v>
      </c>
      <c r="D314" s="252" t="s">
        <v>188</v>
      </c>
      <c r="E314" s="253" t="s">
        <v>463</v>
      </c>
      <c r="F314" s="254" t="s">
        <v>464</v>
      </c>
      <c r="G314" s="255" t="s">
        <v>238</v>
      </c>
      <c r="H314" s="256">
        <v>103</v>
      </c>
      <c r="I314" s="257"/>
      <c r="J314" s="256">
        <f>ROUND(I314*H314,2)</f>
        <v>0</v>
      </c>
      <c r="K314" s="254" t="s">
        <v>1</v>
      </c>
      <c r="L314" s="258"/>
      <c r="M314" s="259" t="s">
        <v>1</v>
      </c>
      <c r="N314" s="260" t="s">
        <v>40</v>
      </c>
      <c r="O314" s="91"/>
      <c r="P314" s="226">
        <f>O314*H314</f>
        <v>0</v>
      </c>
      <c r="Q314" s="226">
        <v>0.082000000000000003</v>
      </c>
      <c r="R314" s="226">
        <f>Q314*H314</f>
        <v>8.4459999999999997</v>
      </c>
      <c r="S314" s="226">
        <v>0</v>
      </c>
      <c r="T314" s="227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8" t="s">
        <v>166</v>
      </c>
      <c r="AT314" s="228" t="s">
        <v>188</v>
      </c>
      <c r="AU314" s="228" t="s">
        <v>85</v>
      </c>
      <c r="AY314" s="17" t="s">
        <v>124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7" t="s">
        <v>83</v>
      </c>
      <c r="BK314" s="229">
        <f>ROUND(I314*H314,2)</f>
        <v>0</v>
      </c>
      <c r="BL314" s="17" t="s">
        <v>131</v>
      </c>
      <c r="BM314" s="228" t="s">
        <v>465</v>
      </c>
    </row>
    <row r="315" s="14" customFormat="1">
      <c r="A315" s="14"/>
      <c r="B315" s="241"/>
      <c r="C315" s="242"/>
      <c r="D315" s="232" t="s">
        <v>133</v>
      </c>
      <c r="E315" s="243" t="s">
        <v>1</v>
      </c>
      <c r="F315" s="244" t="s">
        <v>466</v>
      </c>
      <c r="G315" s="242"/>
      <c r="H315" s="245">
        <v>103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1" t="s">
        <v>133</v>
      </c>
      <c r="AU315" s="251" t="s">
        <v>85</v>
      </c>
      <c r="AV315" s="14" t="s">
        <v>85</v>
      </c>
      <c r="AW315" s="14" t="s">
        <v>31</v>
      </c>
      <c r="AX315" s="14" t="s">
        <v>83</v>
      </c>
      <c r="AY315" s="251" t="s">
        <v>124</v>
      </c>
    </row>
    <row r="316" s="2" customFormat="1" ht="24.15" customHeight="1">
      <c r="A316" s="38"/>
      <c r="B316" s="39"/>
      <c r="C316" s="218" t="s">
        <v>253</v>
      </c>
      <c r="D316" s="218" t="s">
        <v>126</v>
      </c>
      <c r="E316" s="219" t="s">
        <v>467</v>
      </c>
      <c r="F316" s="220" t="s">
        <v>468</v>
      </c>
      <c r="G316" s="221" t="s">
        <v>238</v>
      </c>
      <c r="H316" s="222">
        <v>1</v>
      </c>
      <c r="I316" s="223"/>
      <c r="J316" s="222">
        <f>ROUND(I316*H316,2)</f>
        <v>0</v>
      </c>
      <c r="K316" s="220" t="s">
        <v>1</v>
      </c>
      <c r="L316" s="44"/>
      <c r="M316" s="224" t="s">
        <v>1</v>
      </c>
      <c r="N316" s="225" t="s">
        <v>40</v>
      </c>
      <c r="O316" s="91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8" t="s">
        <v>131</v>
      </c>
      <c r="AT316" s="228" t="s">
        <v>126</v>
      </c>
      <c r="AU316" s="228" t="s">
        <v>85</v>
      </c>
      <c r="AY316" s="17" t="s">
        <v>124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7" t="s">
        <v>83</v>
      </c>
      <c r="BK316" s="229">
        <f>ROUND(I316*H316,2)</f>
        <v>0</v>
      </c>
      <c r="BL316" s="17" t="s">
        <v>131</v>
      </c>
      <c r="BM316" s="228" t="s">
        <v>469</v>
      </c>
    </row>
    <row r="317" s="2" customFormat="1" ht="33" customHeight="1">
      <c r="A317" s="38"/>
      <c r="B317" s="39"/>
      <c r="C317" s="218" t="s">
        <v>470</v>
      </c>
      <c r="D317" s="218" t="s">
        <v>126</v>
      </c>
      <c r="E317" s="219" t="s">
        <v>471</v>
      </c>
      <c r="F317" s="220" t="s">
        <v>472</v>
      </c>
      <c r="G317" s="221" t="s">
        <v>129</v>
      </c>
      <c r="H317" s="222">
        <v>1248</v>
      </c>
      <c r="I317" s="223"/>
      <c r="J317" s="222">
        <f>ROUND(I317*H317,2)</f>
        <v>0</v>
      </c>
      <c r="K317" s="220" t="s">
        <v>130</v>
      </c>
      <c r="L317" s="44"/>
      <c r="M317" s="224" t="s">
        <v>1</v>
      </c>
      <c r="N317" s="225" t="s">
        <v>40</v>
      </c>
      <c r="O317" s="91"/>
      <c r="P317" s="226">
        <f>O317*H317</f>
        <v>0</v>
      </c>
      <c r="Q317" s="226">
        <v>0.00036000000000000002</v>
      </c>
      <c r="R317" s="226">
        <f>Q317*H317</f>
        <v>0.44928000000000001</v>
      </c>
      <c r="S317" s="226">
        <v>0</v>
      </c>
      <c r="T317" s="227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8" t="s">
        <v>131</v>
      </c>
      <c r="AT317" s="228" t="s">
        <v>126</v>
      </c>
      <c r="AU317" s="228" t="s">
        <v>85</v>
      </c>
      <c r="AY317" s="17" t="s">
        <v>124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7" t="s">
        <v>83</v>
      </c>
      <c r="BK317" s="229">
        <f>ROUND(I317*H317,2)</f>
        <v>0</v>
      </c>
      <c r="BL317" s="17" t="s">
        <v>131</v>
      </c>
      <c r="BM317" s="228" t="s">
        <v>473</v>
      </c>
    </row>
    <row r="318" s="13" customFormat="1">
      <c r="A318" s="13"/>
      <c r="B318" s="230"/>
      <c r="C318" s="231"/>
      <c r="D318" s="232" t="s">
        <v>133</v>
      </c>
      <c r="E318" s="233" t="s">
        <v>1</v>
      </c>
      <c r="F318" s="234" t="s">
        <v>149</v>
      </c>
      <c r="G318" s="231"/>
      <c r="H318" s="233" t="s">
        <v>1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133</v>
      </c>
      <c r="AU318" s="240" t="s">
        <v>85</v>
      </c>
      <c r="AV318" s="13" t="s">
        <v>83</v>
      </c>
      <c r="AW318" s="13" t="s">
        <v>31</v>
      </c>
      <c r="AX318" s="13" t="s">
        <v>75</v>
      </c>
      <c r="AY318" s="240" t="s">
        <v>124</v>
      </c>
    </row>
    <row r="319" s="13" customFormat="1">
      <c r="A319" s="13"/>
      <c r="B319" s="230"/>
      <c r="C319" s="231"/>
      <c r="D319" s="232" t="s">
        <v>133</v>
      </c>
      <c r="E319" s="233" t="s">
        <v>1</v>
      </c>
      <c r="F319" s="234" t="s">
        <v>474</v>
      </c>
      <c r="G319" s="231"/>
      <c r="H319" s="233" t="s">
        <v>1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133</v>
      </c>
      <c r="AU319" s="240" t="s">
        <v>85</v>
      </c>
      <c r="AV319" s="13" t="s">
        <v>83</v>
      </c>
      <c r="AW319" s="13" t="s">
        <v>31</v>
      </c>
      <c r="AX319" s="13" t="s">
        <v>75</v>
      </c>
      <c r="AY319" s="240" t="s">
        <v>124</v>
      </c>
    </row>
    <row r="320" s="14" customFormat="1">
      <c r="A320" s="14"/>
      <c r="B320" s="241"/>
      <c r="C320" s="242"/>
      <c r="D320" s="232" t="s">
        <v>133</v>
      </c>
      <c r="E320" s="243" t="s">
        <v>1</v>
      </c>
      <c r="F320" s="244" t="s">
        <v>475</v>
      </c>
      <c r="G320" s="242"/>
      <c r="H320" s="245">
        <v>1248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1" t="s">
        <v>133</v>
      </c>
      <c r="AU320" s="251" t="s">
        <v>85</v>
      </c>
      <c r="AV320" s="14" t="s">
        <v>85</v>
      </c>
      <c r="AW320" s="14" t="s">
        <v>31</v>
      </c>
      <c r="AX320" s="14" t="s">
        <v>83</v>
      </c>
      <c r="AY320" s="251" t="s">
        <v>124</v>
      </c>
    </row>
    <row r="321" s="2" customFormat="1" ht="16.5" customHeight="1">
      <c r="A321" s="38"/>
      <c r="B321" s="39"/>
      <c r="C321" s="218" t="s">
        <v>476</v>
      </c>
      <c r="D321" s="218" t="s">
        <v>126</v>
      </c>
      <c r="E321" s="219" t="s">
        <v>477</v>
      </c>
      <c r="F321" s="220" t="s">
        <v>478</v>
      </c>
      <c r="G321" s="221" t="s">
        <v>238</v>
      </c>
      <c r="H321" s="222">
        <v>65</v>
      </c>
      <c r="I321" s="223"/>
      <c r="J321" s="222">
        <f>ROUND(I321*H321,2)</f>
        <v>0</v>
      </c>
      <c r="K321" s="220" t="s">
        <v>130</v>
      </c>
      <c r="L321" s="44"/>
      <c r="M321" s="224" t="s">
        <v>1</v>
      </c>
      <c r="N321" s="225" t="s">
        <v>40</v>
      </c>
      <c r="O321" s="91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8" t="s">
        <v>131</v>
      </c>
      <c r="AT321" s="228" t="s">
        <v>126</v>
      </c>
      <c r="AU321" s="228" t="s">
        <v>85</v>
      </c>
      <c r="AY321" s="17" t="s">
        <v>124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7" t="s">
        <v>83</v>
      </c>
      <c r="BK321" s="229">
        <f>ROUND(I321*H321,2)</f>
        <v>0</v>
      </c>
      <c r="BL321" s="17" t="s">
        <v>131</v>
      </c>
      <c r="BM321" s="228" t="s">
        <v>479</v>
      </c>
    </row>
    <row r="322" s="2" customFormat="1" ht="33" customHeight="1">
      <c r="A322" s="38"/>
      <c r="B322" s="39"/>
      <c r="C322" s="218" t="s">
        <v>480</v>
      </c>
      <c r="D322" s="218" t="s">
        <v>126</v>
      </c>
      <c r="E322" s="219" t="s">
        <v>481</v>
      </c>
      <c r="F322" s="220" t="s">
        <v>482</v>
      </c>
      <c r="G322" s="221" t="s">
        <v>238</v>
      </c>
      <c r="H322" s="222">
        <v>65</v>
      </c>
      <c r="I322" s="223"/>
      <c r="J322" s="222">
        <f>ROUND(I322*H322,2)</f>
        <v>0</v>
      </c>
      <c r="K322" s="220" t="s">
        <v>130</v>
      </c>
      <c r="L322" s="44"/>
      <c r="M322" s="224" t="s">
        <v>1</v>
      </c>
      <c r="N322" s="225" t="s">
        <v>40</v>
      </c>
      <c r="O322" s="91"/>
      <c r="P322" s="226">
        <f>O322*H322</f>
        <v>0</v>
      </c>
      <c r="Q322" s="226">
        <v>0.00059999999999999995</v>
      </c>
      <c r="R322" s="226">
        <f>Q322*H322</f>
        <v>0.039</v>
      </c>
      <c r="S322" s="226">
        <v>0</v>
      </c>
      <c r="T322" s="227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8" t="s">
        <v>131</v>
      </c>
      <c r="AT322" s="228" t="s">
        <v>126</v>
      </c>
      <c r="AU322" s="228" t="s">
        <v>85</v>
      </c>
      <c r="AY322" s="17" t="s">
        <v>124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7" t="s">
        <v>83</v>
      </c>
      <c r="BK322" s="229">
        <f>ROUND(I322*H322,2)</f>
        <v>0</v>
      </c>
      <c r="BL322" s="17" t="s">
        <v>131</v>
      </c>
      <c r="BM322" s="228" t="s">
        <v>483</v>
      </c>
    </row>
    <row r="323" s="2" customFormat="1" ht="33" customHeight="1">
      <c r="A323" s="38"/>
      <c r="B323" s="39"/>
      <c r="C323" s="218" t="s">
        <v>484</v>
      </c>
      <c r="D323" s="218" t="s">
        <v>126</v>
      </c>
      <c r="E323" s="219" t="s">
        <v>485</v>
      </c>
      <c r="F323" s="220" t="s">
        <v>486</v>
      </c>
      <c r="G323" s="221" t="s">
        <v>238</v>
      </c>
      <c r="H323" s="222">
        <v>65</v>
      </c>
      <c r="I323" s="223"/>
      <c r="J323" s="222">
        <f>ROUND(I323*H323,2)</f>
        <v>0</v>
      </c>
      <c r="K323" s="220" t="s">
        <v>130</v>
      </c>
      <c r="L323" s="44"/>
      <c r="M323" s="224" t="s">
        <v>1</v>
      </c>
      <c r="N323" s="225" t="s">
        <v>40</v>
      </c>
      <c r="O323" s="91"/>
      <c r="P323" s="226">
        <f>O323*H323</f>
        <v>0</v>
      </c>
      <c r="Q323" s="226">
        <v>0.00044999999999999999</v>
      </c>
      <c r="R323" s="226">
        <f>Q323*H323</f>
        <v>0.029249999999999998</v>
      </c>
      <c r="S323" s="226">
        <v>0</v>
      </c>
      <c r="T323" s="227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8" t="s">
        <v>131</v>
      </c>
      <c r="AT323" s="228" t="s">
        <v>126</v>
      </c>
      <c r="AU323" s="228" t="s">
        <v>85</v>
      </c>
      <c r="AY323" s="17" t="s">
        <v>124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7" t="s">
        <v>83</v>
      </c>
      <c r="BK323" s="229">
        <f>ROUND(I323*H323,2)</f>
        <v>0</v>
      </c>
      <c r="BL323" s="17" t="s">
        <v>131</v>
      </c>
      <c r="BM323" s="228" t="s">
        <v>487</v>
      </c>
    </row>
    <row r="324" s="2" customFormat="1" ht="16.5" customHeight="1">
      <c r="A324" s="38"/>
      <c r="B324" s="39"/>
      <c r="C324" s="218" t="s">
        <v>488</v>
      </c>
      <c r="D324" s="218" t="s">
        <v>126</v>
      </c>
      <c r="E324" s="219" t="s">
        <v>489</v>
      </c>
      <c r="F324" s="220" t="s">
        <v>490</v>
      </c>
      <c r="G324" s="221" t="s">
        <v>238</v>
      </c>
      <c r="H324" s="222">
        <v>10</v>
      </c>
      <c r="I324" s="223"/>
      <c r="J324" s="222">
        <f>ROUND(I324*H324,2)</f>
        <v>0</v>
      </c>
      <c r="K324" s="220" t="s">
        <v>1</v>
      </c>
      <c r="L324" s="44"/>
      <c r="M324" s="224" t="s">
        <v>1</v>
      </c>
      <c r="N324" s="225" t="s">
        <v>40</v>
      </c>
      <c r="O324" s="91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8" t="s">
        <v>131</v>
      </c>
      <c r="AT324" s="228" t="s">
        <v>126</v>
      </c>
      <c r="AU324" s="228" t="s">
        <v>85</v>
      </c>
      <c r="AY324" s="17" t="s">
        <v>124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7" t="s">
        <v>83</v>
      </c>
      <c r="BK324" s="229">
        <f>ROUND(I324*H324,2)</f>
        <v>0</v>
      </c>
      <c r="BL324" s="17" t="s">
        <v>131</v>
      </c>
      <c r="BM324" s="228" t="s">
        <v>491</v>
      </c>
    </row>
    <row r="325" s="13" customFormat="1">
      <c r="A325" s="13"/>
      <c r="B325" s="230"/>
      <c r="C325" s="231"/>
      <c r="D325" s="232" t="s">
        <v>133</v>
      </c>
      <c r="E325" s="233" t="s">
        <v>1</v>
      </c>
      <c r="F325" s="234" t="s">
        <v>492</v>
      </c>
      <c r="G325" s="231"/>
      <c r="H325" s="233" t="s">
        <v>1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133</v>
      </c>
      <c r="AU325" s="240" t="s">
        <v>85</v>
      </c>
      <c r="AV325" s="13" t="s">
        <v>83</v>
      </c>
      <c r="AW325" s="13" t="s">
        <v>31</v>
      </c>
      <c r="AX325" s="13" t="s">
        <v>75</v>
      </c>
      <c r="AY325" s="240" t="s">
        <v>124</v>
      </c>
    </row>
    <row r="326" s="14" customFormat="1">
      <c r="A326" s="14"/>
      <c r="B326" s="241"/>
      <c r="C326" s="242"/>
      <c r="D326" s="232" t="s">
        <v>133</v>
      </c>
      <c r="E326" s="243" t="s">
        <v>1</v>
      </c>
      <c r="F326" s="244" t="s">
        <v>178</v>
      </c>
      <c r="G326" s="242"/>
      <c r="H326" s="245">
        <v>10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1" t="s">
        <v>133</v>
      </c>
      <c r="AU326" s="251" t="s">
        <v>85</v>
      </c>
      <c r="AV326" s="14" t="s">
        <v>85</v>
      </c>
      <c r="AW326" s="14" t="s">
        <v>31</v>
      </c>
      <c r="AX326" s="14" t="s">
        <v>83</v>
      </c>
      <c r="AY326" s="251" t="s">
        <v>124</v>
      </c>
    </row>
    <row r="327" s="12" customFormat="1" ht="22.8" customHeight="1">
      <c r="A327" s="12"/>
      <c r="B327" s="202"/>
      <c r="C327" s="203"/>
      <c r="D327" s="204" t="s">
        <v>74</v>
      </c>
      <c r="E327" s="216" t="s">
        <v>493</v>
      </c>
      <c r="F327" s="216" t="s">
        <v>494</v>
      </c>
      <c r="G327" s="203"/>
      <c r="H327" s="203"/>
      <c r="I327" s="206"/>
      <c r="J327" s="217">
        <f>BK327</f>
        <v>0</v>
      </c>
      <c r="K327" s="203"/>
      <c r="L327" s="208"/>
      <c r="M327" s="209"/>
      <c r="N327" s="210"/>
      <c r="O327" s="210"/>
      <c r="P327" s="211">
        <f>SUM(P328:P379)</f>
        <v>0</v>
      </c>
      <c r="Q327" s="210"/>
      <c r="R327" s="211">
        <f>SUM(R328:R379)</f>
        <v>0</v>
      </c>
      <c r="S327" s="210"/>
      <c r="T327" s="212">
        <f>SUM(T328:T379)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3" t="s">
        <v>83</v>
      </c>
      <c r="AT327" s="214" t="s">
        <v>74</v>
      </c>
      <c r="AU327" s="214" t="s">
        <v>83</v>
      </c>
      <c r="AY327" s="213" t="s">
        <v>124</v>
      </c>
      <c r="BK327" s="215">
        <f>SUM(BK328:BK379)</f>
        <v>0</v>
      </c>
    </row>
    <row r="328" s="2" customFormat="1" ht="21.75" customHeight="1">
      <c r="A328" s="38"/>
      <c r="B328" s="39"/>
      <c r="C328" s="218" t="s">
        <v>495</v>
      </c>
      <c r="D328" s="218" t="s">
        <v>126</v>
      </c>
      <c r="E328" s="219" t="s">
        <v>496</v>
      </c>
      <c r="F328" s="220" t="s">
        <v>497</v>
      </c>
      <c r="G328" s="221" t="s">
        <v>169</v>
      </c>
      <c r="H328" s="222">
        <v>365</v>
      </c>
      <c r="I328" s="223"/>
      <c r="J328" s="222">
        <f>ROUND(I328*H328,2)</f>
        <v>0</v>
      </c>
      <c r="K328" s="220" t="s">
        <v>130</v>
      </c>
      <c r="L328" s="44"/>
      <c r="M328" s="224" t="s">
        <v>1</v>
      </c>
      <c r="N328" s="225" t="s">
        <v>40</v>
      </c>
      <c r="O328" s="91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8" t="s">
        <v>131</v>
      </c>
      <c r="AT328" s="228" t="s">
        <v>126</v>
      </c>
      <c r="AU328" s="228" t="s">
        <v>85</v>
      </c>
      <c r="AY328" s="17" t="s">
        <v>124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7" t="s">
        <v>83</v>
      </c>
      <c r="BK328" s="229">
        <f>ROUND(I328*H328,2)</f>
        <v>0</v>
      </c>
      <c r="BL328" s="17" t="s">
        <v>131</v>
      </c>
      <c r="BM328" s="228" t="s">
        <v>498</v>
      </c>
    </row>
    <row r="329" s="14" customFormat="1">
      <c r="A329" s="14"/>
      <c r="B329" s="241"/>
      <c r="C329" s="242"/>
      <c r="D329" s="232" t="s">
        <v>133</v>
      </c>
      <c r="E329" s="243" t="s">
        <v>1</v>
      </c>
      <c r="F329" s="244" t="s">
        <v>499</v>
      </c>
      <c r="G329" s="242"/>
      <c r="H329" s="245">
        <v>365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1" t="s">
        <v>133</v>
      </c>
      <c r="AU329" s="251" t="s">
        <v>85</v>
      </c>
      <c r="AV329" s="14" t="s">
        <v>85</v>
      </c>
      <c r="AW329" s="14" t="s">
        <v>31</v>
      </c>
      <c r="AX329" s="14" t="s">
        <v>83</v>
      </c>
      <c r="AY329" s="251" t="s">
        <v>124</v>
      </c>
    </row>
    <row r="330" s="2" customFormat="1" ht="24.15" customHeight="1">
      <c r="A330" s="38"/>
      <c r="B330" s="39"/>
      <c r="C330" s="218" t="s">
        <v>500</v>
      </c>
      <c r="D330" s="218" t="s">
        <v>126</v>
      </c>
      <c r="E330" s="219" t="s">
        <v>501</v>
      </c>
      <c r="F330" s="220" t="s">
        <v>502</v>
      </c>
      <c r="G330" s="221" t="s">
        <v>169</v>
      </c>
      <c r="H330" s="222">
        <v>3285</v>
      </c>
      <c r="I330" s="223"/>
      <c r="J330" s="222">
        <f>ROUND(I330*H330,2)</f>
        <v>0</v>
      </c>
      <c r="K330" s="220" t="s">
        <v>130</v>
      </c>
      <c r="L330" s="44"/>
      <c r="M330" s="224" t="s">
        <v>1</v>
      </c>
      <c r="N330" s="225" t="s">
        <v>40</v>
      </c>
      <c r="O330" s="91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8" t="s">
        <v>131</v>
      </c>
      <c r="AT330" s="228" t="s">
        <v>126</v>
      </c>
      <c r="AU330" s="228" t="s">
        <v>85</v>
      </c>
      <c r="AY330" s="17" t="s">
        <v>124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7" t="s">
        <v>83</v>
      </c>
      <c r="BK330" s="229">
        <f>ROUND(I330*H330,2)</f>
        <v>0</v>
      </c>
      <c r="BL330" s="17" t="s">
        <v>131</v>
      </c>
      <c r="BM330" s="228" t="s">
        <v>503</v>
      </c>
    </row>
    <row r="331" s="13" customFormat="1">
      <c r="A331" s="13"/>
      <c r="B331" s="230"/>
      <c r="C331" s="231"/>
      <c r="D331" s="232" t="s">
        <v>133</v>
      </c>
      <c r="E331" s="233" t="s">
        <v>1</v>
      </c>
      <c r="F331" s="234" t="s">
        <v>504</v>
      </c>
      <c r="G331" s="231"/>
      <c r="H331" s="233" t="s">
        <v>1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133</v>
      </c>
      <c r="AU331" s="240" t="s">
        <v>85</v>
      </c>
      <c r="AV331" s="13" t="s">
        <v>83</v>
      </c>
      <c r="AW331" s="13" t="s">
        <v>31</v>
      </c>
      <c r="AX331" s="13" t="s">
        <v>75</v>
      </c>
      <c r="AY331" s="240" t="s">
        <v>124</v>
      </c>
    </row>
    <row r="332" s="14" customFormat="1">
      <c r="A332" s="14"/>
      <c r="B332" s="241"/>
      <c r="C332" s="242"/>
      <c r="D332" s="232" t="s">
        <v>133</v>
      </c>
      <c r="E332" s="243" t="s">
        <v>1</v>
      </c>
      <c r="F332" s="244" t="s">
        <v>505</v>
      </c>
      <c r="G332" s="242"/>
      <c r="H332" s="245">
        <v>3285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1" t="s">
        <v>133</v>
      </c>
      <c r="AU332" s="251" t="s">
        <v>85</v>
      </c>
      <c r="AV332" s="14" t="s">
        <v>85</v>
      </c>
      <c r="AW332" s="14" t="s">
        <v>31</v>
      </c>
      <c r="AX332" s="14" t="s">
        <v>83</v>
      </c>
      <c r="AY332" s="251" t="s">
        <v>124</v>
      </c>
    </row>
    <row r="333" s="2" customFormat="1" ht="37.8" customHeight="1">
      <c r="A333" s="38"/>
      <c r="B333" s="39"/>
      <c r="C333" s="218" t="s">
        <v>506</v>
      </c>
      <c r="D333" s="218" t="s">
        <v>126</v>
      </c>
      <c r="E333" s="219" t="s">
        <v>507</v>
      </c>
      <c r="F333" s="220" t="s">
        <v>508</v>
      </c>
      <c r="G333" s="221" t="s">
        <v>169</v>
      </c>
      <c r="H333" s="222">
        <v>26</v>
      </c>
      <c r="I333" s="223"/>
      <c r="J333" s="222">
        <f>ROUND(I333*H333,2)</f>
        <v>0</v>
      </c>
      <c r="K333" s="220" t="s">
        <v>130</v>
      </c>
      <c r="L333" s="44"/>
      <c r="M333" s="224" t="s">
        <v>1</v>
      </c>
      <c r="N333" s="225" t="s">
        <v>40</v>
      </c>
      <c r="O333" s="91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8" t="s">
        <v>131</v>
      </c>
      <c r="AT333" s="228" t="s">
        <v>126</v>
      </c>
      <c r="AU333" s="228" t="s">
        <v>85</v>
      </c>
      <c r="AY333" s="17" t="s">
        <v>124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7" t="s">
        <v>83</v>
      </c>
      <c r="BK333" s="229">
        <f>ROUND(I333*H333,2)</f>
        <v>0</v>
      </c>
      <c r="BL333" s="17" t="s">
        <v>131</v>
      </c>
      <c r="BM333" s="228" t="s">
        <v>509</v>
      </c>
    </row>
    <row r="334" s="2" customFormat="1" ht="44.25" customHeight="1">
      <c r="A334" s="38"/>
      <c r="B334" s="39"/>
      <c r="C334" s="218" t="s">
        <v>510</v>
      </c>
      <c r="D334" s="218" t="s">
        <v>126</v>
      </c>
      <c r="E334" s="219" t="s">
        <v>511</v>
      </c>
      <c r="F334" s="220" t="s">
        <v>512</v>
      </c>
      <c r="G334" s="221" t="s">
        <v>169</v>
      </c>
      <c r="H334" s="222">
        <v>339</v>
      </c>
      <c r="I334" s="223"/>
      <c r="J334" s="222">
        <f>ROUND(I334*H334,2)</f>
        <v>0</v>
      </c>
      <c r="K334" s="220" t="s">
        <v>130</v>
      </c>
      <c r="L334" s="44"/>
      <c r="M334" s="224" t="s">
        <v>1</v>
      </c>
      <c r="N334" s="225" t="s">
        <v>40</v>
      </c>
      <c r="O334" s="91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8" t="s">
        <v>131</v>
      </c>
      <c r="AT334" s="228" t="s">
        <v>126</v>
      </c>
      <c r="AU334" s="228" t="s">
        <v>85</v>
      </c>
      <c r="AY334" s="17" t="s">
        <v>124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7" t="s">
        <v>83</v>
      </c>
      <c r="BK334" s="229">
        <f>ROUND(I334*H334,2)</f>
        <v>0</v>
      </c>
      <c r="BL334" s="17" t="s">
        <v>131</v>
      </c>
      <c r="BM334" s="228" t="s">
        <v>513</v>
      </c>
    </row>
    <row r="335" s="2" customFormat="1" ht="21.75" customHeight="1">
      <c r="A335" s="38"/>
      <c r="B335" s="39"/>
      <c r="C335" s="218" t="s">
        <v>514</v>
      </c>
      <c r="D335" s="218" t="s">
        <v>126</v>
      </c>
      <c r="E335" s="219" t="s">
        <v>515</v>
      </c>
      <c r="F335" s="220" t="s">
        <v>516</v>
      </c>
      <c r="G335" s="221" t="s">
        <v>169</v>
      </c>
      <c r="H335" s="222">
        <v>11.199999999999999</v>
      </c>
      <c r="I335" s="223"/>
      <c r="J335" s="222">
        <f>ROUND(I335*H335,2)</f>
        <v>0</v>
      </c>
      <c r="K335" s="220" t="s">
        <v>130</v>
      </c>
      <c r="L335" s="44"/>
      <c r="M335" s="224" t="s">
        <v>1</v>
      </c>
      <c r="N335" s="225" t="s">
        <v>40</v>
      </c>
      <c r="O335" s="91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8" t="s">
        <v>131</v>
      </c>
      <c r="AT335" s="228" t="s">
        <v>126</v>
      </c>
      <c r="AU335" s="228" t="s">
        <v>85</v>
      </c>
      <c r="AY335" s="17" t="s">
        <v>124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7" t="s">
        <v>83</v>
      </c>
      <c r="BK335" s="229">
        <f>ROUND(I335*H335,2)</f>
        <v>0</v>
      </c>
      <c r="BL335" s="17" t="s">
        <v>131</v>
      </c>
      <c r="BM335" s="228" t="s">
        <v>517</v>
      </c>
    </row>
    <row r="336" s="13" customFormat="1">
      <c r="A336" s="13"/>
      <c r="B336" s="230"/>
      <c r="C336" s="231"/>
      <c r="D336" s="232" t="s">
        <v>133</v>
      </c>
      <c r="E336" s="233" t="s">
        <v>1</v>
      </c>
      <c r="F336" s="234" t="s">
        <v>518</v>
      </c>
      <c r="G336" s="231"/>
      <c r="H336" s="233" t="s">
        <v>1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133</v>
      </c>
      <c r="AU336" s="240" t="s">
        <v>85</v>
      </c>
      <c r="AV336" s="13" t="s">
        <v>83</v>
      </c>
      <c r="AW336" s="13" t="s">
        <v>31</v>
      </c>
      <c r="AX336" s="13" t="s">
        <v>75</v>
      </c>
      <c r="AY336" s="240" t="s">
        <v>124</v>
      </c>
    </row>
    <row r="337" s="13" customFormat="1">
      <c r="A337" s="13"/>
      <c r="B337" s="230"/>
      <c r="C337" s="231"/>
      <c r="D337" s="232" t="s">
        <v>133</v>
      </c>
      <c r="E337" s="233" t="s">
        <v>1</v>
      </c>
      <c r="F337" s="234" t="s">
        <v>519</v>
      </c>
      <c r="G337" s="231"/>
      <c r="H337" s="233" t="s">
        <v>1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133</v>
      </c>
      <c r="AU337" s="240" t="s">
        <v>85</v>
      </c>
      <c r="AV337" s="13" t="s">
        <v>83</v>
      </c>
      <c r="AW337" s="13" t="s">
        <v>31</v>
      </c>
      <c r="AX337" s="13" t="s">
        <v>75</v>
      </c>
      <c r="AY337" s="240" t="s">
        <v>124</v>
      </c>
    </row>
    <row r="338" s="14" customFormat="1">
      <c r="A338" s="14"/>
      <c r="B338" s="241"/>
      <c r="C338" s="242"/>
      <c r="D338" s="232" t="s">
        <v>133</v>
      </c>
      <c r="E338" s="243" t="s">
        <v>1</v>
      </c>
      <c r="F338" s="244" t="s">
        <v>520</v>
      </c>
      <c r="G338" s="242"/>
      <c r="H338" s="245">
        <v>11.199999999999999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133</v>
      </c>
      <c r="AU338" s="251" t="s">
        <v>85</v>
      </c>
      <c r="AV338" s="14" t="s">
        <v>85</v>
      </c>
      <c r="AW338" s="14" t="s">
        <v>31</v>
      </c>
      <c r="AX338" s="14" t="s">
        <v>83</v>
      </c>
      <c r="AY338" s="251" t="s">
        <v>124</v>
      </c>
    </row>
    <row r="339" s="2" customFormat="1" ht="24.15" customHeight="1">
      <c r="A339" s="38"/>
      <c r="B339" s="39"/>
      <c r="C339" s="218" t="s">
        <v>521</v>
      </c>
      <c r="D339" s="218" t="s">
        <v>126</v>
      </c>
      <c r="E339" s="219" t="s">
        <v>522</v>
      </c>
      <c r="F339" s="220" t="s">
        <v>523</v>
      </c>
      <c r="G339" s="221" t="s">
        <v>169</v>
      </c>
      <c r="H339" s="222">
        <v>100.8</v>
      </c>
      <c r="I339" s="223"/>
      <c r="J339" s="222">
        <f>ROUND(I339*H339,2)</f>
        <v>0</v>
      </c>
      <c r="K339" s="220" t="s">
        <v>130</v>
      </c>
      <c r="L339" s="44"/>
      <c r="M339" s="224" t="s">
        <v>1</v>
      </c>
      <c r="N339" s="225" t="s">
        <v>40</v>
      </c>
      <c r="O339" s="91"/>
      <c r="P339" s="226">
        <f>O339*H339</f>
        <v>0</v>
      </c>
      <c r="Q339" s="226">
        <v>0</v>
      </c>
      <c r="R339" s="226">
        <f>Q339*H339</f>
        <v>0</v>
      </c>
      <c r="S339" s="226">
        <v>0</v>
      </c>
      <c r="T339" s="227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8" t="s">
        <v>131</v>
      </c>
      <c r="AT339" s="228" t="s">
        <v>126</v>
      </c>
      <c r="AU339" s="228" t="s">
        <v>85</v>
      </c>
      <c r="AY339" s="17" t="s">
        <v>124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7" t="s">
        <v>83</v>
      </c>
      <c r="BK339" s="229">
        <f>ROUND(I339*H339,2)</f>
        <v>0</v>
      </c>
      <c r="BL339" s="17" t="s">
        <v>131</v>
      </c>
      <c r="BM339" s="228" t="s">
        <v>524</v>
      </c>
    </row>
    <row r="340" s="13" customFormat="1">
      <c r="A340" s="13"/>
      <c r="B340" s="230"/>
      <c r="C340" s="231"/>
      <c r="D340" s="232" t="s">
        <v>133</v>
      </c>
      <c r="E340" s="233" t="s">
        <v>1</v>
      </c>
      <c r="F340" s="234" t="s">
        <v>518</v>
      </c>
      <c r="G340" s="231"/>
      <c r="H340" s="233" t="s">
        <v>1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133</v>
      </c>
      <c r="AU340" s="240" t="s">
        <v>85</v>
      </c>
      <c r="AV340" s="13" t="s">
        <v>83</v>
      </c>
      <c r="AW340" s="13" t="s">
        <v>31</v>
      </c>
      <c r="AX340" s="13" t="s">
        <v>75</v>
      </c>
      <c r="AY340" s="240" t="s">
        <v>124</v>
      </c>
    </row>
    <row r="341" s="13" customFormat="1">
      <c r="A341" s="13"/>
      <c r="B341" s="230"/>
      <c r="C341" s="231"/>
      <c r="D341" s="232" t="s">
        <v>133</v>
      </c>
      <c r="E341" s="233" t="s">
        <v>1</v>
      </c>
      <c r="F341" s="234" t="s">
        <v>519</v>
      </c>
      <c r="G341" s="231"/>
      <c r="H341" s="233" t="s">
        <v>1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133</v>
      </c>
      <c r="AU341" s="240" t="s">
        <v>85</v>
      </c>
      <c r="AV341" s="13" t="s">
        <v>83</v>
      </c>
      <c r="AW341" s="13" t="s">
        <v>31</v>
      </c>
      <c r="AX341" s="13" t="s">
        <v>75</v>
      </c>
      <c r="AY341" s="240" t="s">
        <v>124</v>
      </c>
    </row>
    <row r="342" s="13" customFormat="1">
      <c r="A342" s="13"/>
      <c r="B342" s="230"/>
      <c r="C342" s="231"/>
      <c r="D342" s="232" t="s">
        <v>133</v>
      </c>
      <c r="E342" s="233" t="s">
        <v>1</v>
      </c>
      <c r="F342" s="234" t="s">
        <v>525</v>
      </c>
      <c r="G342" s="231"/>
      <c r="H342" s="233" t="s">
        <v>1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133</v>
      </c>
      <c r="AU342" s="240" t="s">
        <v>85</v>
      </c>
      <c r="AV342" s="13" t="s">
        <v>83</v>
      </c>
      <c r="AW342" s="13" t="s">
        <v>31</v>
      </c>
      <c r="AX342" s="13" t="s">
        <v>75</v>
      </c>
      <c r="AY342" s="240" t="s">
        <v>124</v>
      </c>
    </row>
    <row r="343" s="14" customFormat="1">
      <c r="A343" s="14"/>
      <c r="B343" s="241"/>
      <c r="C343" s="242"/>
      <c r="D343" s="232" t="s">
        <v>133</v>
      </c>
      <c r="E343" s="243" t="s">
        <v>1</v>
      </c>
      <c r="F343" s="244" t="s">
        <v>526</v>
      </c>
      <c r="G343" s="242"/>
      <c r="H343" s="245">
        <v>100.8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1" t="s">
        <v>133</v>
      </c>
      <c r="AU343" s="251" t="s">
        <v>85</v>
      </c>
      <c r="AV343" s="14" t="s">
        <v>85</v>
      </c>
      <c r="AW343" s="14" t="s">
        <v>31</v>
      </c>
      <c r="AX343" s="14" t="s">
        <v>83</v>
      </c>
      <c r="AY343" s="251" t="s">
        <v>124</v>
      </c>
    </row>
    <row r="344" s="2" customFormat="1" ht="16.5" customHeight="1">
      <c r="A344" s="38"/>
      <c r="B344" s="39"/>
      <c r="C344" s="218" t="s">
        <v>527</v>
      </c>
      <c r="D344" s="218" t="s">
        <v>126</v>
      </c>
      <c r="E344" s="219" t="s">
        <v>528</v>
      </c>
      <c r="F344" s="220" t="s">
        <v>529</v>
      </c>
      <c r="G344" s="221" t="s">
        <v>169</v>
      </c>
      <c r="H344" s="222">
        <v>66.030000000000001</v>
      </c>
      <c r="I344" s="223"/>
      <c r="J344" s="222">
        <f>ROUND(I344*H344,2)</f>
        <v>0</v>
      </c>
      <c r="K344" s="220" t="s">
        <v>130</v>
      </c>
      <c r="L344" s="44"/>
      <c r="M344" s="224" t="s">
        <v>1</v>
      </c>
      <c r="N344" s="225" t="s">
        <v>40</v>
      </c>
      <c r="O344" s="91"/>
      <c r="P344" s="226">
        <f>O344*H344</f>
        <v>0</v>
      </c>
      <c r="Q344" s="226">
        <v>0</v>
      </c>
      <c r="R344" s="226">
        <f>Q344*H344</f>
        <v>0</v>
      </c>
      <c r="S344" s="226">
        <v>0</v>
      </c>
      <c r="T344" s="227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8" t="s">
        <v>131</v>
      </c>
      <c r="AT344" s="228" t="s">
        <v>126</v>
      </c>
      <c r="AU344" s="228" t="s">
        <v>85</v>
      </c>
      <c r="AY344" s="17" t="s">
        <v>124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7" t="s">
        <v>83</v>
      </c>
      <c r="BK344" s="229">
        <f>ROUND(I344*H344,2)</f>
        <v>0</v>
      </c>
      <c r="BL344" s="17" t="s">
        <v>131</v>
      </c>
      <c r="BM344" s="228" t="s">
        <v>530</v>
      </c>
    </row>
    <row r="345" s="13" customFormat="1">
      <c r="A345" s="13"/>
      <c r="B345" s="230"/>
      <c r="C345" s="231"/>
      <c r="D345" s="232" t="s">
        <v>133</v>
      </c>
      <c r="E345" s="233" t="s">
        <v>1</v>
      </c>
      <c r="F345" s="234" t="s">
        <v>531</v>
      </c>
      <c r="G345" s="231"/>
      <c r="H345" s="233" t="s">
        <v>1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133</v>
      </c>
      <c r="AU345" s="240" t="s">
        <v>85</v>
      </c>
      <c r="AV345" s="13" t="s">
        <v>83</v>
      </c>
      <c r="AW345" s="13" t="s">
        <v>31</v>
      </c>
      <c r="AX345" s="13" t="s">
        <v>75</v>
      </c>
      <c r="AY345" s="240" t="s">
        <v>124</v>
      </c>
    </row>
    <row r="346" s="13" customFormat="1">
      <c r="A346" s="13"/>
      <c r="B346" s="230"/>
      <c r="C346" s="231"/>
      <c r="D346" s="232" t="s">
        <v>133</v>
      </c>
      <c r="E346" s="233" t="s">
        <v>1</v>
      </c>
      <c r="F346" s="234" t="s">
        <v>532</v>
      </c>
      <c r="G346" s="231"/>
      <c r="H346" s="233" t="s">
        <v>1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133</v>
      </c>
      <c r="AU346" s="240" t="s">
        <v>85</v>
      </c>
      <c r="AV346" s="13" t="s">
        <v>83</v>
      </c>
      <c r="AW346" s="13" t="s">
        <v>31</v>
      </c>
      <c r="AX346" s="13" t="s">
        <v>75</v>
      </c>
      <c r="AY346" s="240" t="s">
        <v>124</v>
      </c>
    </row>
    <row r="347" s="13" customFormat="1">
      <c r="A347" s="13"/>
      <c r="B347" s="230"/>
      <c r="C347" s="231"/>
      <c r="D347" s="232" t="s">
        <v>133</v>
      </c>
      <c r="E347" s="233" t="s">
        <v>1</v>
      </c>
      <c r="F347" s="234" t="s">
        <v>533</v>
      </c>
      <c r="G347" s="231"/>
      <c r="H347" s="233" t="s">
        <v>1</v>
      </c>
      <c r="I347" s="235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0" t="s">
        <v>133</v>
      </c>
      <c r="AU347" s="240" t="s">
        <v>85</v>
      </c>
      <c r="AV347" s="13" t="s">
        <v>83</v>
      </c>
      <c r="AW347" s="13" t="s">
        <v>31</v>
      </c>
      <c r="AX347" s="13" t="s">
        <v>75</v>
      </c>
      <c r="AY347" s="240" t="s">
        <v>124</v>
      </c>
    </row>
    <row r="348" s="14" customFormat="1">
      <c r="A348" s="14"/>
      <c r="B348" s="241"/>
      <c r="C348" s="242"/>
      <c r="D348" s="232" t="s">
        <v>133</v>
      </c>
      <c r="E348" s="243" t="s">
        <v>1</v>
      </c>
      <c r="F348" s="244" t="s">
        <v>534</v>
      </c>
      <c r="G348" s="242"/>
      <c r="H348" s="245">
        <v>43.5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133</v>
      </c>
      <c r="AU348" s="251" t="s">
        <v>85</v>
      </c>
      <c r="AV348" s="14" t="s">
        <v>85</v>
      </c>
      <c r="AW348" s="14" t="s">
        <v>31</v>
      </c>
      <c r="AX348" s="14" t="s">
        <v>75</v>
      </c>
      <c r="AY348" s="251" t="s">
        <v>124</v>
      </c>
    </row>
    <row r="349" s="13" customFormat="1">
      <c r="A349" s="13"/>
      <c r="B349" s="230"/>
      <c r="C349" s="231"/>
      <c r="D349" s="232" t="s">
        <v>133</v>
      </c>
      <c r="E349" s="233" t="s">
        <v>1</v>
      </c>
      <c r="F349" s="234" t="s">
        <v>535</v>
      </c>
      <c r="G349" s="231"/>
      <c r="H349" s="233" t="s">
        <v>1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0" t="s">
        <v>133</v>
      </c>
      <c r="AU349" s="240" t="s">
        <v>85</v>
      </c>
      <c r="AV349" s="13" t="s">
        <v>83</v>
      </c>
      <c r="AW349" s="13" t="s">
        <v>31</v>
      </c>
      <c r="AX349" s="13" t="s">
        <v>75</v>
      </c>
      <c r="AY349" s="240" t="s">
        <v>124</v>
      </c>
    </row>
    <row r="350" s="13" customFormat="1">
      <c r="A350" s="13"/>
      <c r="B350" s="230"/>
      <c r="C350" s="231"/>
      <c r="D350" s="232" t="s">
        <v>133</v>
      </c>
      <c r="E350" s="233" t="s">
        <v>1</v>
      </c>
      <c r="F350" s="234" t="s">
        <v>536</v>
      </c>
      <c r="G350" s="231"/>
      <c r="H350" s="233" t="s">
        <v>1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133</v>
      </c>
      <c r="AU350" s="240" t="s">
        <v>85</v>
      </c>
      <c r="AV350" s="13" t="s">
        <v>83</v>
      </c>
      <c r="AW350" s="13" t="s">
        <v>31</v>
      </c>
      <c r="AX350" s="13" t="s">
        <v>75</v>
      </c>
      <c r="AY350" s="240" t="s">
        <v>124</v>
      </c>
    </row>
    <row r="351" s="14" customFormat="1">
      <c r="A351" s="14"/>
      <c r="B351" s="241"/>
      <c r="C351" s="242"/>
      <c r="D351" s="232" t="s">
        <v>133</v>
      </c>
      <c r="E351" s="243" t="s">
        <v>1</v>
      </c>
      <c r="F351" s="244" t="s">
        <v>537</v>
      </c>
      <c r="G351" s="242"/>
      <c r="H351" s="245">
        <v>22.5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133</v>
      </c>
      <c r="AU351" s="251" t="s">
        <v>85</v>
      </c>
      <c r="AV351" s="14" t="s">
        <v>85</v>
      </c>
      <c r="AW351" s="14" t="s">
        <v>31</v>
      </c>
      <c r="AX351" s="14" t="s">
        <v>75</v>
      </c>
      <c r="AY351" s="251" t="s">
        <v>124</v>
      </c>
    </row>
    <row r="352" s="13" customFormat="1">
      <c r="A352" s="13"/>
      <c r="B352" s="230"/>
      <c r="C352" s="231"/>
      <c r="D352" s="232" t="s">
        <v>133</v>
      </c>
      <c r="E352" s="233" t="s">
        <v>1</v>
      </c>
      <c r="F352" s="234" t="s">
        <v>538</v>
      </c>
      <c r="G352" s="231"/>
      <c r="H352" s="233" t="s">
        <v>1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0" t="s">
        <v>133</v>
      </c>
      <c r="AU352" s="240" t="s">
        <v>85</v>
      </c>
      <c r="AV352" s="13" t="s">
        <v>83</v>
      </c>
      <c r="AW352" s="13" t="s">
        <v>31</v>
      </c>
      <c r="AX352" s="13" t="s">
        <v>75</v>
      </c>
      <c r="AY352" s="240" t="s">
        <v>124</v>
      </c>
    </row>
    <row r="353" s="14" customFormat="1">
      <c r="A353" s="14"/>
      <c r="B353" s="241"/>
      <c r="C353" s="242"/>
      <c r="D353" s="232" t="s">
        <v>133</v>
      </c>
      <c r="E353" s="243" t="s">
        <v>1</v>
      </c>
      <c r="F353" s="244" t="s">
        <v>539</v>
      </c>
      <c r="G353" s="242"/>
      <c r="H353" s="245">
        <v>0.029999999999999999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1" t="s">
        <v>133</v>
      </c>
      <c r="AU353" s="251" t="s">
        <v>85</v>
      </c>
      <c r="AV353" s="14" t="s">
        <v>85</v>
      </c>
      <c r="AW353" s="14" t="s">
        <v>31</v>
      </c>
      <c r="AX353" s="14" t="s">
        <v>75</v>
      </c>
      <c r="AY353" s="251" t="s">
        <v>124</v>
      </c>
    </row>
    <row r="354" s="15" customFormat="1">
      <c r="A354" s="15"/>
      <c r="B354" s="265"/>
      <c r="C354" s="266"/>
      <c r="D354" s="232" t="s">
        <v>133</v>
      </c>
      <c r="E354" s="267" t="s">
        <v>1</v>
      </c>
      <c r="F354" s="268" t="s">
        <v>289</v>
      </c>
      <c r="G354" s="266"/>
      <c r="H354" s="269">
        <v>66.030000000000001</v>
      </c>
      <c r="I354" s="270"/>
      <c r="J354" s="266"/>
      <c r="K354" s="266"/>
      <c r="L354" s="271"/>
      <c r="M354" s="272"/>
      <c r="N354" s="273"/>
      <c r="O354" s="273"/>
      <c r="P354" s="273"/>
      <c r="Q354" s="273"/>
      <c r="R354" s="273"/>
      <c r="S354" s="273"/>
      <c r="T354" s="274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5" t="s">
        <v>133</v>
      </c>
      <c r="AU354" s="275" t="s">
        <v>85</v>
      </c>
      <c r="AV354" s="15" t="s">
        <v>131</v>
      </c>
      <c r="AW354" s="15" t="s">
        <v>31</v>
      </c>
      <c r="AX354" s="15" t="s">
        <v>83</v>
      </c>
      <c r="AY354" s="275" t="s">
        <v>124</v>
      </c>
    </row>
    <row r="355" s="2" customFormat="1" ht="24.15" customHeight="1">
      <c r="A355" s="38"/>
      <c r="B355" s="39"/>
      <c r="C355" s="218" t="s">
        <v>540</v>
      </c>
      <c r="D355" s="218" t="s">
        <v>126</v>
      </c>
      <c r="E355" s="219" t="s">
        <v>541</v>
      </c>
      <c r="F355" s="220" t="s">
        <v>542</v>
      </c>
      <c r="G355" s="221" t="s">
        <v>169</v>
      </c>
      <c r="H355" s="222">
        <v>376.76999999999998</v>
      </c>
      <c r="I355" s="223"/>
      <c r="J355" s="222">
        <f>ROUND(I355*H355,2)</f>
        <v>0</v>
      </c>
      <c r="K355" s="220" t="s">
        <v>130</v>
      </c>
      <c r="L355" s="44"/>
      <c r="M355" s="224" t="s">
        <v>1</v>
      </c>
      <c r="N355" s="225" t="s">
        <v>40</v>
      </c>
      <c r="O355" s="91"/>
      <c r="P355" s="226">
        <f>O355*H355</f>
        <v>0</v>
      </c>
      <c r="Q355" s="226">
        <v>0</v>
      </c>
      <c r="R355" s="226">
        <f>Q355*H355</f>
        <v>0</v>
      </c>
      <c r="S355" s="226">
        <v>0</v>
      </c>
      <c r="T355" s="227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8" t="s">
        <v>131</v>
      </c>
      <c r="AT355" s="228" t="s">
        <v>126</v>
      </c>
      <c r="AU355" s="228" t="s">
        <v>85</v>
      </c>
      <c r="AY355" s="17" t="s">
        <v>124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7" t="s">
        <v>83</v>
      </c>
      <c r="BK355" s="229">
        <f>ROUND(I355*H355,2)</f>
        <v>0</v>
      </c>
      <c r="BL355" s="17" t="s">
        <v>131</v>
      </c>
      <c r="BM355" s="228" t="s">
        <v>543</v>
      </c>
    </row>
    <row r="356" s="13" customFormat="1">
      <c r="A356" s="13"/>
      <c r="B356" s="230"/>
      <c r="C356" s="231"/>
      <c r="D356" s="232" t="s">
        <v>133</v>
      </c>
      <c r="E356" s="233" t="s">
        <v>1</v>
      </c>
      <c r="F356" s="234" t="s">
        <v>531</v>
      </c>
      <c r="G356" s="231"/>
      <c r="H356" s="233" t="s">
        <v>1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133</v>
      </c>
      <c r="AU356" s="240" t="s">
        <v>85</v>
      </c>
      <c r="AV356" s="13" t="s">
        <v>83</v>
      </c>
      <c r="AW356" s="13" t="s">
        <v>31</v>
      </c>
      <c r="AX356" s="13" t="s">
        <v>75</v>
      </c>
      <c r="AY356" s="240" t="s">
        <v>124</v>
      </c>
    </row>
    <row r="357" s="13" customFormat="1">
      <c r="A357" s="13"/>
      <c r="B357" s="230"/>
      <c r="C357" s="231"/>
      <c r="D357" s="232" t="s">
        <v>133</v>
      </c>
      <c r="E357" s="233" t="s">
        <v>1</v>
      </c>
      <c r="F357" s="234" t="s">
        <v>532</v>
      </c>
      <c r="G357" s="231"/>
      <c r="H357" s="233" t="s">
        <v>1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133</v>
      </c>
      <c r="AU357" s="240" t="s">
        <v>85</v>
      </c>
      <c r="AV357" s="13" t="s">
        <v>83</v>
      </c>
      <c r="AW357" s="13" t="s">
        <v>31</v>
      </c>
      <c r="AX357" s="13" t="s">
        <v>75</v>
      </c>
      <c r="AY357" s="240" t="s">
        <v>124</v>
      </c>
    </row>
    <row r="358" s="13" customFormat="1">
      <c r="A358" s="13"/>
      <c r="B358" s="230"/>
      <c r="C358" s="231"/>
      <c r="D358" s="232" t="s">
        <v>133</v>
      </c>
      <c r="E358" s="233" t="s">
        <v>1</v>
      </c>
      <c r="F358" s="234" t="s">
        <v>533</v>
      </c>
      <c r="G358" s="231"/>
      <c r="H358" s="233" t="s">
        <v>1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133</v>
      </c>
      <c r="AU358" s="240" t="s">
        <v>85</v>
      </c>
      <c r="AV358" s="13" t="s">
        <v>83</v>
      </c>
      <c r="AW358" s="13" t="s">
        <v>31</v>
      </c>
      <c r="AX358" s="13" t="s">
        <v>75</v>
      </c>
      <c r="AY358" s="240" t="s">
        <v>124</v>
      </c>
    </row>
    <row r="359" s="13" customFormat="1">
      <c r="A359" s="13"/>
      <c r="B359" s="230"/>
      <c r="C359" s="231"/>
      <c r="D359" s="232" t="s">
        <v>133</v>
      </c>
      <c r="E359" s="233" t="s">
        <v>1</v>
      </c>
      <c r="F359" s="234" t="s">
        <v>544</v>
      </c>
      <c r="G359" s="231"/>
      <c r="H359" s="233" t="s">
        <v>1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133</v>
      </c>
      <c r="AU359" s="240" t="s">
        <v>85</v>
      </c>
      <c r="AV359" s="13" t="s">
        <v>83</v>
      </c>
      <c r="AW359" s="13" t="s">
        <v>31</v>
      </c>
      <c r="AX359" s="13" t="s">
        <v>75</v>
      </c>
      <c r="AY359" s="240" t="s">
        <v>124</v>
      </c>
    </row>
    <row r="360" s="14" customFormat="1">
      <c r="A360" s="14"/>
      <c r="B360" s="241"/>
      <c r="C360" s="242"/>
      <c r="D360" s="232" t="s">
        <v>133</v>
      </c>
      <c r="E360" s="243" t="s">
        <v>1</v>
      </c>
      <c r="F360" s="244" t="s">
        <v>545</v>
      </c>
      <c r="G360" s="242"/>
      <c r="H360" s="245">
        <v>174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1" t="s">
        <v>133</v>
      </c>
      <c r="AU360" s="251" t="s">
        <v>85</v>
      </c>
      <c r="AV360" s="14" t="s">
        <v>85</v>
      </c>
      <c r="AW360" s="14" t="s">
        <v>31</v>
      </c>
      <c r="AX360" s="14" t="s">
        <v>75</v>
      </c>
      <c r="AY360" s="251" t="s">
        <v>124</v>
      </c>
    </row>
    <row r="361" s="13" customFormat="1">
      <c r="A361" s="13"/>
      <c r="B361" s="230"/>
      <c r="C361" s="231"/>
      <c r="D361" s="232" t="s">
        <v>133</v>
      </c>
      <c r="E361" s="233" t="s">
        <v>1</v>
      </c>
      <c r="F361" s="234" t="s">
        <v>531</v>
      </c>
      <c r="G361" s="231"/>
      <c r="H361" s="233" t="s">
        <v>1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133</v>
      </c>
      <c r="AU361" s="240" t="s">
        <v>85</v>
      </c>
      <c r="AV361" s="13" t="s">
        <v>83</v>
      </c>
      <c r="AW361" s="13" t="s">
        <v>31</v>
      </c>
      <c r="AX361" s="13" t="s">
        <v>75</v>
      </c>
      <c r="AY361" s="240" t="s">
        <v>124</v>
      </c>
    </row>
    <row r="362" s="13" customFormat="1">
      <c r="A362" s="13"/>
      <c r="B362" s="230"/>
      <c r="C362" s="231"/>
      <c r="D362" s="232" t="s">
        <v>133</v>
      </c>
      <c r="E362" s="233" t="s">
        <v>1</v>
      </c>
      <c r="F362" s="234" t="s">
        <v>546</v>
      </c>
      <c r="G362" s="231"/>
      <c r="H362" s="233" t="s">
        <v>1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0" t="s">
        <v>133</v>
      </c>
      <c r="AU362" s="240" t="s">
        <v>85</v>
      </c>
      <c r="AV362" s="13" t="s">
        <v>83</v>
      </c>
      <c r="AW362" s="13" t="s">
        <v>31</v>
      </c>
      <c r="AX362" s="13" t="s">
        <v>75</v>
      </c>
      <c r="AY362" s="240" t="s">
        <v>124</v>
      </c>
    </row>
    <row r="363" s="13" customFormat="1">
      <c r="A363" s="13"/>
      <c r="B363" s="230"/>
      <c r="C363" s="231"/>
      <c r="D363" s="232" t="s">
        <v>133</v>
      </c>
      <c r="E363" s="233" t="s">
        <v>1</v>
      </c>
      <c r="F363" s="234" t="s">
        <v>536</v>
      </c>
      <c r="G363" s="231"/>
      <c r="H363" s="233" t="s">
        <v>1</v>
      </c>
      <c r="I363" s="235"/>
      <c r="J363" s="231"/>
      <c r="K363" s="231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133</v>
      </c>
      <c r="AU363" s="240" t="s">
        <v>85</v>
      </c>
      <c r="AV363" s="13" t="s">
        <v>83</v>
      </c>
      <c r="AW363" s="13" t="s">
        <v>31</v>
      </c>
      <c r="AX363" s="13" t="s">
        <v>75</v>
      </c>
      <c r="AY363" s="240" t="s">
        <v>124</v>
      </c>
    </row>
    <row r="364" s="13" customFormat="1">
      <c r="A364" s="13"/>
      <c r="B364" s="230"/>
      <c r="C364" s="231"/>
      <c r="D364" s="232" t="s">
        <v>133</v>
      </c>
      <c r="E364" s="233" t="s">
        <v>1</v>
      </c>
      <c r="F364" s="234" t="s">
        <v>525</v>
      </c>
      <c r="G364" s="231"/>
      <c r="H364" s="233" t="s">
        <v>1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133</v>
      </c>
      <c r="AU364" s="240" t="s">
        <v>85</v>
      </c>
      <c r="AV364" s="13" t="s">
        <v>83</v>
      </c>
      <c r="AW364" s="13" t="s">
        <v>31</v>
      </c>
      <c r="AX364" s="13" t="s">
        <v>75</v>
      </c>
      <c r="AY364" s="240" t="s">
        <v>124</v>
      </c>
    </row>
    <row r="365" s="14" customFormat="1">
      <c r="A365" s="14"/>
      <c r="B365" s="241"/>
      <c r="C365" s="242"/>
      <c r="D365" s="232" t="s">
        <v>133</v>
      </c>
      <c r="E365" s="243" t="s">
        <v>1</v>
      </c>
      <c r="F365" s="244" t="s">
        <v>547</v>
      </c>
      <c r="G365" s="242"/>
      <c r="H365" s="245">
        <v>202.5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1" t="s">
        <v>133</v>
      </c>
      <c r="AU365" s="251" t="s">
        <v>85</v>
      </c>
      <c r="AV365" s="14" t="s">
        <v>85</v>
      </c>
      <c r="AW365" s="14" t="s">
        <v>31</v>
      </c>
      <c r="AX365" s="14" t="s">
        <v>75</v>
      </c>
      <c r="AY365" s="251" t="s">
        <v>124</v>
      </c>
    </row>
    <row r="366" s="13" customFormat="1">
      <c r="A366" s="13"/>
      <c r="B366" s="230"/>
      <c r="C366" s="231"/>
      <c r="D366" s="232" t="s">
        <v>133</v>
      </c>
      <c r="E366" s="233" t="s">
        <v>1</v>
      </c>
      <c r="F366" s="234" t="s">
        <v>538</v>
      </c>
      <c r="G366" s="231"/>
      <c r="H366" s="233" t="s">
        <v>1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0" t="s">
        <v>133</v>
      </c>
      <c r="AU366" s="240" t="s">
        <v>85</v>
      </c>
      <c r="AV366" s="13" t="s">
        <v>83</v>
      </c>
      <c r="AW366" s="13" t="s">
        <v>31</v>
      </c>
      <c r="AX366" s="13" t="s">
        <v>75</v>
      </c>
      <c r="AY366" s="240" t="s">
        <v>124</v>
      </c>
    </row>
    <row r="367" s="13" customFormat="1">
      <c r="A367" s="13"/>
      <c r="B367" s="230"/>
      <c r="C367" s="231"/>
      <c r="D367" s="232" t="s">
        <v>133</v>
      </c>
      <c r="E367" s="233" t="s">
        <v>1</v>
      </c>
      <c r="F367" s="234" t="s">
        <v>525</v>
      </c>
      <c r="G367" s="231"/>
      <c r="H367" s="233" t="s">
        <v>1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0" t="s">
        <v>133</v>
      </c>
      <c r="AU367" s="240" t="s">
        <v>85</v>
      </c>
      <c r="AV367" s="13" t="s">
        <v>83</v>
      </c>
      <c r="AW367" s="13" t="s">
        <v>31</v>
      </c>
      <c r="AX367" s="13" t="s">
        <v>75</v>
      </c>
      <c r="AY367" s="240" t="s">
        <v>124</v>
      </c>
    </row>
    <row r="368" s="14" customFormat="1">
      <c r="A368" s="14"/>
      <c r="B368" s="241"/>
      <c r="C368" s="242"/>
      <c r="D368" s="232" t="s">
        <v>133</v>
      </c>
      <c r="E368" s="243" t="s">
        <v>1</v>
      </c>
      <c r="F368" s="244" t="s">
        <v>548</v>
      </c>
      <c r="G368" s="242"/>
      <c r="H368" s="245">
        <v>0.27000000000000002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133</v>
      </c>
      <c r="AU368" s="251" t="s">
        <v>85</v>
      </c>
      <c r="AV368" s="14" t="s">
        <v>85</v>
      </c>
      <c r="AW368" s="14" t="s">
        <v>31</v>
      </c>
      <c r="AX368" s="14" t="s">
        <v>75</v>
      </c>
      <c r="AY368" s="251" t="s">
        <v>124</v>
      </c>
    </row>
    <row r="369" s="15" customFormat="1">
      <c r="A369" s="15"/>
      <c r="B369" s="265"/>
      <c r="C369" s="266"/>
      <c r="D369" s="232" t="s">
        <v>133</v>
      </c>
      <c r="E369" s="267" t="s">
        <v>1</v>
      </c>
      <c r="F369" s="268" t="s">
        <v>289</v>
      </c>
      <c r="G369" s="266"/>
      <c r="H369" s="269">
        <v>376.76999999999998</v>
      </c>
      <c r="I369" s="270"/>
      <c r="J369" s="266"/>
      <c r="K369" s="266"/>
      <c r="L369" s="271"/>
      <c r="M369" s="272"/>
      <c r="N369" s="273"/>
      <c r="O369" s="273"/>
      <c r="P369" s="273"/>
      <c r="Q369" s="273"/>
      <c r="R369" s="273"/>
      <c r="S369" s="273"/>
      <c r="T369" s="27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5" t="s">
        <v>133</v>
      </c>
      <c r="AU369" s="275" t="s">
        <v>85</v>
      </c>
      <c r="AV369" s="15" t="s">
        <v>131</v>
      </c>
      <c r="AW369" s="15" t="s">
        <v>31</v>
      </c>
      <c r="AX369" s="15" t="s">
        <v>83</v>
      </c>
      <c r="AY369" s="275" t="s">
        <v>124</v>
      </c>
    </row>
    <row r="370" s="2" customFormat="1" ht="24.15" customHeight="1">
      <c r="A370" s="38"/>
      <c r="B370" s="39"/>
      <c r="C370" s="218" t="s">
        <v>549</v>
      </c>
      <c r="D370" s="218" t="s">
        <v>126</v>
      </c>
      <c r="E370" s="219" t="s">
        <v>550</v>
      </c>
      <c r="F370" s="220" t="s">
        <v>551</v>
      </c>
      <c r="G370" s="221" t="s">
        <v>169</v>
      </c>
      <c r="H370" s="222">
        <v>11.199999999999999</v>
      </c>
      <c r="I370" s="223"/>
      <c r="J370" s="222">
        <f>ROUND(I370*H370,2)</f>
        <v>0</v>
      </c>
      <c r="K370" s="220" t="s">
        <v>130</v>
      </c>
      <c r="L370" s="44"/>
      <c r="M370" s="224" t="s">
        <v>1</v>
      </c>
      <c r="N370" s="225" t="s">
        <v>40</v>
      </c>
      <c r="O370" s="91"/>
      <c r="P370" s="226">
        <f>O370*H370</f>
        <v>0</v>
      </c>
      <c r="Q370" s="226">
        <v>0</v>
      </c>
      <c r="R370" s="226">
        <f>Q370*H370</f>
        <v>0</v>
      </c>
      <c r="S370" s="226">
        <v>0</v>
      </c>
      <c r="T370" s="227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8" t="s">
        <v>131</v>
      </c>
      <c r="AT370" s="228" t="s">
        <v>126</v>
      </c>
      <c r="AU370" s="228" t="s">
        <v>85</v>
      </c>
      <c r="AY370" s="17" t="s">
        <v>124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7" t="s">
        <v>83</v>
      </c>
      <c r="BK370" s="229">
        <f>ROUND(I370*H370,2)</f>
        <v>0</v>
      </c>
      <c r="BL370" s="17" t="s">
        <v>131</v>
      </c>
      <c r="BM370" s="228" t="s">
        <v>552</v>
      </c>
    </row>
    <row r="371" s="13" customFormat="1">
      <c r="A371" s="13"/>
      <c r="B371" s="230"/>
      <c r="C371" s="231"/>
      <c r="D371" s="232" t="s">
        <v>133</v>
      </c>
      <c r="E371" s="233" t="s">
        <v>1</v>
      </c>
      <c r="F371" s="234" t="s">
        <v>553</v>
      </c>
      <c r="G371" s="231"/>
      <c r="H371" s="233" t="s">
        <v>1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0" t="s">
        <v>133</v>
      </c>
      <c r="AU371" s="240" t="s">
        <v>85</v>
      </c>
      <c r="AV371" s="13" t="s">
        <v>83</v>
      </c>
      <c r="AW371" s="13" t="s">
        <v>31</v>
      </c>
      <c r="AX371" s="13" t="s">
        <v>75</v>
      </c>
      <c r="AY371" s="240" t="s">
        <v>124</v>
      </c>
    </row>
    <row r="372" s="13" customFormat="1">
      <c r="A372" s="13"/>
      <c r="B372" s="230"/>
      <c r="C372" s="231"/>
      <c r="D372" s="232" t="s">
        <v>133</v>
      </c>
      <c r="E372" s="233" t="s">
        <v>1</v>
      </c>
      <c r="F372" s="234" t="s">
        <v>554</v>
      </c>
      <c r="G372" s="231"/>
      <c r="H372" s="233" t="s">
        <v>1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133</v>
      </c>
      <c r="AU372" s="240" t="s">
        <v>85</v>
      </c>
      <c r="AV372" s="13" t="s">
        <v>83</v>
      </c>
      <c r="AW372" s="13" t="s">
        <v>31</v>
      </c>
      <c r="AX372" s="13" t="s">
        <v>75</v>
      </c>
      <c r="AY372" s="240" t="s">
        <v>124</v>
      </c>
    </row>
    <row r="373" s="13" customFormat="1">
      <c r="A373" s="13"/>
      <c r="B373" s="230"/>
      <c r="C373" s="231"/>
      <c r="D373" s="232" t="s">
        <v>133</v>
      </c>
      <c r="E373" s="233" t="s">
        <v>1</v>
      </c>
      <c r="F373" s="234" t="s">
        <v>519</v>
      </c>
      <c r="G373" s="231"/>
      <c r="H373" s="233" t="s">
        <v>1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133</v>
      </c>
      <c r="AU373" s="240" t="s">
        <v>85</v>
      </c>
      <c r="AV373" s="13" t="s">
        <v>83</v>
      </c>
      <c r="AW373" s="13" t="s">
        <v>31</v>
      </c>
      <c r="AX373" s="13" t="s">
        <v>75</v>
      </c>
      <c r="AY373" s="240" t="s">
        <v>124</v>
      </c>
    </row>
    <row r="374" s="14" customFormat="1">
      <c r="A374" s="14"/>
      <c r="B374" s="241"/>
      <c r="C374" s="242"/>
      <c r="D374" s="232" t="s">
        <v>133</v>
      </c>
      <c r="E374" s="243" t="s">
        <v>1</v>
      </c>
      <c r="F374" s="244" t="s">
        <v>520</v>
      </c>
      <c r="G374" s="242"/>
      <c r="H374" s="245">
        <v>11.199999999999999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1" t="s">
        <v>133</v>
      </c>
      <c r="AU374" s="251" t="s">
        <v>85</v>
      </c>
      <c r="AV374" s="14" t="s">
        <v>85</v>
      </c>
      <c r="AW374" s="14" t="s">
        <v>31</v>
      </c>
      <c r="AX374" s="14" t="s">
        <v>83</v>
      </c>
      <c r="AY374" s="251" t="s">
        <v>124</v>
      </c>
    </row>
    <row r="375" s="2" customFormat="1" ht="24.15" customHeight="1">
      <c r="A375" s="38"/>
      <c r="B375" s="39"/>
      <c r="C375" s="218" t="s">
        <v>555</v>
      </c>
      <c r="D375" s="218" t="s">
        <v>126</v>
      </c>
      <c r="E375" s="219" t="s">
        <v>556</v>
      </c>
      <c r="F375" s="220" t="s">
        <v>557</v>
      </c>
      <c r="G375" s="221" t="s">
        <v>169</v>
      </c>
      <c r="H375" s="222">
        <v>66</v>
      </c>
      <c r="I375" s="223"/>
      <c r="J375" s="222">
        <f>ROUND(I375*H375,2)</f>
        <v>0</v>
      </c>
      <c r="K375" s="220" t="s">
        <v>130</v>
      </c>
      <c r="L375" s="44"/>
      <c r="M375" s="224" t="s">
        <v>1</v>
      </c>
      <c r="N375" s="225" t="s">
        <v>40</v>
      </c>
      <c r="O375" s="91"/>
      <c r="P375" s="226">
        <f>O375*H375</f>
        <v>0</v>
      </c>
      <c r="Q375" s="226">
        <v>0</v>
      </c>
      <c r="R375" s="226">
        <f>Q375*H375</f>
        <v>0</v>
      </c>
      <c r="S375" s="226">
        <v>0</v>
      </c>
      <c r="T375" s="227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8" t="s">
        <v>131</v>
      </c>
      <c r="AT375" s="228" t="s">
        <v>126</v>
      </c>
      <c r="AU375" s="228" t="s">
        <v>85</v>
      </c>
      <c r="AY375" s="17" t="s">
        <v>124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7" t="s">
        <v>83</v>
      </c>
      <c r="BK375" s="229">
        <f>ROUND(I375*H375,2)</f>
        <v>0</v>
      </c>
      <c r="BL375" s="17" t="s">
        <v>131</v>
      </c>
      <c r="BM375" s="228" t="s">
        <v>558</v>
      </c>
    </row>
    <row r="376" s="13" customFormat="1">
      <c r="A376" s="13"/>
      <c r="B376" s="230"/>
      <c r="C376" s="231"/>
      <c r="D376" s="232" t="s">
        <v>133</v>
      </c>
      <c r="E376" s="233" t="s">
        <v>1</v>
      </c>
      <c r="F376" s="234" t="s">
        <v>559</v>
      </c>
      <c r="G376" s="231"/>
      <c r="H376" s="233" t="s">
        <v>1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133</v>
      </c>
      <c r="AU376" s="240" t="s">
        <v>85</v>
      </c>
      <c r="AV376" s="13" t="s">
        <v>83</v>
      </c>
      <c r="AW376" s="13" t="s">
        <v>31</v>
      </c>
      <c r="AX376" s="13" t="s">
        <v>75</v>
      </c>
      <c r="AY376" s="240" t="s">
        <v>124</v>
      </c>
    </row>
    <row r="377" s="13" customFormat="1">
      <c r="A377" s="13"/>
      <c r="B377" s="230"/>
      <c r="C377" s="231"/>
      <c r="D377" s="232" t="s">
        <v>133</v>
      </c>
      <c r="E377" s="233" t="s">
        <v>1</v>
      </c>
      <c r="F377" s="234" t="s">
        <v>560</v>
      </c>
      <c r="G377" s="231"/>
      <c r="H377" s="233" t="s">
        <v>1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133</v>
      </c>
      <c r="AU377" s="240" t="s">
        <v>85</v>
      </c>
      <c r="AV377" s="13" t="s">
        <v>83</v>
      </c>
      <c r="AW377" s="13" t="s">
        <v>31</v>
      </c>
      <c r="AX377" s="13" t="s">
        <v>75</v>
      </c>
      <c r="AY377" s="240" t="s">
        <v>124</v>
      </c>
    </row>
    <row r="378" s="13" customFormat="1">
      <c r="A378" s="13"/>
      <c r="B378" s="230"/>
      <c r="C378" s="231"/>
      <c r="D378" s="232" t="s">
        <v>133</v>
      </c>
      <c r="E378" s="233" t="s">
        <v>1</v>
      </c>
      <c r="F378" s="234" t="s">
        <v>561</v>
      </c>
      <c r="G378" s="231"/>
      <c r="H378" s="233" t="s">
        <v>1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0" t="s">
        <v>133</v>
      </c>
      <c r="AU378" s="240" t="s">
        <v>85</v>
      </c>
      <c r="AV378" s="13" t="s">
        <v>83</v>
      </c>
      <c r="AW378" s="13" t="s">
        <v>31</v>
      </c>
      <c r="AX378" s="13" t="s">
        <v>75</v>
      </c>
      <c r="AY378" s="240" t="s">
        <v>124</v>
      </c>
    </row>
    <row r="379" s="14" customFormat="1">
      <c r="A379" s="14"/>
      <c r="B379" s="241"/>
      <c r="C379" s="242"/>
      <c r="D379" s="232" t="s">
        <v>133</v>
      </c>
      <c r="E379" s="243" t="s">
        <v>1</v>
      </c>
      <c r="F379" s="244" t="s">
        <v>562</v>
      </c>
      <c r="G379" s="242"/>
      <c r="H379" s="245">
        <v>66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133</v>
      </c>
      <c r="AU379" s="251" t="s">
        <v>85</v>
      </c>
      <c r="AV379" s="14" t="s">
        <v>85</v>
      </c>
      <c r="AW379" s="14" t="s">
        <v>31</v>
      </c>
      <c r="AX379" s="14" t="s">
        <v>83</v>
      </c>
      <c r="AY379" s="251" t="s">
        <v>124</v>
      </c>
    </row>
    <row r="380" s="12" customFormat="1" ht="22.8" customHeight="1">
      <c r="A380" s="12"/>
      <c r="B380" s="202"/>
      <c r="C380" s="203"/>
      <c r="D380" s="204" t="s">
        <v>74</v>
      </c>
      <c r="E380" s="216" t="s">
        <v>563</v>
      </c>
      <c r="F380" s="216" t="s">
        <v>564</v>
      </c>
      <c r="G380" s="203"/>
      <c r="H380" s="203"/>
      <c r="I380" s="206"/>
      <c r="J380" s="217">
        <f>BK380</f>
        <v>0</v>
      </c>
      <c r="K380" s="203"/>
      <c r="L380" s="208"/>
      <c r="M380" s="209"/>
      <c r="N380" s="210"/>
      <c r="O380" s="210"/>
      <c r="P380" s="211">
        <f>P381</f>
        <v>0</v>
      </c>
      <c r="Q380" s="210"/>
      <c r="R380" s="211">
        <f>R381</f>
        <v>0</v>
      </c>
      <c r="S380" s="210"/>
      <c r="T380" s="212">
        <f>T381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3" t="s">
        <v>83</v>
      </c>
      <c r="AT380" s="214" t="s">
        <v>74</v>
      </c>
      <c r="AU380" s="214" t="s">
        <v>83</v>
      </c>
      <c r="AY380" s="213" t="s">
        <v>124</v>
      </c>
      <c r="BK380" s="215">
        <f>BK381</f>
        <v>0</v>
      </c>
    </row>
    <row r="381" s="2" customFormat="1" ht="24.15" customHeight="1">
      <c r="A381" s="38"/>
      <c r="B381" s="39"/>
      <c r="C381" s="218" t="s">
        <v>565</v>
      </c>
      <c r="D381" s="218" t="s">
        <v>126</v>
      </c>
      <c r="E381" s="219" t="s">
        <v>566</v>
      </c>
      <c r="F381" s="220" t="s">
        <v>567</v>
      </c>
      <c r="G381" s="221" t="s">
        <v>169</v>
      </c>
      <c r="H381" s="222">
        <v>233.75</v>
      </c>
      <c r="I381" s="223"/>
      <c r="J381" s="222">
        <f>ROUND(I381*H381,2)</f>
        <v>0</v>
      </c>
      <c r="K381" s="220" t="s">
        <v>130</v>
      </c>
      <c r="L381" s="44"/>
      <c r="M381" s="224" t="s">
        <v>1</v>
      </c>
      <c r="N381" s="225" t="s">
        <v>40</v>
      </c>
      <c r="O381" s="91"/>
      <c r="P381" s="226">
        <f>O381*H381</f>
        <v>0</v>
      </c>
      <c r="Q381" s="226">
        <v>0</v>
      </c>
      <c r="R381" s="226">
        <f>Q381*H381</f>
        <v>0</v>
      </c>
      <c r="S381" s="226">
        <v>0</v>
      </c>
      <c r="T381" s="227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8" t="s">
        <v>131</v>
      </c>
      <c r="AT381" s="228" t="s">
        <v>126</v>
      </c>
      <c r="AU381" s="228" t="s">
        <v>85</v>
      </c>
      <c r="AY381" s="17" t="s">
        <v>124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17" t="s">
        <v>83</v>
      </c>
      <c r="BK381" s="229">
        <f>ROUND(I381*H381,2)</f>
        <v>0</v>
      </c>
      <c r="BL381" s="17" t="s">
        <v>131</v>
      </c>
      <c r="BM381" s="228" t="s">
        <v>568</v>
      </c>
    </row>
    <row r="382" s="12" customFormat="1" ht="22.8" customHeight="1">
      <c r="A382" s="12"/>
      <c r="B382" s="202"/>
      <c r="C382" s="203"/>
      <c r="D382" s="204" t="s">
        <v>74</v>
      </c>
      <c r="E382" s="216" t="s">
        <v>569</v>
      </c>
      <c r="F382" s="216" t="s">
        <v>570</v>
      </c>
      <c r="G382" s="203"/>
      <c r="H382" s="203"/>
      <c r="I382" s="206"/>
      <c r="J382" s="217">
        <f>BK382</f>
        <v>0</v>
      </c>
      <c r="K382" s="203"/>
      <c r="L382" s="208"/>
      <c r="M382" s="209"/>
      <c r="N382" s="210"/>
      <c r="O382" s="210"/>
      <c r="P382" s="211">
        <f>SUM(P383:P455)</f>
        <v>0</v>
      </c>
      <c r="Q382" s="210"/>
      <c r="R382" s="211">
        <f>SUM(R383:R455)</f>
        <v>5.0851699999999997</v>
      </c>
      <c r="S382" s="210"/>
      <c r="T382" s="212">
        <f>SUM(T383:T455)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3" t="s">
        <v>83</v>
      </c>
      <c r="AT382" s="214" t="s">
        <v>74</v>
      </c>
      <c r="AU382" s="214" t="s">
        <v>83</v>
      </c>
      <c r="AY382" s="213" t="s">
        <v>124</v>
      </c>
      <c r="BK382" s="215">
        <f>SUM(BK383:BK455)</f>
        <v>0</v>
      </c>
    </row>
    <row r="383" s="2" customFormat="1" ht="33" customHeight="1">
      <c r="A383" s="38"/>
      <c r="B383" s="39"/>
      <c r="C383" s="218" t="s">
        <v>571</v>
      </c>
      <c r="D383" s="218" t="s">
        <v>126</v>
      </c>
      <c r="E383" s="219" t="s">
        <v>572</v>
      </c>
      <c r="F383" s="220" t="s">
        <v>573</v>
      </c>
      <c r="G383" s="221" t="s">
        <v>146</v>
      </c>
      <c r="H383" s="222">
        <v>40</v>
      </c>
      <c r="I383" s="223"/>
      <c r="J383" s="222">
        <f>ROUND(I383*H383,2)</f>
        <v>0</v>
      </c>
      <c r="K383" s="220" t="s">
        <v>130</v>
      </c>
      <c r="L383" s="44"/>
      <c r="M383" s="224" t="s">
        <v>1</v>
      </c>
      <c r="N383" s="225" t="s">
        <v>40</v>
      </c>
      <c r="O383" s="91"/>
      <c r="P383" s="226">
        <f>O383*H383</f>
        <v>0</v>
      </c>
      <c r="Q383" s="226">
        <v>0</v>
      </c>
      <c r="R383" s="226">
        <f>Q383*H383</f>
        <v>0</v>
      </c>
      <c r="S383" s="226">
        <v>0</v>
      </c>
      <c r="T383" s="227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8" t="s">
        <v>131</v>
      </c>
      <c r="AT383" s="228" t="s">
        <v>126</v>
      </c>
      <c r="AU383" s="228" t="s">
        <v>85</v>
      </c>
      <c r="AY383" s="17" t="s">
        <v>124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17" t="s">
        <v>83</v>
      </c>
      <c r="BK383" s="229">
        <f>ROUND(I383*H383,2)</f>
        <v>0</v>
      </c>
      <c r="BL383" s="17" t="s">
        <v>131</v>
      </c>
      <c r="BM383" s="228" t="s">
        <v>574</v>
      </c>
    </row>
    <row r="384" s="13" customFormat="1">
      <c r="A384" s="13"/>
      <c r="B384" s="230"/>
      <c r="C384" s="231"/>
      <c r="D384" s="232" t="s">
        <v>133</v>
      </c>
      <c r="E384" s="233" t="s">
        <v>1</v>
      </c>
      <c r="F384" s="234" t="s">
        <v>575</v>
      </c>
      <c r="G384" s="231"/>
      <c r="H384" s="233" t="s">
        <v>1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133</v>
      </c>
      <c r="AU384" s="240" t="s">
        <v>85</v>
      </c>
      <c r="AV384" s="13" t="s">
        <v>83</v>
      </c>
      <c r="AW384" s="13" t="s">
        <v>31</v>
      </c>
      <c r="AX384" s="13" t="s">
        <v>75</v>
      </c>
      <c r="AY384" s="240" t="s">
        <v>124</v>
      </c>
    </row>
    <row r="385" s="13" customFormat="1">
      <c r="A385" s="13"/>
      <c r="B385" s="230"/>
      <c r="C385" s="231"/>
      <c r="D385" s="232" t="s">
        <v>133</v>
      </c>
      <c r="E385" s="233" t="s">
        <v>1</v>
      </c>
      <c r="F385" s="234" t="s">
        <v>576</v>
      </c>
      <c r="G385" s="231"/>
      <c r="H385" s="233" t="s">
        <v>1</v>
      </c>
      <c r="I385" s="235"/>
      <c r="J385" s="231"/>
      <c r="K385" s="231"/>
      <c r="L385" s="236"/>
      <c r="M385" s="237"/>
      <c r="N385" s="238"/>
      <c r="O385" s="238"/>
      <c r="P385" s="238"/>
      <c r="Q385" s="238"/>
      <c r="R385" s="238"/>
      <c r="S385" s="238"/>
      <c r="T385" s="23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0" t="s">
        <v>133</v>
      </c>
      <c r="AU385" s="240" t="s">
        <v>85</v>
      </c>
      <c r="AV385" s="13" t="s">
        <v>83</v>
      </c>
      <c r="AW385" s="13" t="s">
        <v>31</v>
      </c>
      <c r="AX385" s="13" t="s">
        <v>75</v>
      </c>
      <c r="AY385" s="240" t="s">
        <v>124</v>
      </c>
    </row>
    <row r="386" s="14" customFormat="1">
      <c r="A386" s="14"/>
      <c r="B386" s="241"/>
      <c r="C386" s="242"/>
      <c r="D386" s="232" t="s">
        <v>133</v>
      </c>
      <c r="E386" s="243" t="s">
        <v>1</v>
      </c>
      <c r="F386" s="244" t="s">
        <v>577</v>
      </c>
      <c r="G386" s="242"/>
      <c r="H386" s="245">
        <v>40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1" t="s">
        <v>133</v>
      </c>
      <c r="AU386" s="251" t="s">
        <v>85</v>
      </c>
      <c r="AV386" s="14" t="s">
        <v>85</v>
      </c>
      <c r="AW386" s="14" t="s">
        <v>31</v>
      </c>
      <c r="AX386" s="14" t="s">
        <v>83</v>
      </c>
      <c r="AY386" s="251" t="s">
        <v>124</v>
      </c>
    </row>
    <row r="387" s="2" customFormat="1" ht="33" customHeight="1">
      <c r="A387" s="38"/>
      <c r="B387" s="39"/>
      <c r="C387" s="218" t="s">
        <v>578</v>
      </c>
      <c r="D387" s="218" t="s">
        <v>126</v>
      </c>
      <c r="E387" s="219" t="s">
        <v>579</v>
      </c>
      <c r="F387" s="220" t="s">
        <v>580</v>
      </c>
      <c r="G387" s="221" t="s">
        <v>146</v>
      </c>
      <c r="H387" s="222">
        <v>40</v>
      </c>
      <c r="I387" s="223"/>
      <c r="J387" s="222">
        <f>ROUND(I387*H387,2)</f>
        <v>0</v>
      </c>
      <c r="K387" s="220" t="s">
        <v>130</v>
      </c>
      <c r="L387" s="44"/>
      <c r="M387" s="224" t="s">
        <v>1</v>
      </c>
      <c r="N387" s="225" t="s">
        <v>40</v>
      </c>
      <c r="O387" s="91"/>
      <c r="P387" s="226">
        <f>O387*H387</f>
        <v>0</v>
      </c>
      <c r="Q387" s="226">
        <v>0</v>
      </c>
      <c r="R387" s="226">
        <f>Q387*H387</f>
        <v>0</v>
      </c>
      <c r="S387" s="226">
        <v>0</v>
      </c>
      <c r="T387" s="227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8" t="s">
        <v>131</v>
      </c>
      <c r="AT387" s="228" t="s">
        <v>126</v>
      </c>
      <c r="AU387" s="228" t="s">
        <v>85</v>
      </c>
      <c r="AY387" s="17" t="s">
        <v>124</v>
      </c>
      <c r="BE387" s="229">
        <f>IF(N387="základní",J387,0)</f>
        <v>0</v>
      </c>
      <c r="BF387" s="229">
        <f>IF(N387="snížená",J387,0)</f>
        <v>0</v>
      </c>
      <c r="BG387" s="229">
        <f>IF(N387="zákl. přenesená",J387,0)</f>
        <v>0</v>
      </c>
      <c r="BH387" s="229">
        <f>IF(N387="sníž. přenesená",J387,0)</f>
        <v>0</v>
      </c>
      <c r="BI387" s="229">
        <f>IF(N387="nulová",J387,0)</f>
        <v>0</v>
      </c>
      <c r="BJ387" s="17" t="s">
        <v>83</v>
      </c>
      <c r="BK387" s="229">
        <f>ROUND(I387*H387,2)</f>
        <v>0</v>
      </c>
      <c r="BL387" s="17" t="s">
        <v>131</v>
      </c>
      <c r="BM387" s="228" t="s">
        <v>581</v>
      </c>
    </row>
    <row r="388" s="13" customFormat="1">
      <c r="A388" s="13"/>
      <c r="B388" s="230"/>
      <c r="C388" s="231"/>
      <c r="D388" s="232" t="s">
        <v>133</v>
      </c>
      <c r="E388" s="233" t="s">
        <v>1</v>
      </c>
      <c r="F388" s="234" t="s">
        <v>575</v>
      </c>
      <c r="G388" s="231"/>
      <c r="H388" s="233" t="s">
        <v>1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0" t="s">
        <v>133</v>
      </c>
      <c r="AU388" s="240" t="s">
        <v>85</v>
      </c>
      <c r="AV388" s="13" t="s">
        <v>83</v>
      </c>
      <c r="AW388" s="13" t="s">
        <v>31</v>
      </c>
      <c r="AX388" s="13" t="s">
        <v>75</v>
      </c>
      <c r="AY388" s="240" t="s">
        <v>124</v>
      </c>
    </row>
    <row r="389" s="13" customFormat="1">
      <c r="A389" s="13"/>
      <c r="B389" s="230"/>
      <c r="C389" s="231"/>
      <c r="D389" s="232" t="s">
        <v>133</v>
      </c>
      <c r="E389" s="233" t="s">
        <v>1</v>
      </c>
      <c r="F389" s="234" t="s">
        <v>576</v>
      </c>
      <c r="G389" s="231"/>
      <c r="H389" s="233" t="s">
        <v>1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133</v>
      </c>
      <c r="AU389" s="240" t="s">
        <v>85</v>
      </c>
      <c r="AV389" s="13" t="s">
        <v>83</v>
      </c>
      <c r="AW389" s="13" t="s">
        <v>31</v>
      </c>
      <c r="AX389" s="13" t="s">
        <v>75</v>
      </c>
      <c r="AY389" s="240" t="s">
        <v>124</v>
      </c>
    </row>
    <row r="390" s="14" customFormat="1">
      <c r="A390" s="14"/>
      <c r="B390" s="241"/>
      <c r="C390" s="242"/>
      <c r="D390" s="232" t="s">
        <v>133</v>
      </c>
      <c r="E390" s="243" t="s">
        <v>1</v>
      </c>
      <c r="F390" s="244" t="s">
        <v>577</v>
      </c>
      <c r="G390" s="242"/>
      <c r="H390" s="245">
        <v>40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133</v>
      </c>
      <c r="AU390" s="251" t="s">
        <v>85</v>
      </c>
      <c r="AV390" s="14" t="s">
        <v>85</v>
      </c>
      <c r="AW390" s="14" t="s">
        <v>31</v>
      </c>
      <c r="AX390" s="14" t="s">
        <v>83</v>
      </c>
      <c r="AY390" s="251" t="s">
        <v>124</v>
      </c>
    </row>
    <row r="391" s="2" customFormat="1" ht="21.75" customHeight="1">
      <c r="A391" s="38"/>
      <c r="B391" s="39"/>
      <c r="C391" s="218" t="s">
        <v>582</v>
      </c>
      <c r="D391" s="218" t="s">
        <v>126</v>
      </c>
      <c r="E391" s="219" t="s">
        <v>583</v>
      </c>
      <c r="F391" s="220" t="s">
        <v>584</v>
      </c>
      <c r="G391" s="221" t="s">
        <v>129</v>
      </c>
      <c r="H391" s="222">
        <v>160</v>
      </c>
      <c r="I391" s="223"/>
      <c r="J391" s="222">
        <f>ROUND(I391*H391,2)</f>
        <v>0</v>
      </c>
      <c r="K391" s="220" t="s">
        <v>130</v>
      </c>
      <c r="L391" s="44"/>
      <c r="M391" s="224" t="s">
        <v>1</v>
      </c>
      <c r="N391" s="225" t="s">
        <v>40</v>
      </c>
      <c r="O391" s="91"/>
      <c r="P391" s="226">
        <f>O391*H391</f>
        <v>0</v>
      </c>
      <c r="Q391" s="226">
        <v>0.00084000000000000003</v>
      </c>
      <c r="R391" s="226">
        <f>Q391*H391</f>
        <v>0.13440000000000002</v>
      </c>
      <c r="S391" s="226">
        <v>0</v>
      </c>
      <c r="T391" s="227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8" t="s">
        <v>131</v>
      </c>
      <c r="AT391" s="228" t="s">
        <v>126</v>
      </c>
      <c r="AU391" s="228" t="s">
        <v>85</v>
      </c>
      <c r="AY391" s="17" t="s">
        <v>124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17" t="s">
        <v>83</v>
      </c>
      <c r="BK391" s="229">
        <f>ROUND(I391*H391,2)</f>
        <v>0</v>
      </c>
      <c r="BL391" s="17" t="s">
        <v>131</v>
      </c>
      <c r="BM391" s="228" t="s">
        <v>585</v>
      </c>
    </row>
    <row r="392" s="13" customFormat="1">
      <c r="A392" s="13"/>
      <c r="B392" s="230"/>
      <c r="C392" s="231"/>
      <c r="D392" s="232" t="s">
        <v>133</v>
      </c>
      <c r="E392" s="233" t="s">
        <v>1</v>
      </c>
      <c r="F392" s="234" t="s">
        <v>586</v>
      </c>
      <c r="G392" s="231"/>
      <c r="H392" s="233" t="s">
        <v>1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133</v>
      </c>
      <c r="AU392" s="240" t="s">
        <v>85</v>
      </c>
      <c r="AV392" s="13" t="s">
        <v>83</v>
      </c>
      <c r="AW392" s="13" t="s">
        <v>31</v>
      </c>
      <c r="AX392" s="13" t="s">
        <v>75</v>
      </c>
      <c r="AY392" s="240" t="s">
        <v>124</v>
      </c>
    </row>
    <row r="393" s="14" customFormat="1">
      <c r="A393" s="14"/>
      <c r="B393" s="241"/>
      <c r="C393" s="242"/>
      <c r="D393" s="232" t="s">
        <v>133</v>
      </c>
      <c r="E393" s="243" t="s">
        <v>1</v>
      </c>
      <c r="F393" s="244" t="s">
        <v>587</v>
      </c>
      <c r="G393" s="242"/>
      <c r="H393" s="245">
        <v>160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1" t="s">
        <v>133</v>
      </c>
      <c r="AU393" s="251" t="s">
        <v>85</v>
      </c>
      <c r="AV393" s="14" t="s">
        <v>85</v>
      </c>
      <c r="AW393" s="14" t="s">
        <v>31</v>
      </c>
      <c r="AX393" s="14" t="s">
        <v>83</v>
      </c>
      <c r="AY393" s="251" t="s">
        <v>124</v>
      </c>
    </row>
    <row r="394" s="2" customFormat="1" ht="24.15" customHeight="1">
      <c r="A394" s="38"/>
      <c r="B394" s="39"/>
      <c r="C394" s="218" t="s">
        <v>588</v>
      </c>
      <c r="D394" s="218" t="s">
        <v>126</v>
      </c>
      <c r="E394" s="219" t="s">
        <v>589</v>
      </c>
      <c r="F394" s="220" t="s">
        <v>590</v>
      </c>
      <c r="G394" s="221" t="s">
        <v>129</v>
      </c>
      <c r="H394" s="222">
        <v>160</v>
      </c>
      <c r="I394" s="223"/>
      <c r="J394" s="222">
        <f>ROUND(I394*H394,2)</f>
        <v>0</v>
      </c>
      <c r="K394" s="220" t="s">
        <v>130</v>
      </c>
      <c r="L394" s="44"/>
      <c r="M394" s="224" t="s">
        <v>1</v>
      </c>
      <c r="N394" s="225" t="s">
        <v>40</v>
      </c>
      <c r="O394" s="91"/>
      <c r="P394" s="226">
        <f>O394*H394</f>
        <v>0</v>
      </c>
      <c r="Q394" s="226">
        <v>0</v>
      </c>
      <c r="R394" s="226">
        <f>Q394*H394</f>
        <v>0</v>
      </c>
      <c r="S394" s="226">
        <v>0</v>
      </c>
      <c r="T394" s="227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8" t="s">
        <v>131</v>
      </c>
      <c r="AT394" s="228" t="s">
        <v>126</v>
      </c>
      <c r="AU394" s="228" t="s">
        <v>85</v>
      </c>
      <c r="AY394" s="17" t="s">
        <v>124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7" t="s">
        <v>83</v>
      </c>
      <c r="BK394" s="229">
        <f>ROUND(I394*H394,2)</f>
        <v>0</v>
      </c>
      <c r="BL394" s="17" t="s">
        <v>131</v>
      </c>
      <c r="BM394" s="228" t="s">
        <v>591</v>
      </c>
    </row>
    <row r="395" s="2" customFormat="1" ht="24.15" customHeight="1">
      <c r="A395" s="38"/>
      <c r="B395" s="39"/>
      <c r="C395" s="218" t="s">
        <v>592</v>
      </c>
      <c r="D395" s="218" t="s">
        <v>126</v>
      </c>
      <c r="E395" s="219" t="s">
        <v>593</v>
      </c>
      <c r="F395" s="220" t="s">
        <v>594</v>
      </c>
      <c r="G395" s="221" t="s">
        <v>146</v>
      </c>
      <c r="H395" s="222">
        <v>4</v>
      </c>
      <c r="I395" s="223"/>
      <c r="J395" s="222">
        <f>ROUND(I395*H395,2)</f>
        <v>0</v>
      </c>
      <c r="K395" s="220" t="s">
        <v>130</v>
      </c>
      <c r="L395" s="44"/>
      <c r="M395" s="224" t="s">
        <v>1</v>
      </c>
      <c r="N395" s="225" t="s">
        <v>40</v>
      </c>
      <c r="O395" s="91"/>
      <c r="P395" s="226">
        <f>O395*H395</f>
        <v>0</v>
      </c>
      <c r="Q395" s="226">
        <v>0</v>
      </c>
      <c r="R395" s="226">
        <f>Q395*H395</f>
        <v>0</v>
      </c>
      <c r="S395" s="226">
        <v>0</v>
      </c>
      <c r="T395" s="227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8" t="s">
        <v>131</v>
      </c>
      <c r="AT395" s="228" t="s">
        <v>126</v>
      </c>
      <c r="AU395" s="228" t="s">
        <v>85</v>
      </c>
      <c r="AY395" s="17" t="s">
        <v>124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17" t="s">
        <v>83</v>
      </c>
      <c r="BK395" s="229">
        <f>ROUND(I395*H395,2)</f>
        <v>0</v>
      </c>
      <c r="BL395" s="17" t="s">
        <v>131</v>
      </c>
      <c r="BM395" s="228" t="s">
        <v>595</v>
      </c>
    </row>
    <row r="396" s="13" customFormat="1">
      <c r="A396" s="13"/>
      <c r="B396" s="230"/>
      <c r="C396" s="231"/>
      <c r="D396" s="232" t="s">
        <v>133</v>
      </c>
      <c r="E396" s="233" t="s">
        <v>1</v>
      </c>
      <c r="F396" s="234" t="s">
        <v>596</v>
      </c>
      <c r="G396" s="231"/>
      <c r="H396" s="233" t="s">
        <v>1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0" t="s">
        <v>133</v>
      </c>
      <c r="AU396" s="240" t="s">
        <v>85</v>
      </c>
      <c r="AV396" s="13" t="s">
        <v>83</v>
      </c>
      <c r="AW396" s="13" t="s">
        <v>31</v>
      </c>
      <c r="AX396" s="13" t="s">
        <v>75</v>
      </c>
      <c r="AY396" s="240" t="s">
        <v>124</v>
      </c>
    </row>
    <row r="397" s="13" customFormat="1">
      <c r="A397" s="13"/>
      <c r="B397" s="230"/>
      <c r="C397" s="231"/>
      <c r="D397" s="232" t="s">
        <v>133</v>
      </c>
      <c r="E397" s="233" t="s">
        <v>1</v>
      </c>
      <c r="F397" s="234" t="s">
        <v>586</v>
      </c>
      <c r="G397" s="231"/>
      <c r="H397" s="233" t="s">
        <v>1</v>
      </c>
      <c r="I397" s="235"/>
      <c r="J397" s="231"/>
      <c r="K397" s="231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133</v>
      </c>
      <c r="AU397" s="240" t="s">
        <v>85</v>
      </c>
      <c r="AV397" s="13" t="s">
        <v>83</v>
      </c>
      <c r="AW397" s="13" t="s">
        <v>31</v>
      </c>
      <c r="AX397" s="13" t="s">
        <v>75</v>
      </c>
      <c r="AY397" s="240" t="s">
        <v>124</v>
      </c>
    </row>
    <row r="398" s="14" customFormat="1">
      <c r="A398" s="14"/>
      <c r="B398" s="241"/>
      <c r="C398" s="242"/>
      <c r="D398" s="232" t="s">
        <v>133</v>
      </c>
      <c r="E398" s="243" t="s">
        <v>1</v>
      </c>
      <c r="F398" s="244" t="s">
        <v>597</v>
      </c>
      <c r="G398" s="242"/>
      <c r="H398" s="245">
        <v>4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1" t="s">
        <v>133</v>
      </c>
      <c r="AU398" s="251" t="s">
        <v>85</v>
      </c>
      <c r="AV398" s="14" t="s">
        <v>85</v>
      </c>
      <c r="AW398" s="14" t="s">
        <v>31</v>
      </c>
      <c r="AX398" s="14" t="s">
        <v>83</v>
      </c>
      <c r="AY398" s="251" t="s">
        <v>124</v>
      </c>
    </row>
    <row r="399" s="2" customFormat="1" ht="24.15" customHeight="1">
      <c r="A399" s="38"/>
      <c r="B399" s="39"/>
      <c r="C399" s="218" t="s">
        <v>598</v>
      </c>
      <c r="D399" s="218" t="s">
        <v>126</v>
      </c>
      <c r="E399" s="219" t="s">
        <v>599</v>
      </c>
      <c r="F399" s="220" t="s">
        <v>600</v>
      </c>
      <c r="G399" s="221" t="s">
        <v>146</v>
      </c>
      <c r="H399" s="222">
        <v>20</v>
      </c>
      <c r="I399" s="223"/>
      <c r="J399" s="222">
        <f>ROUND(I399*H399,2)</f>
        <v>0</v>
      </c>
      <c r="K399" s="220" t="s">
        <v>130</v>
      </c>
      <c r="L399" s="44"/>
      <c r="M399" s="224" t="s">
        <v>1</v>
      </c>
      <c r="N399" s="225" t="s">
        <v>40</v>
      </c>
      <c r="O399" s="91"/>
      <c r="P399" s="226">
        <f>O399*H399</f>
        <v>0</v>
      </c>
      <c r="Q399" s="226">
        <v>0</v>
      </c>
      <c r="R399" s="226">
        <f>Q399*H399</f>
        <v>0</v>
      </c>
      <c r="S399" s="226">
        <v>0</v>
      </c>
      <c r="T399" s="227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8" t="s">
        <v>131</v>
      </c>
      <c r="AT399" s="228" t="s">
        <v>126</v>
      </c>
      <c r="AU399" s="228" t="s">
        <v>85</v>
      </c>
      <c r="AY399" s="17" t="s">
        <v>124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7" t="s">
        <v>83</v>
      </c>
      <c r="BK399" s="229">
        <f>ROUND(I399*H399,2)</f>
        <v>0</v>
      </c>
      <c r="BL399" s="17" t="s">
        <v>131</v>
      </c>
      <c r="BM399" s="228" t="s">
        <v>601</v>
      </c>
    </row>
    <row r="400" s="13" customFormat="1">
      <c r="A400" s="13"/>
      <c r="B400" s="230"/>
      <c r="C400" s="231"/>
      <c r="D400" s="232" t="s">
        <v>133</v>
      </c>
      <c r="E400" s="233" t="s">
        <v>1</v>
      </c>
      <c r="F400" s="234" t="s">
        <v>602</v>
      </c>
      <c r="G400" s="231"/>
      <c r="H400" s="233" t="s">
        <v>1</v>
      </c>
      <c r="I400" s="235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0" t="s">
        <v>133</v>
      </c>
      <c r="AU400" s="240" t="s">
        <v>85</v>
      </c>
      <c r="AV400" s="13" t="s">
        <v>83</v>
      </c>
      <c r="AW400" s="13" t="s">
        <v>31</v>
      </c>
      <c r="AX400" s="13" t="s">
        <v>75</v>
      </c>
      <c r="AY400" s="240" t="s">
        <v>124</v>
      </c>
    </row>
    <row r="401" s="13" customFormat="1">
      <c r="A401" s="13"/>
      <c r="B401" s="230"/>
      <c r="C401" s="231"/>
      <c r="D401" s="232" t="s">
        <v>133</v>
      </c>
      <c r="E401" s="233" t="s">
        <v>1</v>
      </c>
      <c r="F401" s="234" t="s">
        <v>586</v>
      </c>
      <c r="G401" s="231"/>
      <c r="H401" s="233" t="s">
        <v>1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133</v>
      </c>
      <c r="AU401" s="240" t="s">
        <v>85</v>
      </c>
      <c r="AV401" s="13" t="s">
        <v>83</v>
      </c>
      <c r="AW401" s="13" t="s">
        <v>31</v>
      </c>
      <c r="AX401" s="13" t="s">
        <v>75</v>
      </c>
      <c r="AY401" s="240" t="s">
        <v>124</v>
      </c>
    </row>
    <row r="402" s="14" customFormat="1">
      <c r="A402" s="14"/>
      <c r="B402" s="241"/>
      <c r="C402" s="242"/>
      <c r="D402" s="232" t="s">
        <v>133</v>
      </c>
      <c r="E402" s="243" t="s">
        <v>1</v>
      </c>
      <c r="F402" s="244" t="s">
        <v>603</v>
      </c>
      <c r="G402" s="242"/>
      <c r="H402" s="245">
        <v>20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1" t="s">
        <v>133</v>
      </c>
      <c r="AU402" s="251" t="s">
        <v>85</v>
      </c>
      <c r="AV402" s="14" t="s">
        <v>85</v>
      </c>
      <c r="AW402" s="14" t="s">
        <v>31</v>
      </c>
      <c r="AX402" s="14" t="s">
        <v>83</v>
      </c>
      <c r="AY402" s="251" t="s">
        <v>124</v>
      </c>
    </row>
    <row r="403" s="2" customFormat="1" ht="16.5" customHeight="1">
      <c r="A403" s="38"/>
      <c r="B403" s="39"/>
      <c r="C403" s="252" t="s">
        <v>604</v>
      </c>
      <c r="D403" s="252" t="s">
        <v>188</v>
      </c>
      <c r="E403" s="253" t="s">
        <v>605</v>
      </c>
      <c r="F403" s="254" t="s">
        <v>606</v>
      </c>
      <c r="G403" s="255" t="s">
        <v>169</v>
      </c>
      <c r="H403" s="256">
        <v>40</v>
      </c>
      <c r="I403" s="257"/>
      <c r="J403" s="256">
        <f>ROUND(I403*H403,2)</f>
        <v>0</v>
      </c>
      <c r="K403" s="254" t="s">
        <v>130</v>
      </c>
      <c r="L403" s="258"/>
      <c r="M403" s="259" t="s">
        <v>1</v>
      </c>
      <c r="N403" s="260" t="s">
        <v>40</v>
      </c>
      <c r="O403" s="91"/>
      <c r="P403" s="226">
        <f>O403*H403</f>
        <v>0</v>
      </c>
      <c r="Q403" s="226">
        <v>0</v>
      </c>
      <c r="R403" s="226">
        <f>Q403*H403</f>
        <v>0</v>
      </c>
      <c r="S403" s="226">
        <v>0</v>
      </c>
      <c r="T403" s="227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8" t="s">
        <v>166</v>
      </c>
      <c r="AT403" s="228" t="s">
        <v>188</v>
      </c>
      <c r="AU403" s="228" t="s">
        <v>85</v>
      </c>
      <c r="AY403" s="17" t="s">
        <v>124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17" t="s">
        <v>83</v>
      </c>
      <c r="BK403" s="229">
        <f>ROUND(I403*H403,2)</f>
        <v>0</v>
      </c>
      <c r="BL403" s="17" t="s">
        <v>131</v>
      </c>
      <c r="BM403" s="228" t="s">
        <v>607</v>
      </c>
    </row>
    <row r="404" s="13" customFormat="1">
      <c r="A404" s="13"/>
      <c r="B404" s="230"/>
      <c r="C404" s="231"/>
      <c r="D404" s="232" t="s">
        <v>133</v>
      </c>
      <c r="E404" s="233" t="s">
        <v>1</v>
      </c>
      <c r="F404" s="234" t="s">
        <v>608</v>
      </c>
      <c r="G404" s="231"/>
      <c r="H404" s="233" t="s">
        <v>1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133</v>
      </c>
      <c r="AU404" s="240" t="s">
        <v>85</v>
      </c>
      <c r="AV404" s="13" t="s">
        <v>83</v>
      </c>
      <c r="AW404" s="13" t="s">
        <v>31</v>
      </c>
      <c r="AX404" s="13" t="s">
        <v>75</v>
      </c>
      <c r="AY404" s="240" t="s">
        <v>124</v>
      </c>
    </row>
    <row r="405" s="14" customFormat="1">
      <c r="A405" s="14"/>
      <c r="B405" s="241"/>
      <c r="C405" s="242"/>
      <c r="D405" s="232" t="s">
        <v>133</v>
      </c>
      <c r="E405" s="243" t="s">
        <v>1</v>
      </c>
      <c r="F405" s="244" t="s">
        <v>609</v>
      </c>
      <c r="G405" s="242"/>
      <c r="H405" s="245">
        <v>40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1" t="s">
        <v>133</v>
      </c>
      <c r="AU405" s="251" t="s">
        <v>85</v>
      </c>
      <c r="AV405" s="14" t="s">
        <v>85</v>
      </c>
      <c r="AW405" s="14" t="s">
        <v>31</v>
      </c>
      <c r="AX405" s="14" t="s">
        <v>83</v>
      </c>
      <c r="AY405" s="251" t="s">
        <v>124</v>
      </c>
    </row>
    <row r="406" s="2" customFormat="1" ht="24.15" customHeight="1">
      <c r="A406" s="38"/>
      <c r="B406" s="39"/>
      <c r="C406" s="218" t="s">
        <v>610</v>
      </c>
      <c r="D406" s="218" t="s">
        <v>126</v>
      </c>
      <c r="E406" s="219" t="s">
        <v>611</v>
      </c>
      <c r="F406" s="220" t="s">
        <v>612</v>
      </c>
      <c r="G406" s="221" t="s">
        <v>146</v>
      </c>
      <c r="H406" s="222">
        <v>56</v>
      </c>
      <c r="I406" s="223"/>
      <c r="J406" s="222">
        <f>ROUND(I406*H406,2)</f>
        <v>0</v>
      </c>
      <c r="K406" s="220" t="s">
        <v>130</v>
      </c>
      <c r="L406" s="44"/>
      <c r="M406" s="224" t="s">
        <v>1</v>
      </c>
      <c r="N406" s="225" t="s">
        <v>40</v>
      </c>
      <c r="O406" s="91"/>
      <c r="P406" s="226">
        <f>O406*H406</f>
        <v>0</v>
      </c>
      <c r="Q406" s="226">
        <v>0</v>
      </c>
      <c r="R406" s="226">
        <f>Q406*H406</f>
        <v>0</v>
      </c>
      <c r="S406" s="226">
        <v>0</v>
      </c>
      <c r="T406" s="227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8" t="s">
        <v>131</v>
      </c>
      <c r="AT406" s="228" t="s">
        <v>126</v>
      </c>
      <c r="AU406" s="228" t="s">
        <v>85</v>
      </c>
      <c r="AY406" s="17" t="s">
        <v>124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17" t="s">
        <v>83</v>
      </c>
      <c r="BK406" s="229">
        <f>ROUND(I406*H406,2)</f>
        <v>0</v>
      </c>
      <c r="BL406" s="17" t="s">
        <v>131</v>
      </c>
      <c r="BM406" s="228" t="s">
        <v>613</v>
      </c>
    </row>
    <row r="407" s="13" customFormat="1">
      <c r="A407" s="13"/>
      <c r="B407" s="230"/>
      <c r="C407" s="231"/>
      <c r="D407" s="232" t="s">
        <v>133</v>
      </c>
      <c r="E407" s="233" t="s">
        <v>1</v>
      </c>
      <c r="F407" s="234" t="s">
        <v>586</v>
      </c>
      <c r="G407" s="231"/>
      <c r="H407" s="233" t="s">
        <v>1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133</v>
      </c>
      <c r="AU407" s="240" t="s">
        <v>85</v>
      </c>
      <c r="AV407" s="13" t="s">
        <v>83</v>
      </c>
      <c r="AW407" s="13" t="s">
        <v>31</v>
      </c>
      <c r="AX407" s="13" t="s">
        <v>75</v>
      </c>
      <c r="AY407" s="240" t="s">
        <v>124</v>
      </c>
    </row>
    <row r="408" s="13" customFormat="1">
      <c r="A408" s="13"/>
      <c r="B408" s="230"/>
      <c r="C408" s="231"/>
      <c r="D408" s="232" t="s">
        <v>133</v>
      </c>
      <c r="E408" s="233" t="s">
        <v>1</v>
      </c>
      <c r="F408" s="234" t="s">
        <v>614</v>
      </c>
      <c r="G408" s="231"/>
      <c r="H408" s="233" t="s">
        <v>1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133</v>
      </c>
      <c r="AU408" s="240" t="s">
        <v>85</v>
      </c>
      <c r="AV408" s="13" t="s">
        <v>83</v>
      </c>
      <c r="AW408" s="13" t="s">
        <v>31</v>
      </c>
      <c r="AX408" s="13" t="s">
        <v>75</v>
      </c>
      <c r="AY408" s="240" t="s">
        <v>124</v>
      </c>
    </row>
    <row r="409" s="13" customFormat="1">
      <c r="A409" s="13"/>
      <c r="B409" s="230"/>
      <c r="C409" s="231"/>
      <c r="D409" s="232" t="s">
        <v>133</v>
      </c>
      <c r="E409" s="233" t="s">
        <v>1</v>
      </c>
      <c r="F409" s="234" t="s">
        <v>615</v>
      </c>
      <c r="G409" s="231"/>
      <c r="H409" s="233" t="s">
        <v>1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133</v>
      </c>
      <c r="AU409" s="240" t="s">
        <v>85</v>
      </c>
      <c r="AV409" s="13" t="s">
        <v>83</v>
      </c>
      <c r="AW409" s="13" t="s">
        <v>31</v>
      </c>
      <c r="AX409" s="13" t="s">
        <v>75</v>
      </c>
      <c r="AY409" s="240" t="s">
        <v>124</v>
      </c>
    </row>
    <row r="410" s="14" customFormat="1">
      <c r="A410" s="14"/>
      <c r="B410" s="241"/>
      <c r="C410" s="242"/>
      <c r="D410" s="232" t="s">
        <v>133</v>
      </c>
      <c r="E410" s="243" t="s">
        <v>1</v>
      </c>
      <c r="F410" s="244" t="s">
        <v>555</v>
      </c>
      <c r="G410" s="242"/>
      <c r="H410" s="245">
        <v>80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1" t="s">
        <v>133</v>
      </c>
      <c r="AU410" s="251" t="s">
        <v>85</v>
      </c>
      <c r="AV410" s="14" t="s">
        <v>85</v>
      </c>
      <c r="AW410" s="14" t="s">
        <v>31</v>
      </c>
      <c r="AX410" s="14" t="s">
        <v>75</v>
      </c>
      <c r="AY410" s="251" t="s">
        <v>124</v>
      </c>
    </row>
    <row r="411" s="13" customFormat="1">
      <c r="A411" s="13"/>
      <c r="B411" s="230"/>
      <c r="C411" s="231"/>
      <c r="D411" s="232" t="s">
        <v>133</v>
      </c>
      <c r="E411" s="233" t="s">
        <v>1</v>
      </c>
      <c r="F411" s="234" t="s">
        <v>616</v>
      </c>
      <c r="G411" s="231"/>
      <c r="H411" s="233" t="s">
        <v>1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133</v>
      </c>
      <c r="AU411" s="240" t="s">
        <v>85</v>
      </c>
      <c r="AV411" s="13" t="s">
        <v>83</v>
      </c>
      <c r="AW411" s="13" t="s">
        <v>31</v>
      </c>
      <c r="AX411" s="13" t="s">
        <v>75</v>
      </c>
      <c r="AY411" s="240" t="s">
        <v>124</v>
      </c>
    </row>
    <row r="412" s="14" customFormat="1">
      <c r="A412" s="14"/>
      <c r="B412" s="241"/>
      <c r="C412" s="242"/>
      <c r="D412" s="232" t="s">
        <v>133</v>
      </c>
      <c r="E412" s="243" t="s">
        <v>1</v>
      </c>
      <c r="F412" s="244" t="s">
        <v>617</v>
      </c>
      <c r="G412" s="242"/>
      <c r="H412" s="245">
        <v>-24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1" t="s">
        <v>133</v>
      </c>
      <c r="AU412" s="251" t="s">
        <v>85</v>
      </c>
      <c r="AV412" s="14" t="s">
        <v>85</v>
      </c>
      <c r="AW412" s="14" t="s">
        <v>31</v>
      </c>
      <c r="AX412" s="14" t="s">
        <v>75</v>
      </c>
      <c r="AY412" s="251" t="s">
        <v>124</v>
      </c>
    </row>
    <row r="413" s="15" customFormat="1">
      <c r="A413" s="15"/>
      <c r="B413" s="265"/>
      <c r="C413" s="266"/>
      <c r="D413" s="232" t="s">
        <v>133</v>
      </c>
      <c r="E413" s="267" t="s">
        <v>1</v>
      </c>
      <c r="F413" s="268" t="s">
        <v>289</v>
      </c>
      <c r="G413" s="266"/>
      <c r="H413" s="269">
        <v>56</v>
      </c>
      <c r="I413" s="270"/>
      <c r="J413" s="266"/>
      <c r="K413" s="266"/>
      <c r="L413" s="271"/>
      <c r="M413" s="272"/>
      <c r="N413" s="273"/>
      <c r="O413" s="273"/>
      <c r="P413" s="273"/>
      <c r="Q413" s="273"/>
      <c r="R413" s="273"/>
      <c r="S413" s="273"/>
      <c r="T413" s="27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5" t="s">
        <v>133</v>
      </c>
      <c r="AU413" s="275" t="s">
        <v>85</v>
      </c>
      <c r="AV413" s="15" t="s">
        <v>131</v>
      </c>
      <c r="AW413" s="15" t="s">
        <v>31</v>
      </c>
      <c r="AX413" s="15" t="s">
        <v>83</v>
      </c>
      <c r="AY413" s="275" t="s">
        <v>124</v>
      </c>
    </row>
    <row r="414" s="2" customFormat="1" ht="16.5" customHeight="1">
      <c r="A414" s="38"/>
      <c r="B414" s="39"/>
      <c r="C414" s="252" t="s">
        <v>618</v>
      </c>
      <c r="D414" s="252" t="s">
        <v>188</v>
      </c>
      <c r="E414" s="253" t="s">
        <v>619</v>
      </c>
      <c r="F414" s="254" t="s">
        <v>620</v>
      </c>
      <c r="G414" s="255" t="s">
        <v>169</v>
      </c>
      <c r="H414" s="256">
        <v>112</v>
      </c>
      <c r="I414" s="257"/>
      <c r="J414" s="256">
        <f>ROUND(I414*H414,2)</f>
        <v>0</v>
      </c>
      <c r="K414" s="254" t="s">
        <v>130</v>
      </c>
      <c r="L414" s="258"/>
      <c r="M414" s="259" t="s">
        <v>1</v>
      </c>
      <c r="N414" s="260" t="s">
        <v>40</v>
      </c>
      <c r="O414" s="91"/>
      <c r="P414" s="226">
        <f>O414*H414</f>
        <v>0</v>
      </c>
      <c r="Q414" s="226">
        <v>0</v>
      </c>
      <c r="R414" s="226">
        <f>Q414*H414</f>
        <v>0</v>
      </c>
      <c r="S414" s="226">
        <v>0</v>
      </c>
      <c r="T414" s="227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8" t="s">
        <v>166</v>
      </c>
      <c r="AT414" s="228" t="s">
        <v>188</v>
      </c>
      <c r="AU414" s="228" t="s">
        <v>85</v>
      </c>
      <c r="AY414" s="17" t="s">
        <v>124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17" t="s">
        <v>83</v>
      </c>
      <c r="BK414" s="229">
        <f>ROUND(I414*H414,2)</f>
        <v>0</v>
      </c>
      <c r="BL414" s="17" t="s">
        <v>131</v>
      </c>
      <c r="BM414" s="228" t="s">
        <v>621</v>
      </c>
    </row>
    <row r="415" s="13" customFormat="1">
      <c r="A415" s="13"/>
      <c r="B415" s="230"/>
      <c r="C415" s="231"/>
      <c r="D415" s="232" t="s">
        <v>133</v>
      </c>
      <c r="E415" s="233" t="s">
        <v>1</v>
      </c>
      <c r="F415" s="234" t="s">
        <v>622</v>
      </c>
      <c r="G415" s="231"/>
      <c r="H415" s="233" t="s">
        <v>1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133</v>
      </c>
      <c r="AU415" s="240" t="s">
        <v>85</v>
      </c>
      <c r="AV415" s="13" t="s">
        <v>83</v>
      </c>
      <c r="AW415" s="13" t="s">
        <v>31</v>
      </c>
      <c r="AX415" s="13" t="s">
        <v>75</v>
      </c>
      <c r="AY415" s="240" t="s">
        <v>124</v>
      </c>
    </row>
    <row r="416" s="13" customFormat="1">
      <c r="A416" s="13"/>
      <c r="B416" s="230"/>
      <c r="C416" s="231"/>
      <c r="D416" s="232" t="s">
        <v>133</v>
      </c>
      <c r="E416" s="233" t="s">
        <v>1</v>
      </c>
      <c r="F416" s="234" t="s">
        <v>623</v>
      </c>
      <c r="G416" s="231"/>
      <c r="H416" s="233" t="s">
        <v>1</v>
      </c>
      <c r="I416" s="235"/>
      <c r="J416" s="231"/>
      <c r="K416" s="231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133</v>
      </c>
      <c r="AU416" s="240" t="s">
        <v>85</v>
      </c>
      <c r="AV416" s="13" t="s">
        <v>83</v>
      </c>
      <c r="AW416" s="13" t="s">
        <v>31</v>
      </c>
      <c r="AX416" s="13" t="s">
        <v>75</v>
      </c>
      <c r="AY416" s="240" t="s">
        <v>124</v>
      </c>
    </row>
    <row r="417" s="14" customFormat="1">
      <c r="A417" s="14"/>
      <c r="B417" s="241"/>
      <c r="C417" s="242"/>
      <c r="D417" s="232" t="s">
        <v>133</v>
      </c>
      <c r="E417" s="243" t="s">
        <v>1</v>
      </c>
      <c r="F417" s="244" t="s">
        <v>624</v>
      </c>
      <c r="G417" s="242"/>
      <c r="H417" s="245">
        <v>112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133</v>
      </c>
      <c r="AU417" s="251" t="s">
        <v>85</v>
      </c>
      <c r="AV417" s="14" t="s">
        <v>85</v>
      </c>
      <c r="AW417" s="14" t="s">
        <v>31</v>
      </c>
      <c r="AX417" s="14" t="s">
        <v>83</v>
      </c>
      <c r="AY417" s="251" t="s">
        <v>124</v>
      </c>
    </row>
    <row r="418" s="2" customFormat="1" ht="37.8" customHeight="1">
      <c r="A418" s="38"/>
      <c r="B418" s="39"/>
      <c r="C418" s="218" t="s">
        <v>372</v>
      </c>
      <c r="D418" s="218" t="s">
        <v>126</v>
      </c>
      <c r="E418" s="219" t="s">
        <v>158</v>
      </c>
      <c r="F418" s="220" t="s">
        <v>159</v>
      </c>
      <c r="G418" s="221" t="s">
        <v>146</v>
      </c>
      <c r="H418" s="222">
        <v>40</v>
      </c>
      <c r="I418" s="223"/>
      <c r="J418" s="222">
        <f>ROUND(I418*H418,2)</f>
        <v>0</v>
      </c>
      <c r="K418" s="220" t="s">
        <v>130</v>
      </c>
      <c r="L418" s="44"/>
      <c r="M418" s="224" t="s">
        <v>1</v>
      </c>
      <c r="N418" s="225" t="s">
        <v>40</v>
      </c>
      <c r="O418" s="91"/>
      <c r="P418" s="226">
        <f>O418*H418</f>
        <v>0</v>
      </c>
      <c r="Q418" s="226">
        <v>0</v>
      </c>
      <c r="R418" s="226">
        <f>Q418*H418</f>
        <v>0</v>
      </c>
      <c r="S418" s="226">
        <v>0</v>
      </c>
      <c r="T418" s="227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8" t="s">
        <v>131</v>
      </c>
      <c r="AT418" s="228" t="s">
        <v>126</v>
      </c>
      <c r="AU418" s="228" t="s">
        <v>85</v>
      </c>
      <c r="AY418" s="17" t="s">
        <v>124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17" t="s">
        <v>83</v>
      </c>
      <c r="BK418" s="229">
        <f>ROUND(I418*H418,2)</f>
        <v>0</v>
      </c>
      <c r="BL418" s="17" t="s">
        <v>131</v>
      </c>
      <c r="BM418" s="228" t="s">
        <v>625</v>
      </c>
    </row>
    <row r="419" s="13" customFormat="1">
      <c r="A419" s="13"/>
      <c r="B419" s="230"/>
      <c r="C419" s="231"/>
      <c r="D419" s="232" t="s">
        <v>133</v>
      </c>
      <c r="E419" s="233" t="s">
        <v>1</v>
      </c>
      <c r="F419" s="234" t="s">
        <v>626</v>
      </c>
      <c r="G419" s="231"/>
      <c r="H419" s="233" t="s">
        <v>1</v>
      </c>
      <c r="I419" s="235"/>
      <c r="J419" s="231"/>
      <c r="K419" s="231"/>
      <c r="L419" s="236"/>
      <c r="M419" s="237"/>
      <c r="N419" s="238"/>
      <c r="O419" s="238"/>
      <c r="P419" s="238"/>
      <c r="Q419" s="238"/>
      <c r="R419" s="238"/>
      <c r="S419" s="238"/>
      <c r="T419" s="23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0" t="s">
        <v>133</v>
      </c>
      <c r="AU419" s="240" t="s">
        <v>85</v>
      </c>
      <c r="AV419" s="13" t="s">
        <v>83</v>
      </c>
      <c r="AW419" s="13" t="s">
        <v>31</v>
      </c>
      <c r="AX419" s="13" t="s">
        <v>75</v>
      </c>
      <c r="AY419" s="240" t="s">
        <v>124</v>
      </c>
    </row>
    <row r="420" s="14" customFormat="1">
      <c r="A420" s="14"/>
      <c r="B420" s="241"/>
      <c r="C420" s="242"/>
      <c r="D420" s="232" t="s">
        <v>133</v>
      </c>
      <c r="E420" s="243" t="s">
        <v>1</v>
      </c>
      <c r="F420" s="244" t="s">
        <v>627</v>
      </c>
      <c r="G420" s="242"/>
      <c r="H420" s="245">
        <v>40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1" t="s">
        <v>133</v>
      </c>
      <c r="AU420" s="251" t="s">
        <v>85</v>
      </c>
      <c r="AV420" s="14" t="s">
        <v>85</v>
      </c>
      <c r="AW420" s="14" t="s">
        <v>31</v>
      </c>
      <c r="AX420" s="14" t="s">
        <v>83</v>
      </c>
      <c r="AY420" s="251" t="s">
        <v>124</v>
      </c>
    </row>
    <row r="421" s="2" customFormat="1" ht="37.8" customHeight="1">
      <c r="A421" s="38"/>
      <c r="B421" s="39"/>
      <c r="C421" s="218" t="s">
        <v>628</v>
      </c>
      <c r="D421" s="218" t="s">
        <v>126</v>
      </c>
      <c r="E421" s="219" t="s">
        <v>629</v>
      </c>
      <c r="F421" s="220" t="s">
        <v>630</v>
      </c>
      <c r="G421" s="221" t="s">
        <v>146</v>
      </c>
      <c r="H421" s="222">
        <v>40</v>
      </c>
      <c r="I421" s="223"/>
      <c r="J421" s="222">
        <f>ROUND(I421*H421,2)</f>
        <v>0</v>
      </c>
      <c r="K421" s="220" t="s">
        <v>130</v>
      </c>
      <c r="L421" s="44"/>
      <c r="M421" s="224" t="s">
        <v>1</v>
      </c>
      <c r="N421" s="225" t="s">
        <v>40</v>
      </c>
      <c r="O421" s="91"/>
      <c r="P421" s="226">
        <f>O421*H421</f>
        <v>0</v>
      </c>
      <c r="Q421" s="226">
        <v>0</v>
      </c>
      <c r="R421" s="226">
        <f>Q421*H421</f>
        <v>0</v>
      </c>
      <c r="S421" s="226">
        <v>0</v>
      </c>
      <c r="T421" s="227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8" t="s">
        <v>131</v>
      </c>
      <c r="AT421" s="228" t="s">
        <v>126</v>
      </c>
      <c r="AU421" s="228" t="s">
        <v>85</v>
      </c>
      <c r="AY421" s="17" t="s">
        <v>124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17" t="s">
        <v>83</v>
      </c>
      <c r="BK421" s="229">
        <f>ROUND(I421*H421,2)</f>
        <v>0</v>
      </c>
      <c r="BL421" s="17" t="s">
        <v>131</v>
      </c>
      <c r="BM421" s="228" t="s">
        <v>631</v>
      </c>
    </row>
    <row r="422" s="13" customFormat="1">
      <c r="A422" s="13"/>
      <c r="B422" s="230"/>
      <c r="C422" s="231"/>
      <c r="D422" s="232" t="s">
        <v>133</v>
      </c>
      <c r="E422" s="233" t="s">
        <v>1</v>
      </c>
      <c r="F422" s="234" t="s">
        <v>626</v>
      </c>
      <c r="G422" s="231"/>
      <c r="H422" s="233" t="s">
        <v>1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133</v>
      </c>
      <c r="AU422" s="240" t="s">
        <v>85</v>
      </c>
      <c r="AV422" s="13" t="s">
        <v>83</v>
      </c>
      <c r="AW422" s="13" t="s">
        <v>31</v>
      </c>
      <c r="AX422" s="13" t="s">
        <v>75</v>
      </c>
      <c r="AY422" s="240" t="s">
        <v>124</v>
      </c>
    </row>
    <row r="423" s="14" customFormat="1">
      <c r="A423" s="14"/>
      <c r="B423" s="241"/>
      <c r="C423" s="242"/>
      <c r="D423" s="232" t="s">
        <v>133</v>
      </c>
      <c r="E423" s="243" t="s">
        <v>1</v>
      </c>
      <c r="F423" s="244" t="s">
        <v>627</v>
      </c>
      <c r="G423" s="242"/>
      <c r="H423" s="245">
        <v>40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1" t="s">
        <v>133</v>
      </c>
      <c r="AU423" s="251" t="s">
        <v>85</v>
      </c>
      <c r="AV423" s="14" t="s">
        <v>85</v>
      </c>
      <c r="AW423" s="14" t="s">
        <v>31</v>
      </c>
      <c r="AX423" s="14" t="s">
        <v>83</v>
      </c>
      <c r="AY423" s="251" t="s">
        <v>124</v>
      </c>
    </row>
    <row r="424" s="2" customFormat="1" ht="16.5" customHeight="1">
      <c r="A424" s="38"/>
      <c r="B424" s="39"/>
      <c r="C424" s="218" t="s">
        <v>632</v>
      </c>
      <c r="D424" s="218" t="s">
        <v>126</v>
      </c>
      <c r="E424" s="219" t="s">
        <v>163</v>
      </c>
      <c r="F424" s="220" t="s">
        <v>164</v>
      </c>
      <c r="G424" s="221" t="s">
        <v>146</v>
      </c>
      <c r="H424" s="222">
        <v>80</v>
      </c>
      <c r="I424" s="223"/>
      <c r="J424" s="222">
        <f>ROUND(I424*H424,2)</f>
        <v>0</v>
      </c>
      <c r="K424" s="220" t="s">
        <v>130</v>
      </c>
      <c r="L424" s="44"/>
      <c r="M424" s="224" t="s">
        <v>1</v>
      </c>
      <c r="N424" s="225" t="s">
        <v>40</v>
      </c>
      <c r="O424" s="91"/>
      <c r="P424" s="226">
        <f>O424*H424</f>
        <v>0</v>
      </c>
      <c r="Q424" s="226">
        <v>0</v>
      </c>
      <c r="R424" s="226">
        <f>Q424*H424</f>
        <v>0</v>
      </c>
      <c r="S424" s="226">
        <v>0</v>
      </c>
      <c r="T424" s="227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8" t="s">
        <v>131</v>
      </c>
      <c r="AT424" s="228" t="s">
        <v>126</v>
      </c>
      <c r="AU424" s="228" t="s">
        <v>85</v>
      </c>
      <c r="AY424" s="17" t="s">
        <v>124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7" t="s">
        <v>83</v>
      </c>
      <c r="BK424" s="229">
        <f>ROUND(I424*H424,2)</f>
        <v>0</v>
      </c>
      <c r="BL424" s="17" t="s">
        <v>131</v>
      </c>
      <c r="BM424" s="228" t="s">
        <v>633</v>
      </c>
    </row>
    <row r="425" s="2" customFormat="1" ht="33" customHeight="1">
      <c r="A425" s="38"/>
      <c r="B425" s="39"/>
      <c r="C425" s="218" t="s">
        <v>634</v>
      </c>
      <c r="D425" s="218" t="s">
        <v>126</v>
      </c>
      <c r="E425" s="219" t="s">
        <v>167</v>
      </c>
      <c r="F425" s="220" t="s">
        <v>168</v>
      </c>
      <c r="G425" s="221" t="s">
        <v>169</v>
      </c>
      <c r="H425" s="222">
        <v>160</v>
      </c>
      <c r="I425" s="223"/>
      <c r="J425" s="222">
        <f>ROUND(I425*H425,2)</f>
        <v>0</v>
      </c>
      <c r="K425" s="220" t="s">
        <v>130</v>
      </c>
      <c r="L425" s="44"/>
      <c r="M425" s="224" t="s">
        <v>1</v>
      </c>
      <c r="N425" s="225" t="s">
        <v>40</v>
      </c>
      <c r="O425" s="91"/>
      <c r="P425" s="226">
        <f>O425*H425</f>
        <v>0</v>
      </c>
      <c r="Q425" s="226">
        <v>0</v>
      </c>
      <c r="R425" s="226">
        <f>Q425*H425</f>
        <v>0</v>
      </c>
      <c r="S425" s="226">
        <v>0</v>
      </c>
      <c r="T425" s="227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8" t="s">
        <v>131</v>
      </c>
      <c r="AT425" s="228" t="s">
        <v>126</v>
      </c>
      <c r="AU425" s="228" t="s">
        <v>85</v>
      </c>
      <c r="AY425" s="17" t="s">
        <v>124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17" t="s">
        <v>83</v>
      </c>
      <c r="BK425" s="229">
        <f>ROUND(I425*H425,2)</f>
        <v>0</v>
      </c>
      <c r="BL425" s="17" t="s">
        <v>131</v>
      </c>
      <c r="BM425" s="228" t="s">
        <v>635</v>
      </c>
    </row>
    <row r="426" s="14" customFormat="1">
      <c r="A426" s="14"/>
      <c r="B426" s="241"/>
      <c r="C426" s="242"/>
      <c r="D426" s="232" t="s">
        <v>133</v>
      </c>
      <c r="E426" s="243" t="s">
        <v>1</v>
      </c>
      <c r="F426" s="244" t="s">
        <v>636</v>
      </c>
      <c r="G426" s="242"/>
      <c r="H426" s="245">
        <v>160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1" t="s">
        <v>133</v>
      </c>
      <c r="AU426" s="251" t="s">
        <v>85</v>
      </c>
      <c r="AV426" s="14" t="s">
        <v>85</v>
      </c>
      <c r="AW426" s="14" t="s">
        <v>31</v>
      </c>
      <c r="AX426" s="14" t="s">
        <v>83</v>
      </c>
      <c r="AY426" s="251" t="s">
        <v>124</v>
      </c>
    </row>
    <row r="427" s="2" customFormat="1" ht="24.15" customHeight="1">
      <c r="A427" s="38"/>
      <c r="B427" s="39"/>
      <c r="C427" s="218" t="s">
        <v>210</v>
      </c>
      <c r="D427" s="218" t="s">
        <v>126</v>
      </c>
      <c r="E427" s="219" t="s">
        <v>637</v>
      </c>
      <c r="F427" s="220" t="s">
        <v>638</v>
      </c>
      <c r="G427" s="221" t="s">
        <v>238</v>
      </c>
      <c r="H427" s="222">
        <v>40</v>
      </c>
      <c r="I427" s="223"/>
      <c r="J427" s="222">
        <f>ROUND(I427*H427,2)</f>
        <v>0</v>
      </c>
      <c r="K427" s="220" t="s">
        <v>130</v>
      </c>
      <c r="L427" s="44"/>
      <c r="M427" s="224" t="s">
        <v>1</v>
      </c>
      <c r="N427" s="225" t="s">
        <v>40</v>
      </c>
      <c r="O427" s="91"/>
      <c r="P427" s="226">
        <f>O427*H427</f>
        <v>0</v>
      </c>
      <c r="Q427" s="226">
        <v>1.0000000000000001E-05</v>
      </c>
      <c r="R427" s="226">
        <f>Q427*H427</f>
        <v>0.00040000000000000002</v>
      </c>
      <c r="S427" s="226">
        <v>0</v>
      </c>
      <c r="T427" s="227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8" t="s">
        <v>131</v>
      </c>
      <c r="AT427" s="228" t="s">
        <v>126</v>
      </c>
      <c r="AU427" s="228" t="s">
        <v>85</v>
      </c>
      <c r="AY427" s="17" t="s">
        <v>124</v>
      </c>
      <c r="BE427" s="229">
        <f>IF(N427="základní",J427,0)</f>
        <v>0</v>
      </c>
      <c r="BF427" s="229">
        <f>IF(N427="snížená",J427,0)</f>
        <v>0</v>
      </c>
      <c r="BG427" s="229">
        <f>IF(N427="zákl. přenesená",J427,0)</f>
        <v>0</v>
      </c>
      <c r="BH427" s="229">
        <f>IF(N427="sníž. přenesená",J427,0)</f>
        <v>0</v>
      </c>
      <c r="BI427" s="229">
        <f>IF(N427="nulová",J427,0)</f>
        <v>0</v>
      </c>
      <c r="BJ427" s="17" t="s">
        <v>83</v>
      </c>
      <c r="BK427" s="229">
        <f>ROUND(I427*H427,2)</f>
        <v>0</v>
      </c>
      <c r="BL427" s="17" t="s">
        <v>131</v>
      </c>
      <c r="BM427" s="228" t="s">
        <v>639</v>
      </c>
    </row>
    <row r="428" s="13" customFormat="1">
      <c r="A428" s="13"/>
      <c r="B428" s="230"/>
      <c r="C428" s="231"/>
      <c r="D428" s="232" t="s">
        <v>133</v>
      </c>
      <c r="E428" s="233" t="s">
        <v>1</v>
      </c>
      <c r="F428" s="234" t="s">
        <v>586</v>
      </c>
      <c r="G428" s="231"/>
      <c r="H428" s="233" t="s">
        <v>1</v>
      </c>
      <c r="I428" s="235"/>
      <c r="J428" s="231"/>
      <c r="K428" s="231"/>
      <c r="L428" s="236"/>
      <c r="M428" s="237"/>
      <c r="N428" s="238"/>
      <c r="O428" s="238"/>
      <c r="P428" s="238"/>
      <c r="Q428" s="238"/>
      <c r="R428" s="238"/>
      <c r="S428" s="238"/>
      <c r="T428" s="23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0" t="s">
        <v>133</v>
      </c>
      <c r="AU428" s="240" t="s">
        <v>85</v>
      </c>
      <c r="AV428" s="13" t="s">
        <v>83</v>
      </c>
      <c r="AW428" s="13" t="s">
        <v>31</v>
      </c>
      <c r="AX428" s="13" t="s">
        <v>75</v>
      </c>
      <c r="AY428" s="240" t="s">
        <v>124</v>
      </c>
    </row>
    <row r="429" s="14" customFormat="1">
      <c r="A429" s="14"/>
      <c r="B429" s="241"/>
      <c r="C429" s="242"/>
      <c r="D429" s="232" t="s">
        <v>133</v>
      </c>
      <c r="E429" s="243" t="s">
        <v>1</v>
      </c>
      <c r="F429" s="244" t="s">
        <v>345</v>
      </c>
      <c r="G429" s="242"/>
      <c r="H429" s="245">
        <v>40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1" t="s">
        <v>133</v>
      </c>
      <c r="AU429" s="251" t="s">
        <v>85</v>
      </c>
      <c r="AV429" s="14" t="s">
        <v>85</v>
      </c>
      <c r="AW429" s="14" t="s">
        <v>31</v>
      </c>
      <c r="AX429" s="14" t="s">
        <v>83</v>
      </c>
      <c r="AY429" s="251" t="s">
        <v>124</v>
      </c>
    </row>
    <row r="430" s="2" customFormat="1" ht="24.15" customHeight="1">
      <c r="A430" s="38"/>
      <c r="B430" s="39"/>
      <c r="C430" s="252" t="s">
        <v>640</v>
      </c>
      <c r="D430" s="252" t="s">
        <v>188</v>
      </c>
      <c r="E430" s="253" t="s">
        <v>641</v>
      </c>
      <c r="F430" s="254" t="s">
        <v>642</v>
      </c>
      <c r="G430" s="255" t="s">
        <v>238</v>
      </c>
      <c r="H430" s="256">
        <v>41</v>
      </c>
      <c r="I430" s="257"/>
      <c r="J430" s="256">
        <f>ROUND(I430*H430,2)</f>
        <v>0</v>
      </c>
      <c r="K430" s="254" t="s">
        <v>130</v>
      </c>
      <c r="L430" s="258"/>
      <c r="M430" s="259" t="s">
        <v>1</v>
      </c>
      <c r="N430" s="260" t="s">
        <v>40</v>
      </c>
      <c r="O430" s="91"/>
      <c r="P430" s="226">
        <f>O430*H430</f>
        <v>0</v>
      </c>
      <c r="Q430" s="226">
        <v>0.0026700000000000001</v>
      </c>
      <c r="R430" s="226">
        <f>Q430*H430</f>
        <v>0.10947</v>
      </c>
      <c r="S430" s="226">
        <v>0</v>
      </c>
      <c r="T430" s="227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8" t="s">
        <v>166</v>
      </c>
      <c r="AT430" s="228" t="s">
        <v>188</v>
      </c>
      <c r="AU430" s="228" t="s">
        <v>85</v>
      </c>
      <c r="AY430" s="17" t="s">
        <v>124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7" t="s">
        <v>83</v>
      </c>
      <c r="BK430" s="229">
        <f>ROUND(I430*H430,2)</f>
        <v>0</v>
      </c>
      <c r="BL430" s="17" t="s">
        <v>131</v>
      </c>
      <c r="BM430" s="228" t="s">
        <v>643</v>
      </c>
    </row>
    <row r="431" s="14" customFormat="1">
      <c r="A431" s="14"/>
      <c r="B431" s="241"/>
      <c r="C431" s="242"/>
      <c r="D431" s="232" t="s">
        <v>133</v>
      </c>
      <c r="E431" s="243" t="s">
        <v>1</v>
      </c>
      <c r="F431" s="244" t="s">
        <v>644</v>
      </c>
      <c r="G431" s="242"/>
      <c r="H431" s="245">
        <v>41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1" t="s">
        <v>133</v>
      </c>
      <c r="AU431" s="251" t="s">
        <v>85</v>
      </c>
      <c r="AV431" s="14" t="s">
        <v>85</v>
      </c>
      <c r="AW431" s="14" t="s">
        <v>31</v>
      </c>
      <c r="AX431" s="14" t="s">
        <v>83</v>
      </c>
      <c r="AY431" s="251" t="s">
        <v>124</v>
      </c>
    </row>
    <row r="432" s="2" customFormat="1" ht="24.15" customHeight="1">
      <c r="A432" s="38"/>
      <c r="B432" s="39"/>
      <c r="C432" s="218" t="s">
        <v>645</v>
      </c>
      <c r="D432" s="218" t="s">
        <v>126</v>
      </c>
      <c r="E432" s="219" t="s">
        <v>646</v>
      </c>
      <c r="F432" s="220" t="s">
        <v>647</v>
      </c>
      <c r="G432" s="221" t="s">
        <v>142</v>
      </c>
      <c r="H432" s="222">
        <v>1</v>
      </c>
      <c r="I432" s="223"/>
      <c r="J432" s="222">
        <f>ROUND(I432*H432,2)</f>
        <v>0</v>
      </c>
      <c r="K432" s="220" t="s">
        <v>1</v>
      </c>
      <c r="L432" s="44"/>
      <c r="M432" s="224" t="s">
        <v>1</v>
      </c>
      <c r="N432" s="225" t="s">
        <v>40</v>
      </c>
      <c r="O432" s="91"/>
      <c r="P432" s="226">
        <f>O432*H432</f>
        <v>0</v>
      </c>
      <c r="Q432" s="226">
        <v>0</v>
      </c>
      <c r="R432" s="226">
        <f>Q432*H432</f>
        <v>0</v>
      </c>
      <c r="S432" s="226">
        <v>0</v>
      </c>
      <c r="T432" s="227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8" t="s">
        <v>131</v>
      </c>
      <c r="AT432" s="228" t="s">
        <v>126</v>
      </c>
      <c r="AU432" s="228" t="s">
        <v>85</v>
      </c>
      <c r="AY432" s="17" t="s">
        <v>124</v>
      </c>
      <c r="BE432" s="229">
        <f>IF(N432="základní",J432,0)</f>
        <v>0</v>
      </c>
      <c r="BF432" s="229">
        <f>IF(N432="snížená",J432,0)</f>
        <v>0</v>
      </c>
      <c r="BG432" s="229">
        <f>IF(N432="zákl. přenesená",J432,0)</f>
        <v>0</v>
      </c>
      <c r="BH432" s="229">
        <f>IF(N432="sníž. přenesená",J432,0)</f>
        <v>0</v>
      </c>
      <c r="BI432" s="229">
        <f>IF(N432="nulová",J432,0)</f>
        <v>0</v>
      </c>
      <c r="BJ432" s="17" t="s">
        <v>83</v>
      </c>
      <c r="BK432" s="229">
        <f>ROUND(I432*H432,2)</f>
        <v>0</v>
      </c>
      <c r="BL432" s="17" t="s">
        <v>131</v>
      </c>
      <c r="BM432" s="228" t="s">
        <v>648</v>
      </c>
    </row>
    <row r="433" s="2" customFormat="1" ht="24.15" customHeight="1">
      <c r="A433" s="38"/>
      <c r="B433" s="39"/>
      <c r="C433" s="218" t="s">
        <v>649</v>
      </c>
      <c r="D433" s="218" t="s">
        <v>126</v>
      </c>
      <c r="E433" s="219" t="s">
        <v>650</v>
      </c>
      <c r="F433" s="220" t="s">
        <v>651</v>
      </c>
      <c r="G433" s="221" t="s">
        <v>257</v>
      </c>
      <c r="H433" s="222">
        <v>5</v>
      </c>
      <c r="I433" s="223"/>
      <c r="J433" s="222">
        <f>ROUND(I433*H433,2)</f>
        <v>0</v>
      </c>
      <c r="K433" s="220" t="s">
        <v>1</v>
      </c>
      <c r="L433" s="44"/>
      <c r="M433" s="224" t="s">
        <v>1</v>
      </c>
      <c r="N433" s="225" t="s">
        <v>40</v>
      </c>
      <c r="O433" s="91"/>
      <c r="P433" s="226">
        <f>O433*H433</f>
        <v>0</v>
      </c>
      <c r="Q433" s="226">
        <v>0</v>
      </c>
      <c r="R433" s="226">
        <f>Q433*H433</f>
        <v>0</v>
      </c>
      <c r="S433" s="226">
        <v>0</v>
      </c>
      <c r="T433" s="227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8" t="s">
        <v>131</v>
      </c>
      <c r="AT433" s="228" t="s">
        <v>126</v>
      </c>
      <c r="AU433" s="228" t="s">
        <v>85</v>
      </c>
      <c r="AY433" s="17" t="s">
        <v>124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7" t="s">
        <v>83</v>
      </c>
      <c r="BK433" s="229">
        <f>ROUND(I433*H433,2)</f>
        <v>0</v>
      </c>
      <c r="BL433" s="17" t="s">
        <v>131</v>
      </c>
      <c r="BM433" s="228" t="s">
        <v>652</v>
      </c>
    </row>
    <row r="434" s="2" customFormat="1" ht="24.15" customHeight="1">
      <c r="A434" s="38"/>
      <c r="B434" s="39"/>
      <c r="C434" s="218" t="s">
        <v>653</v>
      </c>
      <c r="D434" s="218" t="s">
        <v>126</v>
      </c>
      <c r="E434" s="219" t="s">
        <v>654</v>
      </c>
      <c r="F434" s="220" t="s">
        <v>655</v>
      </c>
      <c r="G434" s="221" t="s">
        <v>257</v>
      </c>
      <c r="H434" s="222">
        <v>5</v>
      </c>
      <c r="I434" s="223"/>
      <c r="J434" s="222">
        <f>ROUND(I434*H434,2)</f>
        <v>0</v>
      </c>
      <c r="K434" s="220" t="s">
        <v>130</v>
      </c>
      <c r="L434" s="44"/>
      <c r="M434" s="224" t="s">
        <v>1</v>
      </c>
      <c r="N434" s="225" t="s">
        <v>40</v>
      </c>
      <c r="O434" s="91"/>
      <c r="P434" s="226">
        <f>O434*H434</f>
        <v>0</v>
      </c>
      <c r="Q434" s="226">
        <v>0.087419999999999998</v>
      </c>
      <c r="R434" s="226">
        <f>Q434*H434</f>
        <v>0.43709999999999999</v>
      </c>
      <c r="S434" s="226">
        <v>0</v>
      </c>
      <c r="T434" s="227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8" t="s">
        <v>131</v>
      </c>
      <c r="AT434" s="228" t="s">
        <v>126</v>
      </c>
      <c r="AU434" s="228" t="s">
        <v>85</v>
      </c>
      <c r="AY434" s="17" t="s">
        <v>124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17" t="s">
        <v>83</v>
      </c>
      <c r="BK434" s="229">
        <f>ROUND(I434*H434,2)</f>
        <v>0</v>
      </c>
      <c r="BL434" s="17" t="s">
        <v>131</v>
      </c>
      <c r="BM434" s="228" t="s">
        <v>656</v>
      </c>
    </row>
    <row r="435" s="13" customFormat="1">
      <c r="A435" s="13"/>
      <c r="B435" s="230"/>
      <c r="C435" s="231"/>
      <c r="D435" s="232" t="s">
        <v>133</v>
      </c>
      <c r="E435" s="233" t="s">
        <v>1</v>
      </c>
      <c r="F435" s="234" t="s">
        <v>657</v>
      </c>
      <c r="G435" s="231"/>
      <c r="H435" s="233" t="s">
        <v>1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133</v>
      </c>
      <c r="AU435" s="240" t="s">
        <v>85</v>
      </c>
      <c r="AV435" s="13" t="s">
        <v>83</v>
      </c>
      <c r="AW435" s="13" t="s">
        <v>31</v>
      </c>
      <c r="AX435" s="13" t="s">
        <v>75</v>
      </c>
      <c r="AY435" s="240" t="s">
        <v>124</v>
      </c>
    </row>
    <row r="436" s="14" customFormat="1">
      <c r="A436" s="14"/>
      <c r="B436" s="241"/>
      <c r="C436" s="242"/>
      <c r="D436" s="232" t="s">
        <v>133</v>
      </c>
      <c r="E436" s="243" t="s">
        <v>1</v>
      </c>
      <c r="F436" s="244" t="s">
        <v>151</v>
      </c>
      <c r="G436" s="242"/>
      <c r="H436" s="245">
        <v>5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1" t="s">
        <v>133</v>
      </c>
      <c r="AU436" s="251" t="s">
        <v>85</v>
      </c>
      <c r="AV436" s="14" t="s">
        <v>85</v>
      </c>
      <c r="AW436" s="14" t="s">
        <v>31</v>
      </c>
      <c r="AX436" s="14" t="s">
        <v>83</v>
      </c>
      <c r="AY436" s="251" t="s">
        <v>124</v>
      </c>
    </row>
    <row r="437" s="2" customFormat="1" ht="24.15" customHeight="1">
      <c r="A437" s="38"/>
      <c r="B437" s="39"/>
      <c r="C437" s="252" t="s">
        <v>658</v>
      </c>
      <c r="D437" s="252" t="s">
        <v>188</v>
      </c>
      <c r="E437" s="253" t="s">
        <v>659</v>
      </c>
      <c r="F437" s="254" t="s">
        <v>660</v>
      </c>
      <c r="G437" s="255" t="s">
        <v>257</v>
      </c>
      <c r="H437" s="256">
        <v>5</v>
      </c>
      <c r="I437" s="257"/>
      <c r="J437" s="256">
        <f>ROUND(I437*H437,2)</f>
        <v>0</v>
      </c>
      <c r="K437" s="254" t="s">
        <v>130</v>
      </c>
      <c r="L437" s="258"/>
      <c r="M437" s="259" t="s">
        <v>1</v>
      </c>
      <c r="N437" s="260" t="s">
        <v>40</v>
      </c>
      <c r="O437" s="91"/>
      <c r="P437" s="226">
        <f>O437*H437</f>
        <v>0</v>
      </c>
      <c r="Q437" s="226">
        <v>0.027</v>
      </c>
      <c r="R437" s="226">
        <f>Q437*H437</f>
        <v>0.13500000000000001</v>
      </c>
      <c r="S437" s="226">
        <v>0</v>
      </c>
      <c r="T437" s="227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8" t="s">
        <v>166</v>
      </c>
      <c r="AT437" s="228" t="s">
        <v>188</v>
      </c>
      <c r="AU437" s="228" t="s">
        <v>85</v>
      </c>
      <c r="AY437" s="17" t="s">
        <v>124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7" t="s">
        <v>83</v>
      </c>
      <c r="BK437" s="229">
        <f>ROUND(I437*H437,2)</f>
        <v>0</v>
      </c>
      <c r="BL437" s="17" t="s">
        <v>131</v>
      </c>
      <c r="BM437" s="228" t="s">
        <v>661</v>
      </c>
    </row>
    <row r="438" s="2" customFormat="1" ht="24.15" customHeight="1">
      <c r="A438" s="38"/>
      <c r="B438" s="39"/>
      <c r="C438" s="218" t="s">
        <v>422</v>
      </c>
      <c r="D438" s="218" t="s">
        <v>126</v>
      </c>
      <c r="E438" s="219" t="s">
        <v>662</v>
      </c>
      <c r="F438" s="220" t="s">
        <v>663</v>
      </c>
      <c r="G438" s="221" t="s">
        <v>257</v>
      </c>
      <c r="H438" s="222">
        <v>5</v>
      </c>
      <c r="I438" s="223"/>
      <c r="J438" s="222">
        <f>ROUND(I438*H438,2)</f>
        <v>0</v>
      </c>
      <c r="K438" s="220" t="s">
        <v>130</v>
      </c>
      <c r="L438" s="44"/>
      <c r="M438" s="224" t="s">
        <v>1</v>
      </c>
      <c r="N438" s="225" t="s">
        <v>40</v>
      </c>
      <c r="O438" s="91"/>
      <c r="P438" s="226">
        <f>O438*H438</f>
        <v>0</v>
      </c>
      <c r="Q438" s="226">
        <v>0.12422</v>
      </c>
      <c r="R438" s="226">
        <f>Q438*H438</f>
        <v>0.62109999999999999</v>
      </c>
      <c r="S438" s="226">
        <v>0</v>
      </c>
      <c r="T438" s="227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8" t="s">
        <v>131</v>
      </c>
      <c r="AT438" s="228" t="s">
        <v>126</v>
      </c>
      <c r="AU438" s="228" t="s">
        <v>85</v>
      </c>
      <c r="AY438" s="17" t="s">
        <v>124</v>
      </c>
      <c r="BE438" s="229">
        <f>IF(N438="základní",J438,0)</f>
        <v>0</v>
      </c>
      <c r="BF438" s="229">
        <f>IF(N438="snížená",J438,0)</f>
        <v>0</v>
      </c>
      <c r="BG438" s="229">
        <f>IF(N438="zákl. přenesená",J438,0)</f>
        <v>0</v>
      </c>
      <c r="BH438" s="229">
        <f>IF(N438="sníž. přenesená",J438,0)</f>
        <v>0</v>
      </c>
      <c r="BI438" s="229">
        <f>IF(N438="nulová",J438,0)</f>
        <v>0</v>
      </c>
      <c r="BJ438" s="17" t="s">
        <v>83</v>
      </c>
      <c r="BK438" s="229">
        <f>ROUND(I438*H438,2)</f>
        <v>0</v>
      </c>
      <c r="BL438" s="17" t="s">
        <v>131</v>
      </c>
      <c r="BM438" s="228" t="s">
        <v>664</v>
      </c>
    </row>
    <row r="439" s="2" customFormat="1" ht="24.15" customHeight="1">
      <c r="A439" s="38"/>
      <c r="B439" s="39"/>
      <c r="C439" s="252" t="s">
        <v>665</v>
      </c>
      <c r="D439" s="252" t="s">
        <v>188</v>
      </c>
      <c r="E439" s="253" t="s">
        <v>666</v>
      </c>
      <c r="F439" s="254" t="s">
        <v>667</v>
      </c>
      <c r="G439" s="255" t="s">
        <v>257</v>
      </c>
      <c r="H439" s="256">
        <v>5</v>
      </c>
      <c r="I439" s="257"/>
      <c r="J439" s="256">
        <f>ROUND(I439*H439,2)</f>
        <v>0</v>
      </c>
      <c r="K439" s="254" t="s">
        <v>130</v>
      </c>
      <c r="L439" s="258"/>
      <c r="M439" s="259" t="s">
        <v>1</v>
      </c>
      <c r="N439" s="260" t="s">
        <v>40</v>
      </c>
      <c r="O439" s="91"/>
      <c r="P439" s="226">
        <f>O439*H439</f>
        <v>0</v>
      </c>
      <c r="Q439" s="226">
        <v>0.071999999999999995</v>
      </c>
      <c r="R439" s="226">
        <f>Q439*H439</f>
        <v>0.35999999999999999</v>
      </c>
      <c r="S439" s="226">
        <v>0</v>
      </c>
      <c r="T439" s="227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8" t="s">
        <v>166</v>
      </c>
      <c r="AT439" s="228" t="s">
        <v>188</v>
      </c>
      <c r="AU439" s="228" t="s">
        <v>85</v>
      </c>
      <c r="AY439" s="17" t="s">
        <v>124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7" t="s">
        <v>83</v>
      </c>
      <c r="BK439" s="229">
        <f>ROUND(I439*H439,2)</f>
        <v>0</v>
      </c>
      <c r="BL439" s="17" t="s">
        <v>131</v>
      </c>
      <c r="BM439" s="228" t="s">
        <v>668</v>
      </c>
    </row>
    <row r="440" s="2" customFormat="1" ht="24.15" customHeight="1">
      <c r="A440" s="38"/>
      <c r="B440" s="39"/>
      <c r="C440" s="218" t="s">
        <v>669</v>
      </c>
      <c r="D440" s="218" t="s">
        <v>126</v>
      </c>
      <c r="E440" s="219" t="s">
        <v>670</v>
      </c>
      <c r="F440" s="220" t="s">
        <v>671</v>
      </c>
      <c r="G440" s="221" t="s">
        <v>257</v>
      </c>
      <c r="H440" s="222">
        <v>5</v>
      </c>
      <c r="I440" s="223"/>
      <c r="J440" s="222">
        <f>ROUND(I440*H440,2)</f>
        <v>0</v>
      </c>
      <c r="K440" s="220" t="s">
        <v>130</v>
      </c>
      <c r="L440" s="44"/>
      <c r="M440" s="224" t="s">
        <v>1</v>
      </c>
      <c r="N440" s="225" t="s">
        <v>40</v>
      </c>
      <c r="O440" s="91"/>
      <c r="P440" s="226">
        <f>O440*H440</f>
        <v>0</v>
      </c>
      <c r="Q440" s="226">
        <v>0.02972</v>
      </c>
      <c r="R440" s="226">
        <f>Q440*H440</f>
        <v>0.14860000000000001</v>
      </c>
      <c r="S440" s="226">
        <v>0</v>
      </c>
      <c r="T440" s="227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8" t="s">
        <v>131</v>
      </c>
      <c r="AT440" s="228" t="s">
        <v>126</v>
      </c>
      <c r="AU440" s="228" t="s">
        <v>85</v>
      </c>
      <c r="AY440" s="17" t="s">
        <v>124</v>
      </c>
      <c r="BE440" s="229">
        <f>IF(N440="základní",J440,0)</f>
        <v>0</v>
      </c>
      <c r="BF440" s="229">
        <f>IF(N440="snížená",J440,0)</f>
        <v>0</v>
      </c>
      <c r="BG440" s="229">
        <f>IF(N440="zákl. přenesená",J440,0)</f>
        <v>0</v>
      </c>
      <c r="BH440" s="229">
        <f>IF(N440="sníž. přenesená",J440,0)</f>
        <v>0</v>
      </c>
      <c r="BI440" s="229">
        <f>IF(N440="nulová",J440,0)</f>
        <v>0</v>
      </c>
      <c r="BJ440" s="17" t="s">
        <v>83</v>
      </c>
      <c r="BK440" s="229">
        <f>ROUND(I440*H440,2)</f>
        <v>0</v>
      </c>
      <c r="BL440" s="17" t="s">
        <v>131</v>
      </c>
      <c r="BM440" s="228" t="s">
        <v>672</v>
      </c>
    </row>
    <row r="441" s="2" customFormat="1" ht="24.15" customHeight="1">
      <c r="A441" s="38"/>
      <c r="B441" s="39"/>
      <c r="C441" s="252" t="s">
        <v>673</v>
      </c>
      <c r="D441" s="252" t="s">
        <v>188</v>
      </c>
      <c r="E441" s="253" t="s">
        <v>674</v>
      </c>
      <c r="F441" s="254" t="s">
        <v>675</v>
      </c>
      <c r="G441" s="255" t="s">
        <v>257</v>
      </c>
      <c r="H441" s="256">
        <v>5</v>
      </c>
      <c r="I441" s="257"/>
      <c r="J441" s="256">
        <f>ROUND(I441*H441,2)</f>
        <v>0</v>
      </c>
      <c r="K441" s="254" t="s">
        <v>130</v>
      </c>
      <c r="L441" s="258"/>
      <c r="M441" s="259" t="s">
        <v>1</v>
      </c>
      <c r="N441" s="260" t="s">
        <v>40</v>
      </c>
      <c r="O441" s="91"/>
      <c r="P441" s="226">
        <f>O441*H441</f>
        <v>0</v>
      </c>
      <c r="Q441" s="226">
        <v>0.080000000000000002</v>
      </c>
      <c r="R441" s="226">
        <f>Q441*H441</f>
        <v>0.40000000000000002</v>
      </c>
      <c r="S441" s="226">
        <v>0</v>
      </c>
      <c r="T441" s="227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8" t="s">
        <v>166</v>
      </c>
      <c r="AT441" s="228" t="s">
        <v>188</v>
      </c>
      <c r="AU441" s="228" t="s">
        <v>85</v>
      </c>
      <c r="AY441" s="17" t="s">
        <v>124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17" t="s">
        <v>83</v>
      </c>
      <c r="BK441" s="229">
        <f>ROUND(I441*H441,2)</f>
        <v>0</v>
      </c>
      <c r="BL441" s="17" t="s">
        <v>131</v>
      </c>
      <c r="BM441" s="228" t="s">
        <v>676</v>
      </c>
    </row>
    <row r="442" s="2" customFormat="1" ht="24.15" customHeight="1">
      <c r="A442" s="38"/>
      <c r="B442" s="39"/>
      <c r="C442" s="218" t="s">
        <v>677</v>
      </c>
      <c r="D442" s="218" t="s">
        <v>126</v>
      </c>
      <c r="E442" s="219" t="s">
        <v>678</v>
      </c>
      <c r="F442" s="220" t="s">
        <v>679</v>
      </c>
      <c r="G442" s="221" t="s">
        <v>257</v>
      </c>
      <c r="H442" s="222">
        <v>5</v>
      </c>
      <c r="I442" s="223"/>
      <c r="J442" s="222">
        <f>ROUND(I442*H442,2)</f>
        <v>0</v>
      </c>
      <c r="K442" s="220" t="s">
        <v>130</v>
      </c>
      <c r="L442" s="44"/>
      <c r="M442" s="224" t="s">
        <v>1</v>
      </c>
      <c r="N442" s="225" t="s">
        <v>40</v>
      </c>
      <c r="O442" s="91"/>
      <c r="P442" s="226">
        <f>O442*H442</f>
        <v>0</v>
      </c>
      <c r="Q442" s="226">
        <v>0.02972</v>
      </c>
      <c r="R442" s="226">
        <f>Q442*H442</f>
        <v>0.14860000000000001</v>
      </c>
      <c r="S442" s="226">
        <v>0</v>
      </c>
      <c r="T442" s="227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8" t="s">
        <v>131</v>
      </c>
      <c r="AT442" s="228" t="s">
        <v>126</v>
      </c>
      <c r="AU442" s="228" t="s">
        <v>85</v>
      </c>
      <c r="AY442" s="17" t="s">
        <v>124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17" t="s">
        <v>83</v>
      </c>
      <c r="BK442" s="229">
        <f>ROUND(I442*H442,2)</f>
        <v>0</v>
      </c>
      <c r="BL442" s="17" t="s">
        <v>131</v>
      </c>
      <c r="BM442" s="228" t="s">
        <v>680</v>
      </c>
    </row>
    <row r="443" s="2" customFormat="1" ht="24.15" customHeight="1">
      <c r="A443" s="38"/>
      <c r="B443" s="39"/>
      <c r="C443" s="252" t="s">
        <v>681</v>
      </c>
      <c r="D443" s="252" t="s">
        <v>188</v>
      </c>
      <c r="E443" s="253" t="s">
        <v>682</v>
      </c>
      <c r="F443" s="254" t="s">
        <v>683</v>
      </c>
      <c r="G443" s="255" t="s">
        <v>257</v>
      </c>
      <c r="H443" s="256">
        <v>5</v>
      </c>
      <c r="I443" s="257"/>
      <c r="J443" s="256">
        <f>ROUND(I443*H443,2)</f>
        <v>0</v>
      </c>
      <c r="K443" s="254" t="s">
        <v>130</v>
      </c>
      <c r="L443" s="258"/>
      <c r="M443" s="259" t="s">
        <v>1</v>
      </c>
      <c r="N443" s="260" t="s">
        <v>40</v>
      </c>
      <c r="O443" s="91"/>
      <c r="P443" s="226">
        <f>O443*H443</f>
        <v>0</v>
      </c>
      <c r="Q443" s="226">
        <v>0.057000000000000002</v>
      </c>
      <c r="R443" s="226">
        <f>Q443*H443</f>
        <v>0.28500000000000003</v>
      </c>
      <c r="S443" s="226">
        <v>0</v>
      </c>
      <c r="T443" s="227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8" t="s">
        <v>166</v>
      </c>
      <c r="AT443" s="228" t="s">
        <v>188</v>
      </c>
      <c r="AU443" s="228" t="s">
        <v>85</v>
      </c>
      <c r="AY443" s="17" t="s">
        <v>124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7" t="s">
        <v>83</v>
      </c>
      <c r="BK443" s="229">
        <f>ROUND(I443*H443,2)</f>
        <v>0</v>
      </c>
      <c r="BL443" s="17" t="s">
        <v>131</v>
      </c>
      <c r="BM443" s="228" t="s">
        <v>684</v>
      </c>
    </row>
    <row r="444" s="2" customFormat="1" ht="24.15" customHeight="1">
      <c r="A444" s="38"/>
      <c r="B444" s="39"/>
      <c r="C444" s="218" t="s">
        <v>685</v>
      </c>
      <c r="D444" s="218" t="s">
        <v>126</v>
      </c>
      <c r="E444" s="219" t="s">
        <v>686</v>
      </c>
      <c r="F444" s="220" t="s">
        <v>687</v>
      </c>
      <c r="G444" s="221" t="s">
        <v>257</v>
      </c>
      <c r="H444" s="222">
        <v>5</v>
      </c>
      <c r="I444" s="223"/>
      <c r="J444" s="222">
        <f>ROUND(I444*H444,2)</f>
        <v>0</v>
      </c>
      <c r="K444" s="220" t="s">
        <v>130</v>
      </c>
      <c r="L444" s="44"/>
      <c r="M444" s="224" t="s">
        <v>1</v>
      </c>
      <c r="N444" s="225" t="s">
        <v>40</v>
      </c>
      <c r="O444" s="91"/>
      <c r="P444" s="226">
        <f>O444*H444</f>
        <v>0</v>
      </c>
      <c r="Q444" s="226">
        <v>0.02972</v>
      </c>
      <c r="R444" s="226">
        <f>Q444*H444</f>
        <v>0.14860000000000001</v>
      </c>
      <c r="S444" s="226">
        <v>0</v>
      </c>
      <c r="T444" s="227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8" t="s">
        <v>131</v>
      </c>
      <c r="AT444" s="228" t="s">
        <v>126</v>
      </c>
      <c r="AU444" s="228" t="s">
        <v>85</v>
      </c>
      <c r="AY444" s="17" t="s">
        <v>124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17" t="s">
        <v>83</v>
      </c>
      <c r="BK444" s="229">
        <f>ROUND(I444*H444,2)</f>
        <v>0</v>
      </c>
      <c r="BL444" s="17" t="s">
        <v>131</v>
      </c>
      <c r="BM444" s="228" t="s">
        <v>688</v>
      </c>
    </row>
    <row r="445" s="2" customFormat="1" ht="24.15" customHeight="1">
      <c r="A445" s="38"/>
      <c r="B445" s="39"/>
      <c r="C445" s="252" t="s">
        <v>689</v>
      </c>
      <c r="D445" s="252" t="s">
        <v>188</v>
      </c>
      <c r="E445" s="253" t="s">
        <v>690</v>
      </c>
      <c r="F445" s="254" t="s">
        <v>691</v>
      </c>
      <c r="G445" s="255" t="s">
        <v>257</v>
      </c>
      <c r="H445" s="256">
        <v>5</v>
      </c>
      <c r="I445" s="257"/>
      <c r="J445" s="256">
        <f>ROUND(I445*H445,2)</f>
        <v>0</v>
      </c>
      <c r="K445" s="254" t="s">
        <v>130</v>
      </c>
      <c r="L445" s="258"/>
      <c r="M445" s="259" t="s">
        <v>1</v>
      </c>
      <c r="N445" s="260" t="s">
        <v>40</v>
      </c>
      <c r="O445" s="91"/>
      <c r="P445" s="226">
        <f>O445*H445</f>
        <v>0</v>
      </c>
      <c r="Q445" s="226">
        <v>0.11</v>
      </c>
      <c r="R445" s="226">
        <f>Q445*H445</f>
        <v>0.55000000000000004</v>
      </c>
      <c r="S445" s="226">
        <v>0</v>
      </c>
      <c r="T445" s="227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8" t="s">
        <v>166</v>
      </c>
      <c r="AT445" s="228" t="s">
        <v>188</v>
      </c>
      <c r="AU445" s="228" t="s">
        <v>85</v>
      </c>
      <c r="AY445" s="17" t="s">
        <v>124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7" t="s">
        <v>83</v>
      </c>
      <c r="BK445" s="229">
        <f>ROUND(I445*H445,2)</f>
        <v>0</v>
      </c>
      <c r="BL445" s="17" t="s">
        <v>131</v>
      </c>
      <c r="BM445" s="228" t="s">
        <v>692</v>
      </c>
    </row>
    <row r="446" s="2" customFormat="1" ht="24.15" customHeight="1">
      <c r="A446" s="38"/>
      <c r="B446" s="39"/>
      <c r="C446" s="218" t="s">
        <v>693</v>
      </c>
      <c r="D446" s="218" t="s">
        <v>126</v>
      </c>
      <c r="E446" s="219" t="s">
        <v>694</v>
      </c>
      <c r="F446" s="220" t="s">
        <v>695</v>
      </c>
      <c r="G446" s="221" t="s">
        <v>257</v>
      </c>
      <c r="H446" s="222">
        <v>5</v>
      </c>
      <c r="I446" s="223"/>
      <c r="J446" s="222">
        <f>ROUND(I446*H446,2)</f>
        <v>0</v>
      </c>
      <c r="K446" s="220" t="s">
        <v>130</v>
      </c>
      <c r="L446" s="44"/>
      <c r="M446" s="224" t="s">
        <v>1</v>
      </c>
      <c r="N446" s="225" t="s">
        <v>40</v>
      </c>
      <c r="O446" s="91"/>
      <c r="P446" s="226">
        <f>O446*H446</f>
        <v>0</v>
      </c>
      <c r="Q446" s="226">
        <v>0.21734000000000001</v>
      </c>
      <c r="R446" s="226">
        <f>Q446*H446</f>
        <v>1.0867</v>
      </c>
      <c r="S446" s="226">
        <v>0</v>
      </c>
      <c r="T446" s="227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8" t="s">
        <v>131</v>
      </c>
      <c r="AT446" s="228" t="s">
        <v>126</v>
      </c>
      <c r="AU446" s="228" t="s">
        <v>85</v>
      </c>
      <c r="AY446" s="17" t="s">
        <v>124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17" t="s">
        <v>83</v>
      </c>
      <c r="BK446" s="229">
        <f>ROUND(I446*H446,2)</f>
        <v>0</v>
      </c>
      <c r="BL446" s="17" t="s">
        <v>131</v>
      </c>
      <c r="BM446" s="228" t="s">
        <v>696</v>
      </c>
    </row>
    <row r="447" s="13" customFormat="1">
      <c r="A447" s="13"/>
      <c r="B447" s="230"/>
      <c r="C447" s="231"/>
      <c r="D447" s="232" t="s">
        <v>133</v>
      </c>
      <c r="E447" s="233" t="s">
        <v>1</v>
      </c>
      <c r="F447" s="234" t="s">
        <v>697</v>
      </c>
      <c r="G447" s="231"/>
      <c r="H447" s="233" t="s">
        <v>1</v>
      </c>
      <c r="I447" s="235"/>
      <c r="J447" s="231"/>
      <c r="K447" s="231"/>
      <c r="L447" s="236"/>
      <c r="M447" s="237"/>
      <c r="N447" s="238"/>
      <c r="O447" s="238"/>
      <c r="P447" s="238"/>
      <c r="Q447" s="238"/>
      <c r="R447" s="238"/>
      <c r="S447" s="238"/>
      <c r="T447" s="23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0" t="s">
        <v>133</v>
      </c>
      <c r="AU447" s="240" t="s">
        <v>85</v>
      </c>
      <c r="AV447" s="13" t="s">
        <v>83</v>
      </c>
      <c r="AW447" s="13" t="s">
        <v>31</v>
      </c>
      <c r="AX447" s="13" t="s">
        <v>75</v>
      </c>
      <c r="AY447" s="240" t="s">
        <v>124</v>
      </c>
    </row>
    <row r="448" s="14" customFormat="1">
      <c r="A448" s="14"/>
      <c r="B448" s="241"/>
      <c r="C448" s="242"/>
      <c r="D448" s="232" t="s">
        <v>133</v>
      </c>
      <c r="E448" s="243" t="s">
        <v>1</v>
      </c>
      <c r="F448" s="244" t="s">
        <v>151</v>
      </c>
      <c r="G448" s="242"/>
      <c r="H448" s="245">
        <v>5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1" t="s">
        <v>133</v>
      </c>
      <c r="AU448" s="251" t="s">
        <v>85</v>
      </c>
      <c r="AV448" s="14" t="s">
        <v>85</v>
      </c>
      <c r="AW448" s="14" t="s">
        <v>31</v>
      </c>
      <c r="AX448" s="14" t="s">
        <v>83</v>
      </c>
      <c r="AY448" s="251" t="s">
        <v>124</v>
      </c>
    </row>
    <row r="449" s="2" customFormat="1" ht="24.15" customHeight="1">
      <c r="A449" s="38"/>
      <c r="B449" s="39"/>
      <c r="C449" s="252" t="s">
        <v>698</v>
      </c>
      <c r="D449" s="252" t="s">
        <v>188</v>
      </c>
      <c r="E449" s="253" t="s">
        <v>699</v>
      </c>
      <c r="F449" s="254" t="s">
        <v>700</v>
      </c>
      <c r="G449" s="255" t="s">
        <v>257</v>
      </c>
      <c r="H449" s="256">
        <v>5</v>
      </c>
      <c r="I449" s="257"/>
      <c r="J449" s="256">
        <f>ROUND(I449*H449,2)</f>
        <v>0</v>
      </c>
      <c r="K449" s="254" t="s">
        <v>130</v>
      </c>
      <c r="L449" s="258"/>
      <c r="M449" s="259" t="s">
        <v>1</v>
      </c>
      <c r="N449" s="260" t="s">
        <v>40</v>
      </c>
      <c r="O449" s="91"/>
      <c r="P449" s="226">
        <f>O449*H449</f>
        <v>0</v>
      </c>
      <c r="Q449" s="226">
        <v>0.095799999999999996</v>
      </c>
      <c r="R449" s="226">
        <f>Q449*H449</f>
        <v>0.47899999999999998</v>
      </c>
      <c r="S449" s="226">
        <v>0</v>
      </c>
      <c r="T449" s="227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8" t="s">
        <v>166</v>
      </c>
      <c r="AT449" s="228" t="s">
        <v>188</v>
      </c>
      <c r="AU449" s="228" t="s">
        <v>85</v>
      </c>
      <c r="AY449" s="17" t="s">
        <v>124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17" t="s">
        <v>83</v>
      </c>
      <c r="BK449" s="229">
        <f>ROUND(I449*H449,2)</f>
        <v>0</v>
      </c>
      <c r="BL449" s="17" t="s">
        <v>131</v>
      </c>
      <c r="BM449" s="228" t="s">
        <v>701</v>
      </c>
    </row>
    <row r="450" s="2" customFormat="1" ht="16.5" customHeight="1">
      <c r="A450" s="38"/>
      <c r="B450" s="39"/>
      <c r="C450" s="252" t="s">
        <v>702</v>
      </c>
      <c r="D450" s="252" t="s">
        <v>188</v>
      </c>
      <c r="E450" s="253" t="s">
        <v>703</v>
      </c>
      <c r="F450" s="254" t="s">
        <v>704</v>
      </c>
      <c r="G450" s="255" t="s">
        <v>257</v>
      </c>
      <c r="H450" s="256">
        <v>5</v>
      </c>
      <c r="I450" s="257"/>
      <c r="J450" s="256">
        <f>ROUND(I450*H450,2)</f>
        <v>0</v>
      </c>
      <c r="K450" s="254" t="s">
        <v>130</v>
      </c>
      <c r="L450" s="258"/>
      <c r="M450" s="259" t="s">
        <v>1</v>
      </c>
      <c r="N450" s="260" t="s">
        <v>40</v>
      </c>
      <c r="O450" s="91"/>
      <c r="P450" s="226">
        <f>O450*H450</f>
        <v>0</v>
      </c>
      <c r="Q450" s="226">
        <v>0.0071999999999999998</v>
      </c>
      <c r="R450" s="226">
        <f>Q450*H450</f>
        <v>0.035999999999999997</v>
      </c>
      <c r="S450" s="226">
        <v>0</v>
      </c>
      <c r="T450" s="227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8" t="s">
        <v>166</v>
      </c>
      <c r="AT450" s="228" t="s">
        <v>188</v>
      </c>
      <c r="AU450" s="228" t="s">
        <v>85</v>
      </c>
      <c r="AY450" s="17" t="s">
        <v>124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7" t="s">
        <v>83</v>
      </c>
      <c r="BK450" s="229">
        <f>ROUND(I450*H450,2)</f>
        <v>0</v>
      </c>
      <c r="BL450" s="17" t="s">
        <v>131</v>
      </c>
      <c r="BM450" s="228" t="s">
        <v>705</v>
      </c>
    </row>
    <row r="451" s="2" customFormat="1" ht="24.15" customHeight="1">
      <c r="A451" s="38"/>
      <c r="B451" s="39"/>
      <c r="C451" s="218" t="s">
        <v>706</v>
      </c>
      <c r="D451" s="218" t="s">
        <v>126</v>
      </c>
      <c r="E451" s="219" t="s">
        <v>707</v>
      </c>
      <c r="F451" s="220" t="s">
        <v>708</v>
      </c>
      <c r="G451" s="221" t="s">
        <v>238</v>
      </c>
      <c r="H451" s="222">
        <v>40</v>
      </c>
      <c r="I451" s="223"/>
      <c r="J451" s="222">
        <f>ROUND(I451*H451,2)</f>
        <v>0</v>
      </c>
      <c r="K451" s="220" t="s">
        <v>130</v>
      </c>
      <c r="L451" s="44"/>
      <c r="M451" s="224" t="s">
        <v>1</v>
      </c>
      <c r="N451" s="225" t="s">
        <v>40</v>
      </c>
      <c r="O451" s="91"/>
      <c r="P451" s="226">
        <f>O451*H451</f>
        <v>0</v>
      </c>
      <c r="Q451" s="226">
        <v>0.00012999999999999999</v>
      </c>
      <c r="R451" s="226">
        <f>Q451*H451</f>
        <v>0.0051999999999999998</v>
      </c>
      <c r="S451" s="226">
        <v>0</v>
      </c>
      <c r="T451" s="227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8" t="s">
        <v>131</v>
      </c>
      <c r="AT451" s="228" t="s">
        <v>126</v>
      </c>
      <c r="AU451" s="228" t="s">
        <v>85</v>
      </c>
      <c r="AY451" s="17" t="s">
        <v>124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17" t="s">
        <v>83</v>
      </c>
      <c r="BK451" s="229">
        <f>ROUND(I451*H451,2)</f>
        <v>0</v>
      </c>
      <c r="BL451" s="17" t="s">
        <v>131</v>
      </c>
      <c r="BM451" s="228" t="s">
        <v>709</v>
      </c>
    </row>
    <row r="452" s="2" customFormat="1" ht="24.15" customHeight="1">
      <c r="A452" s="38"/>
      <c r="B452" s="39"/>
      <c r="C452" s="218" t="s">
        <v>710</v>
      </c>
      <c r="D452" s="218" t="s">
        <v>126</v>
      </c>
      <c r="E452" s="219" t="s">
        <v>711</v>
      </c>
      <c r="F452" s="220" t="s">
        <v>712</v>
      </c>
      <c r="G452" s="221" t="s">
        <v>188</v>
      </c>
      <c r="H452" s="222">
        <v>40</v>
      </c>
      <c r="I452" s="223"/>
      <c r="J452" s="222">
        <f>ROUND(I452*H452,2)</f>
        <v>0</v>
      </c>
      <c r="K452" s="220" t="s">
        <v>1</v>
      </c>
      <c r="L452" s="44"/>
      <c r="M452" s="224" t="s">
        <v>1</v>
      </c>
      <c r="N452" s="225" t="s">
        <v>40</v>
      </c>
      <c r="O452" s="91"/>
      <c r="P452" s="226">
        <f>O452*H452</f>
        <v>0</v>
      </c>
      <c r="Q452" s="226">
        <v>0</v>
      </c>
      <c r="R452" s="226">
        <f>Q452*H452</f>
        <v>0</v>
      </c>
      <c r="S452" s="226">
        <v>0</v>
      </c>
      <c r="T452" s="227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8" t="s">
        <v>131</v>
      </c>
      <c r="AT452" s="228" t="s">
        <v>126</v>
      </c>
      <c r="AU452" s="228" t="s">
        <v>85</v>
      </c>
      <c r="AY452" s="17" t="s">
        <v>124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17" t="s">
        <v>83</v>
      </c>
      <c r="BK452" s="229">
        <f>ROUND(I452*H452,2)</f>
        <v>0</v>
      </c>
      <c r="BL452" s="17" t="s">
        <v>131</v>
      </c>
      <c r="BM452" s="228" t="s">
        <v>713</v>
      </c>
    </row>
    <row r="453" s="13" customFormat="1">
      <c r="A453" s="13"/>
      <c r="B453" s="230"/>
      <c r="C453" s="231"/>
      <c r="D453" s="232" t="s">
        <v>133</v>
      </c>
      <c r="E453" s="233" t="s">
        <v>1</v>
      </c>
      <c r="F453" s="234" t="s">
        <v>586</v>
      </c>
      <c r="G453" s="231"/>
      <c r="H453" s="233" t="s">
        <v>1</v>
      </c>
      <c r="I453" s="235"/>
      <c r="J453" s="231"/>
      <c r="K453" s="231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133</v>
      </c>
      <c r="AU453" s="240" t="s">
        <v>85</v>
      </c>
      <c r="AV453" s="13" t="s">
        <v>83</v>
      </c>
      <c r="AW453" s="13" t="s">
        <v>31</v>
      </c>
      <c r="AX453" s="13" t="s">
        <v>75</v>
      </c>
      <c r="AY453" s="240" t="s">
        <v>124</v>
      </c>
    </row>
    <row r="454" s="14" customFormat="1">
      <c r="A454" s="14"/>
      <c r="B454" s="241"/>
      <c r="C454" s="242"/>
      <c r="D454" s="232" t="s">
        <v>133</v>
      </c>
      <c r="E454" s="243" t="s">
        <v>1</v>
      </c>
      <c r="F454" s="244" t="s">
        <v>345</v>
      </c>
      <c r="G454" s="242"/>
      <c r="H454" s="245">
        <v>40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1" t="s">
        <v>133</v>
      </c>
      <c r="AU454" s="251" t="s">
        <v>85</v>
      </c>
      <c r="AV454" s="14" t="s">
        <v>85</v>
      </c>
      <c r="AW454" s="14" t="s">
        <v>31</v>
      </c>
      <c r="AX454" s="14" t="s">
        <v>83</v>
      </c>
      <c r="AY454" s="251" t="s">
        <v>124</v>
      </c>
    </row>
    <row r="455" s="2" customFormat="1" ht="16.5" customHeight="1">
      <c r="A455" s="38"/>
      <c r="B455" s="39"/>
      <c r="C455" s="218" t="s">
        <v>714</v>
      </c>
      <c r="D455" s="218" t="s">
        <v>126</v>
      </c>
      <c r="E455" s="219" t="s">
        <v>715</v>
      </c>
      <c r="F455" s="220" t="s">
        <v>716</v>
      </c>
      <c r="G455" s="221" t="s">
        <v>142</v>
      </c>
      <c r="H455" s="222">
        <v>5</v>
      </c>
      <c r="I455" s="223"/>
      <c r="J455" s="222">
        <f>ROUND(I455*H455,2)</f>
        <v>0</v>
      </c>
      <c r="K455" s="220" t="s">
        <v>1</v>
      </c>
      <c r="L455" s="44"/>
      <c r="M455" s="224" t="s">
        <v>1</v>
      </c>
      <c r="N455" s="225" t="s">
        <v>40</v>
      </c>
      <c r="O455" s="91"/>
      <c r="P455" s="226">
        <f>O455*H455</f>
        <v>0</v>
      </c>
      <c r="Q455" s="226">
        <v>0</v>
      </c>
      <c r="R455" s="226">
        <f>Q455*H455</f>
        <v>0</v>
      </c>
      <c r="S455" s="226">
        <v>0</v>
      </c>
      <c r="T455" s="227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8" t="s">
        <v>131</v>
      </c>
      <c r="AT455" s="228" t="s">
        <v>126</v>
      </c>
      <c r="AU455" s="228" t="s">
        <v>85</v>
      </c>
      <c r="AY455" s="17" t="s">
        <v>124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7" t="s">
        <v>83</v>
      </c>
      <c r="BK455" s="229">
        <f>ROUND(I455*H455,2)</f>
        <v>0</v>
      </c>
      <c r="BL455" s="17" t="s">
        <v>131</v>
      </c>
      <c r="BM455" s="228" t="s">
        <v>717</v>
      </c>
    </row>
    <row r="456" s="12" customFormat="1" ht="22.8" customHeight="1">
      <c r="A456" s="12"/>
      <c r="B456" s="202"/>
      <c r="C456" s="203"/>
      <c r="D456" s="204" t="s">
        <v>74</v>
      </c>
      <c r="E456" s="216" t="s">
        <v>718</v>
      </c>
      <c r="F456" s="216" t="s">
        <v>719</v>
      </c>
      <c r="G456" s="203"/>
      <c r="H456" s="203"/>
      <c r="I456" s="206"/>
      <c r="J456" s="217">
        <f>BK456</f>
        <v>0</v>
      </c>
      <c r="K456" s="203"/>
      <c r="L456" s="208"/>
      <c r="M456" s="209"/>
      <c r="N456" s="210"/>
      <c r="O456" s="210"/>
      <c r="P456" s="211">
        <f>SUM(P457:P465)</f>
        <v>0</v>
      </c>
      <c r="Q456" s="210"/>
      <c r="R456" s="211">
        <f>SUM(R457:R465)</f>
        <v>0</v>
      </c>
      <c r="S456" s="210"/>
      <c r="T456" s="212">
        <f>SUM(T457:T465)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3" t="s">
        <v>83</v>
      </c>
      <c r="AT456" s="214" t="s">
        <v>74</v>
      </c>
      <c r="AU456" s="214" t="s">
        <v>83</v>
      </c>
      <c r="AY456" s="213" t="s">
        <v>124</v>
      </c>
      <c r="BK456" s="215">
        <f>SUM(BK457:BK465)</f>
        <v>0</v>
      </c>
    </row>
    <row r="457" s="2" customFormat="1" ht="37.8" customHeight="1">
      <c r="A457" s="38"/>
      <c r="B457" s="39"/>
      <c r="C457" s="218" t="s">
        <v>720</v>
      </c>
      <c r="D457" s="218" t="s">
        <v>126</v>
      </c>
      <c r="E457" s="219" t="s">
        <v>144</v>
      </c>
      <c r="F457" s="220" t="s">
        <v>145</v>
      </c>
      <c r="G457" s="221" t="s">
        <v>146</v>
      </c>
      <c r="H457" s="222">
        <v>389</v>
      </c>
      <c r="I457" s="223"/>
      <c r="J457" s="222">
        <f>ROUND(I457*H457,2)</f>
        <v>0</v>
      </c>
      <c r="K457" s="220" t="s">
        <v>130</v>
      </c>
      <c r="L457" s="44"/>
      <c r="M457" s="224" t="s">
        <v>1</v>
      </c>
      <c r="N457" s="225" t="s">
        <v>40</v>
      </c>
      <c r="O457" s="91"/>
      <c r="P457" s="226">
        <f>O457*H457</f>
        <v>0</v>
      </c>
      <c r="Q457" s="226">
        <v>0</v>
      </c>
      <c r="R457" s="226">
        <f>Q457*H457</f>
        <v>0</v>
      </c>
      <c r="S457" s="226">
        <v>0</v>
      </c>
      <c r="T457" s="227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8" t="s">
        <v>131</v>
      </c>
      <c r="AT457" s="228" t="s">
        <v>126</v>
      </c>
      <c r="AU457" s="228" t="s">
        <v>85</v>
      </c>
      <c r="AY457" s="17" t="s">
        <v>124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7" t="s">
        <v>83</v>
      </c>
      <c r="BK457" s="229">
        <f>ROUND(I457*H457,2)</f>
        <v>0</v>
      </c>
      <c r="BL457" s="17" t="s">
        <v>131</v>
      </c>
      <c r="BM457" s="228" t="s">
        <v>721</v>
      </c>
    </row>
    <row r="458" s="13" customFormat="1">
      <c r="A458" s="13"/>
      <c r="B458" s="230"/>
      <c r="C458" s="231"/>
      <c r="D458" s="232" t="s">
        <v>133</v>
      </c>
      <c r="E458" s="233" t="s">
        <v>1</v>
      </c>
      <c r="F458" s="234" t="s">
        <v>148</v>
      </c>
      <c r="G458" s="231"/>
      <c r="H458" s="233" t="s">
        <v>1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133</v>
      </c>
      <c r="AU458" s="240" t="s">
        <v>85</v>
      </c>
      <c r="AV458" s="13" t="s">
        <v>83</v>
      </c>
      <c r="AW458" s="13" t="s">
        <v>31</v>
      </c>
      <c r="AX458" s="13" t="s">
        <v>75</v>
      </c>
      <c r="AY458" s="240" t="s">
        <v>124</v>
      </c>
    </row>
    <row r="459" s="13" customFormat="1">
      <c r="A459" s="13"/>
      <c r="B459" s="230"/>
      <c r="C459" s="231"/>
      <c r="D459" s="232" t="s">
        <v>133</v>
      </c>
      <c r="E459" s="233" t="s">
        <v>1</v>
      </c>
      <c r="F459" s="234" t="s">
        <v>149</v>
      </c>
      <c r="G459" s="231"/>
      <c r="H459" s="233" t="s">
        <v>1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133</v>
      </c>
      <c r="AU459" s="240" t="s">
        <v>85</v>
      </c>
      <c r="AV459" s="13" t="s">
        <v>83</v>
      </c>
      <c r="AW459" s="13" t="s">
        <v>31</v>
      </c>
      <c r="AX459" s="13" t="s">
        <v>75</v>
      </c>
      <c r="AY459" s="240" t="s">
        <v>124</v>
      </c>
    </row>
    <row r="460" s="14" customFormat="1">
      <c r="A460" s="14"/>
      <c r="B460" s="241"/>
      <c r="C460" s="242"/>
      <c r="D460" s="232" t="s">
        <v>133</v>
      </c>
      <c r="E460" s="243" t="s">
        <v>1</v>
      </c>
      <c r="F460" s="244" t="s">
        <v>722</v>
      </c>
      <c r="G460" s="242"/>
      <c r="H460" s="245">
        <v>389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1" t="s">
        <v>133</v>
      </c>
      <c r="AU460" s="251" t="s">
        <v>85</v>
      </c>
      <c r="AV460" s="14" t="s">
        <v>85</v>
      </c>
      <c r="AW460" s="14" t="s">
        <v>31</v>
      </c>
      <c r="AX460" s="14" t="s">
        <v>83</v>
      </c>
      <c r="AY460" s="251" t="s">
        <v>124</v>
      </c>
    </row>
    <row r="461" s="2" customFormat="1" ht="37.8" customHeight="1">
      <c r="A461" s="38"/>
      <c r="B461" s="39"/>
      <c r="C461" s="218" t="s">
        <v>723</v>
      </c>
      <c r="D461" s="218" t="s">
        <v>126</v>
      </c>
      <c r="E461" s="219" t="s">
        <v>158</v>
      </c>
      <c r="F461" s="220" t="s">
        <v>159</v>
      </c>
      <c r="G461" s="221" t="s">
        <v>146</v>
      </c>
      <c r="H461" s="222">
        <v>389</v>
      </c>
      <c r="I461" s="223"/>
      <c r="J461" s="222">
        <f>ROUND(I461*H461,2)</f>
        <v>0</v>
      </c>
      <c r="K461" s="220" t="s">
        <v>130</v>
      </c>
      <c r="L461" s="44"/>
      <c r="M461" s="224" t="s">
        <v>1</v>
      </c>
      <c r="N461" s="225" t="s">
        <v>40</v>
      </c>
      <c r="O461" s="91"/>
      <c r="P461" s="226">
        <f>O461*H461</f>
        <v>0</v>
      </c>
      <c r="Q461" s="226">
        <v>0</v>
      </c>
      <c r="R461" s="226">
        <f>Q461*H461</f>
        <v>0</v>
      </c>
      <c r="S461" s="226">
        <v>0</v>
      </c>
      <c r="T461" s="227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8" t="s">
        <v>131</v>
      </c>
      <c r="AT461" s="228" t="s">
        <v>126</v>
      </c>
      <c r="AU461" s="228" t="s">
        <v>85</v>
      </c>
      <c r="AY461" s="17" t="s">
        <v>124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7" t="s">
        <v>83</v>
      </c>
      <c r="BK461" s="229">
        <f>ROUND(I461*H461,2)</f>
        <v>0</v>
      </c>
      <c r="BL461" s="17" t="s">
        <v>131</v>
      </c>
      <c r="BM461" s="228" t="s">
        <v>724</v>
      </c>
    </row>
    <row r="462" s="2" customFormat="1" ht="16.5" customHeight="1">
      <c r="A462" s="38"/>
      <c r="B462" s="39"/>
      <c r="C462" s="218" t="s">
        <v>725</v>
      </c>
      <c r="D462" s="218" t="s">
        <v>126</v>
      </c>
      <c r="E462" s="219" t="s">
        <v>163</v>
      </c>
      <c r="F462" s="220" t="s">
        <v>164</v>
      </c>
      <c r="G462" s="221" t="s">
        <v>146</v>
      </c>
      <c r="H462" s="222">
        <v>389</v>
      </c>
      <c r="I462" s="223"/>
      <c r="J462" s="222">
        <f>ROUND(I462*H462,2)</f>
        <v>0</v>
      </c>
      <c r="K462" s="220" t="s">
        <v>130</v>
      </c>
      <c r="L462" s="44"/>
      <c r="M462" s="224" t="s">
        <v>1</v>
      </c>
      <c r="N462" s="225" t="s">
        <v>40</v>
      </c>
      <c r="O462" s="91"/>
      <c r="P462" s="226">
        <f>O462*H462</f>
        <v>0</v>
      </c>
      <c r="Q462" s="226">
        <v>0</v>
      </c>
      <c r="R462" s="226">
        <f>Q462*H462</f>
        <v>0</v>
      </c>
      <c r="S462" s="226">
        <v>0</v>
      </c>
      <c r="T462" s="227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8" t="s">
        <v>131</v>
      </c>
      <c r="AT462" s="228" t="s">
        <v>126</v>
      </c>
      <c r="AU462" s="228" t="s">
        <v>85</v>
      </c>
      <c r="AY462" s="17" t="s">
        <v>124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17" t="s">
        <v>83</v>
      </c>
      <c r="BK462" s="229">
        <f>ROUND(I462*H462,2)</f>
        <v>0</v>
      </c>
      <c r="BL462" s="17" t="s">
        <v>131</v>
      </c>
      <c r="BM462" s="228" t="s">
        <v>726</v>
      </c>
    </row>
    <row r="463" s="2" customFormat="1" ht="33" customHeight="1">
      <c r="A463" s="38"/>
      <c r="B463" s="39"/>
      <c r="C463" s="218" t="s">
        <v>727</v>
      </c>
      <c r="D463" s="218" t="s">
        <v>126</v>
      </c>
      <c r="E463" s="219" t="s">
        <v>167</v>
      </c>
      <c r="F463" s="220" t="s">
        <v>168</v>
      </c>
      <c r="G463" s="221" t="s">
        <v>169</v>
      </c>
      <c r="H463" s="222">
        <v>778</v>
      </c>
      <c r="I463" s="223"/>
      <c r="J463" s="222">
        <f>ROUND(I463*H463,2)</f>
        <v>0</v>
      </c>
      <c r="K463" s="220" t="s">
        <v>130</v>
      </c>
      <c r="L463" s="44"/>
      <c r="M463" s="224" t="s">
        <v>1</v>
      </c>
      <c r="N463" s="225" t="s">
        <v>40</v>
      </c>
      <c r="O463" s="91"/>
      <c r="P463" s="226">
        <f>O463*H463</f>
        <v>0</v>
      </c>
      <c r="Q463" s="226">
        <v>0</v>
      </c>
      <c r="R463" s="226">
        <f>Q463*H463</f>
        <v>0</v>
      </c>
      <c r="S463" s="226">
        <v>0</v>
      </c>
      <c r="T463" s="227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8" t="s">
        <v>131</v>
      </c>
      <c r="AT463" s="228" t="s">
        <v>126</v>
      </c>
      <c r="AU463" s="228" t="s">
        <v>85</v>
      </c>
      <c r="AY463" s="17" t="s">
        <v>124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17" t="s">
        <v>83</v>
      </c>
      <c r="BK463" s="229">
        <f>ROUND(I463*H463,2)</f>
        <v>0</v>
      </c>
      <c r="BL463" s="17" t="s">
        <v>131</v>
      </c>
      <c r="BM463" s="228" t="s">
        <v>728</v>
      </c>
    </row>
    <row r="464" s="14" customFormat="1">
      <c r="A464" s="14"/>
      <c r="B464" s="241"/>
      <c r="C464" s="242"/>
      <c r="D464" s="232" t="s">
        <v>133</v>
      </c>
      <c r="E464" s="243" t="s">
        <v>1</v>
      </c>
      <c r="F464" s="244" t="s">
        <v>729</v>
      </c>
      <c r="G464" s="242"/>
      <c r="H464" s="245">
        <v>778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1" t="s">
        <v>133</v>
      </c>
      <c r="AU464" s="251" t="s">
        <v>85</v>
      </c>
      <c r="AV464" s="14" t="s">
        <v>85</v>
      </c>
      <c r="AW464" s="14" t="s">
        <v>31</v>
      </c>
      <c r="AX464" s="14" t="s">
        <v>83</v>
      </c>
      <c r="AY464" s="251" t="s">
        <v>124</v>
      </c>
    </row>
    <row r="465" s="2" customFormat="1" ht="24.15" customHeight="1">
      <c r="A465" s="38"/>
      <c r="B465" s="39"/>
      <c r="C465" s="218" t="s">
        <v>730</v>
      </c>
      <c r="D465" s="218" t="s">
        <v>126</v>
      </c>
      <c r="E465" s="219" t="s">
        <v>731</v>
      </c>
      <c r="F465" s="220" t="s">
        <v>732</v>
      </c>
      <c r="G465" s="221" t="s">
        <v>129</v>
      </c>
      <c r="H465" s="222">
        <v>1295</v>
      </c>
      <c r="I465" s="223"/>
      <c r="J465" s="222">
        <f>ROUND(I465*H465,2)</f>
        <v>0</v>
      </c>
      <c r="K465" s="220" t="s">
        <v>130</v>
      </c>
      <c r="L465" s="44"/>
      <c r="M465" s="276" t="s">
        <v>1</v>
      </c>
      <c r="N465" s="277" t="s">
        <v>40</v>
      </c>
      <c r="O465" s="278"/>
      <c r="P465" s="279">
        <f>O465*H465</f>
        <v>0</v>
      </c>
      <c r="Q465" s="279">
        <v>0</v>
      </c>
      <c r="R465" s="279">
        <f>Q465*H465</f>
        <v>0</v>
      </c>
      <c r="S465" s="279">
        <v>0</v>
      </c>
      <c r="T465" s="28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8" t="s">
        <v>131</v>
      </c>
      <c r="AT465" s="228" t="s">
        <v>126</v>
      </c>
      <c r="AU465" s="228" t="s">
        <v>85</v>
      </c>
      <c r="AY465" s="17" t="s">
        <v>124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17" t="s">
        <v>83</v>
      </c>
      <c r="BK465" s="229">
        <f>ROUND(I465*H465,2)</f>
        <v>0</v>
      </c>
      <c r="BL465" s="17" t="s">
        <v>131</v>
      </c>
      <c r="BM465" s="228" t="s">
        <v>733</v>
      </c>
    </row>
    <row r="466" s="2" customFormat="1" ht="6.96" customHeight="1">
      <c r="A466" s="38"/>
      <c r="B466" s="66"/>
      <c r="C466" s="67"/>
      <c r="D466" s="67"/>
      <c r="E466" s="67"/>
      <c r="F466" s="67"/>
      <c r="G466" s="67"/>
      <c r="H466" s="67"/>
      <c r="I466" s="67"/>
      <c r="J466" s="67"/>
      <c r="K466" s="67"/>
      <c r="L466" s="44"/>
      <c r="M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</row>
  </sheetData>
  <sheetProtection sheet="1" autoFilter="0" formatColumns="0" formatRows="0" objects="1" scenarios="1" spinCount="100000" saltValue="c9MLbMuApEdI/M0JiIeSm7K/hOUuQneXe7nJlsF8YBMxArJBnlEjQIvihImcJkbnCRaZK8jUEai9hSKyD7OilA==" hashValue="OG63E4inrigdlIk4SW8neVKBhLGzQbKXQ8rRCAhrPCC1GI3sGwS//vllpmO6wigncIMASz8B+l+NbPOfmgyoxA==" algorithmName="SHA-512" password="CC35"/>
  <autoFilter ref="C127:K465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89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15</v>
      </c>
      <c r="L6" s="20"/>
    </row>
    <row r="7" s="1" customFormat="1" ht="16.5" customHeight="1">
      <c r="B7" s="20"/>
      <c r="E7" s="141" t="str">
        <f>'Rekapitulace stavby'!K6</f>
        <v>Rekonstrukce komunikace 5.května v Karlových Varech - 1.etapa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17</v>
      </c>
      <c r="E11" s="38"/>
      <c r="F11" s="143" t="s">
        <v>1</v>
      </c>
      <c r="G11" s="38"/>
      <c r="H11" s="38"/>
      <c r="I11" s="140" t="s">
        <v>18</v>
      </c>
      <c r="J11" s="143" t="s">
        <v>20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19</v>
      </c>
      <c r="E12" s="38"/>
      <c r="F12" s="143" t="s">
        <v>20</v>
      </c>
      <c r="G12" s="38"/>
      <c r="H12" s="38"/>
      <c r="I12" s="140" t="s">
        <v>21</v>
      </c>
      <c r="J12" s="144" t="str">
        <f>'Rekapitulace stavby'!AN8</f>
        <v>28. 1. 2025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23</v>
      </c>
      <c r="E14" s="38"/>
      <c r="F14" s="38"/>
      <c r="G14" s="38"/>
      <c r="H14" s="38"/>
      <c r="I14" s="140" t="s">
        <v>24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25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24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24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735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24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ROUND((SUM(BE121:BE150)),  2)</f>
        <v>0</v>
      </c>
      <c r="G33" s="38"/>
      <c r="H33" s="38"/>
      <c r="I33" s="155">
        <v>0.20999999999999999</v>
      </c>
      <c r="J33" s="154">
        <f>ROUND(((SUM(BE121:BE150))*I33),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ROUND((SUM(BF121:BF150)),  2)</f>
        <v>0</v>
      </c>
      <c r="G34" s="38"/>
      <c r="H34" s="38"/>
      <c r="I34" s="155">
        <v>0.12</v>
      </c>
      <c r="J34" s="154">
        <f>ROUND(((SUM(BF121:BF150))*I34),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ROUND((SUM(BG121:BG150)),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ROUND((SUM(BH121:BH150)),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ROUND((SUM(BI121:BI150)),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komunikace 5.května v Karlových Varech - 1.etapa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Vedlejší náklady - 1.etapa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32" t="s">
        <v>21</v>
      </c>
      <c r="J89" s="79" t="str">
        <f>IF(J12="","",J12)</f>
        <v>28. 1. 2025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23</v>
      </c>
      <c r="D91" s="40"/>
      <c r="E91" s="40"/>
      <c r="F91" s="27" t="str">
        <f>E15</f>
        <v>Statutární město Karlovy Vary</v>
      </c>
      <c r="G91" s="40"/>
      <c r="H91" s="40"/>
      <c r="I91" s="32" t="s">
        <v>29</v>
      </c>
      <c r="J91" s="36" t="str">
        <f>E21</f>
        <v>DPT projekty Ostrov s.r.o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Neubauerová Soňa, SK-Projekt Ostrov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93</v>
      </c>
      <c r="D94" s="176"/>
      <c r="E94" s="176"/>
      <c r="F94" s="176"/>
      <c r="G94" s="176"/>
      <c r="H94" s="176"/>
      <c r="I94" s="176"/>
      <c r="J94" s="177" t="s">
        <v>94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95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9"/>
      <c r="C97" s="180"/>
      <c r="D97" s="181" t="s">
        <v>736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737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738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739</v>
      </c>
      <c r="E100" s="188"/>
      <c r="F100" s="188"/>
      <c r="G100" s="188"/>
      <c r="H100" s="188"/>
      <c r="I100" s="188"/>
      <c r="J100" s="189">
        <f>J140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740</v>
      </c>
      <c r="E101" s="188"/>
      <c r="F101" s="188"/>
      <c r="G101" s="188"/>
      <c r="H101" s="188"/>
      <c r="I101" s="188"/>
      <c r="J101" s="189">
        <f>J148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Rekonstrukce komunikace 5.května v Karlových Varech - 1.etapa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90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02 - Vedlejší náklady - 1.etapa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19</v>
      </c>
      <c r="D115" s="40"/>
      <c r="E115" s="40"/>
      <c r="F115" s="27" t="str">
        <f>F12</f>
        <v xml:space="preserve"> </v>
      </c>
      <c r="G115" s="40"/>
      <c r="H115" s="40"/>
      <c r="I115" s="32" t="s">
        <v>21</v>
      </c>
      <c r="J115" s="79" t="str">
        <f>IF(J12="","",J12)</f>
        <v>28. 1. 2025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23</v>
      </c>
      <c r="D117" s="40"/>
      <c r="E117" s="40"/>
      <c r="F117" s="27" t="str">
        <f>E15</f>
        <v>Statutární město Karlovy Vary</v>
      </c>
      <c r="G117" s="40"/>
      <c r="H117" s="40"/>
      <c r="I117" s="32" t="s">
        <v>29</v>
      </c>
      <c r="J117" s="36" t="str">
        <f>E21</f>
        <v>DPT projekty Ostrov s.r.o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27</v>
      </c>
      <c r="D118" s="40"/>
      <c r="E118" s="40"/>
      <c r="F118" s="27" t="str">
        <f>IF(E18="","",E18)</f>
        <v>Vyplň údaj</v>
      </c>
      <c r="G118" s="40"/>
      <c r="H118" s="40"/>
      <c r="I118" s="32" t="s">
        <v>32</v>
      </c>
      <c r="J118" s="36" t="str">
        <f>E24</f>
        <v>Neubauerová Soňa, SK-Projekt Ostrov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110</v>
      </c>
      <c r="D120" s="194" t="s">
        <v>60</v>
      </c>
      <c r="E120" s="194" t="s">
        <v>56</v>
      </c>
      <c r="F120" s="194" t="s">
        <v>57</v>
      </c>
      <c r="G120" s="194" t="s">
        <v>111</v>
      </c>
      <c r="H120" s="194" t="s">
        <v>112</v>
      </c>
      <c r="I120" s="194" t="s">
        <v>113</v>
      </c>
      <c r="J120" s="194" t="s">
        <v>94</v>
      </c>
      <c r="K120" s="195" t="s">
        <v>114</v>
      </c>
      <c r="L120" s="196"/>
      <c r="M120" s="100" t="s">
        <v>1</v>
      </c>
      <c r="N120" s="101" t="s">
        <v>39</v>
      </c>
      <c r="O120" s="101" t="s">
        <v>115</v>
      </c>
      <c r="P120" s="101" t="s">
        <v>116</v>
      </c>
      <c r="Q120" s="101" t="s">
        <v>117</v>
      </c>
      <c r="R120" s="101" t="s">
        <v>118</v>
      </c>
      <c r="S120" s="101" t="s">
        <v>119</v>
      </c>
      <c r="T120" s="102" t="s">
        <v>120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121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0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96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741</v>
      </c>
      <c r="F122" s="205" t="s">
        <v>742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P123+P132+P140+P148</f>
        <v>0</v>
      </c>
      <c r="Q122" s="210"/>
      <c r="R122" s="211">
        <f>R123+R132+R140+R148</f>
        <v>0</v>
      </c>
      <c r="S122" s="210"/>
      <c r="T122" s="212">
        <f>T123+T132+T140+T148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151</v>
      </c>
      <c r="AT122" s="214" t="s">
        <v>74</v>
      </c>
      <c r="AU122" s="214" t="s">
        <v>75</v>
      </c>
      <c r="AY122" s="213" t="s">
        <v>124</v>
      </c>
      <c r="BK122" s="215">
        <f>BK123+BK132+BK140+BK148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16" t="s">
        <v>743</v>
      </c>
      <c r="F123" s="216" t="s">
        <v>744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SUM(P124:P131)</f>
        <v>0</v>
      </c>
      <c r="Q123" s="210"/>
      <c r="R123" s="211">
        <f>SUM(R124:R131)</f>
        <v>0</v>
      </c>
      <c r="S123" s="210"/>
      <c r="T123" s="212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151</v>
      </c>
      <c r="AT123" s="214" t="s">
        <v>74</v>
      </c>
      <c r="AU123" s="214" t="s">
        <v>83</v>
      </c>
      <c r="AY123" s="213" t="s">
        <v>124</v>
      </c>
      <c r="BK123" s="215">
        <f>SUM(BK124:BK131)</f>
        <v>0</v>
      </c>
    </row>
    <row r="124" s="2" customFormat="1" ht="21.75" customHeight="1">
      <c r="A124" s="38"/>
      <c r="B124" s="39"/>
      <c r="C124" s="218" t="s">
        <v>83</v>
      </c>
      <c r="D124" s="218" t="s">
        <v>126</v>
      </c>
      <c r="E124" s="219" t="s">
        <v>745</v>
      </c>
      <c r="F124" s="220" t="s">
        <v>746</v>
      </c>
      <c r="G124" s="221" t="s">
        <v>142</v>
      </c>
      <c r="H124" s="222">
        <v>1</v>
      </c>
      <c r="I124" s="223"/>
      <c r="J124" s="222">
        <f>ROUND(I124*H124,2)</f>
        <v>0</v>
      </c>
      <c r="K124" s="220" t="s">
        <v>1</v>
      </c>
      <c r="L124" s="44"/>
      <c r="M124" s="224" t="s">
        <v>1</v>
      </c>
      <c r="N124" s="225" t="s">
        <v>40</v>
      </c>
      <c r="O124" s="91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8" t="s">
        <v>747</v>
      </c>
      <c r="AT124" s="228" t="s">
        <v>126</v>
      </c>
      <c r="AU124" s="228" t="s">
        <v>85</v>
      </c>
      <c r="AY124" s="17" t="s">
        <v>124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7" t="s">
        <v>83</v>
      </c>
      <c r="BK124" s="229">
        <f>ROUND(I124*H124,2)</f>
        <v>0</v>
      </c>
      <c r="BL124" s="17" t="s">
        <v>747</v>
      </c>
      <c r="BM124" s="228" t="s">
        <v>748</v>
      </c>
    </row>
    <row r="125" s="2" customFormat="1" ht="24.15" customHeight="1">
      <c r="A125" s="38"/>
      <c r="B125" s="39"/>
      <c r="C125" s="218" t="s">
        <v>85</v>
      </c>
      <c r="D125" s="218" t="s">
        <v>126</v>
      </c>
      <c r="E125" s="219" t="s">
        <v>749</v>
      </c>
      <c r="F125" s="220" t="s">
        <v>750</v>
      </c>
      <c r="G125" s="221" t="s">
        <v>142</v>
      </c>
      <c r="H125" s="222">
        <v>1</v>
      </c>
      <c r="I125" s="223"/>
      <c r="J125" s="222">
        <f>ROUND(I125*H125,2)</f>
        <v>0</v>
      </c>
      <c r="K125" s="220" t="s">
        <v>1</v>
      </c>
      <c r="L125" s="44"/>
      <c r="M125" s="224" t="s">
        <v>1</v>
      </c>
      <c r="N125" s="225" t="s">
        <v>40</v>
      </c>
      <c r="O125" s="91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8" t="s">
        <v>747</v>
      </c>
      <c r="AT125" s="228" t="s">
        <v>126</v>
      </c>
      <c r="AU125" s="228" t="s">
        <v>85</v>
      </c>
      <c r="AY125" s="17" t="s">
        <v>124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7" t="s">
        <v>83</v>
      </c>
      <c r="BK125" s="229">
        <f>ROUND(I125*H125,2)</f>
        <v>0</v>
      </c>
      <c r="BL125" s="17" t="s">
        <v>747</v>
      </c>
      <c r="BM125" s="228" t="s">
        <v>751</v>
      </c>
    </row>
    <row r="126" s="2" customFormat="1" ht="16.5" customHeight="1">
      <c r="A126" s="38"/>
      <c r="B126" s="39"/>
      <c r="C126" s="218" t="s">
        <v>139</v>
      </c>
      <c r="D126" s="218" t="s">
        <v>126</v>
      </c>
      <c r="E126" s="219" t="s">
        <v>752</v>
      </c>
      <c r="F126" s="220" t="s">
        <v>753</v>
      </c>
      <c r="G126" s="221" t="s">
        <v>142</v>
      </c>
      <c r="H126" s="222">
        <v>1</v>
      </c>
      <c r="I126" s="223"/>
      <c r="J126" s="222">
        <f>ROUND(I126*H126,2)</f>
        <v>0</v>
      </c>
      <c r="K126" s="220" t="s">
        <v>20</v>
      </c>
      <c r="L126" s="44"/>
      <c r="M126" s="224" t="s">
        <v>1</v>
      </c>
      <c r="N126" s="225" t="s">
        <v>40</v>
      </c>
      <c r="O126" s="91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8" t="s">
        <v>747</v>
      </c>
      <c r="AT126" s="228" t="s">
        <v>126</v>
      </c>
      <c r="AU126" s="228" t="s">
        <v>85</v>
      </c>
      <c r="AY126" s="17" t="s">
        <v>124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7" t="s">
        <v>83</v>
      </c>
      <c r="BK126" s="229">
        <f>ROUND(I126*H126,2)</f>
        <v>0</v>
      </c>
      <c r="BL126" s="17" t="s">
        <v>747</v>
      </c>
      <c r="BM126" s="228" t="s">
        <v>754</v>
      </c>
    </row>
    <row r="127" s="13" customFormat="1">
      <c r="A127" s="13"/>
      <c r="B127" s="230"/>
      <c r="C127" s="231"/>
      <c r="D127" s="232" t="s">
        <v>133</v>
      </c>
      <c r="E127" s="233" t="s">
        <v>1</v>
      </c>
      <c r="F127" s="234" t="s">
        <v>755</v>
      </c>
      <c r="G127" s="231"/>
      <c r="H127" s="233" t="s">
        <v>1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133</v>
      </c>
      <c r="AU127" s="240" t="s">
        <v>85</v>
      </c>
      <c r="AV127" s="13" t="s">
        <v>83</v>
      </c>
      <c r="AW127" s="13" t="s">
        <v>31</v>
      </c>
      <c r="AX127" s="13" t="s">
        <v>75</v>
      </c>
      <c r="AY127" s="240" t="s">
        <v>124</v>
      </c>
    </row>
    <row r="128" s="13" customFormat="1">
      <c r="A128" s="13"/>
      <c r="B128" s="230"/>
      <c r="C128" s="231"/>
      <c r="D128" s="232" t="s">
        <v>133</v>
      </c>
      <c r="E128" s="233" t="s">
        <v>1</v>
      </c>
      <c r="F128" s="234" t="s">
        <v>756</v>
      </c>
      <c r="G128" s="231"/>
      <c r="H128" s="233" t="s">
        <v>1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133</v>
      </c>
      <c r="AU128" s="240" t="s">
        <v>85</v>
      </c>
      <c r="AV128" s="13" t="s">
        <v>83</v>
      </c>
      <c r="AW128" s="13" t="s">
        <v>31</v>
      </c>
      <c r="AX128" s="13" t="s">
        <v>75</v>
      </c>
      <c r="AY128" s="240" t="s">
        <v>124</v>
      </c>
    </row>
    <row r="129" s="14" customFormat="1">
      <c r="A129" s="14"/>
      <c r="B129" s="241"/>
      <c r="C129" s="242"/>
      <c r="D129" s="232" t="s">
        <v>133</v>
      </c>
      <c r="E129" s="243" t="s">
        <v>1</v>
      </c>
      <c r="F129" s="244" t="s">
        <v>757</v>
      </c>
      <c r="G129" s="242"/>
      <c r="H129" s="245">
        <v>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133</v>
      </c>
      <c r="AU129" s="251" t="s">
        <v>85</v>
      </c>
      <c r="AV129" s="14" t="s">
        <v>85</v>
      </c>
      <c r="AW129" s="14" t="s">
        <v>31</v>
      </c>
      <c r="AX129" s="14" t="s">
        <v>83</v>
      </c>
      <c r="AY129" s="251" t="s">
        <v>124</v>
      </c>
    </row>
    <row r="130" s="2" customFormat="1" ht="16.5" customHeight="1">
      <c r="A130" s="38"/>
      <c r="B130" s="39"/>
      <c r="C130" s="218" t="s">
        <v>131</v>
      </c>
      <c r="D130" s="218" t="s">
        <v>126</v>
      </c>
      <c r="E130" s="219" t="s">
        <v>758</v>
      </c>
      <c r="F130" s="220" t="s">
        <v>759</v>
      </c>
      <c r="G130" s="221" t="s">
        <v>760</v>
      </c>
      <c r="H130" s="222">
        <v>1</v>
      </c>
      <c r="I130" s="223"/>
      <c r="J130" s="222">
        <f>ROUND(I130*H130,2)</f>
        <v>0</v>
      </c>
      <c r="K130" s="220" t="s">
        <v>20</v>
      </c>
      <c r="L130" s="44"/>
      <c r="M130" s="224" t="s">
        <v>1</v>
      </c>
      <c r="N130" s="225" t="s">
        <v>40</v>
      </c>
      <c r="O130" s="91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8" t="s">
        <v>747</v>
      </c>
      <c r="AT130" s="228" t="s">
        <v>126</v>
      </c>
      <c r="AU130" s="228" t="s">
        <v>85</v>
      </c>
      <c r="AY130" s="17" t="s">
        <v>124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7" t="s">
        <v>83</v>
      </c>
      <c r="BK130" s="229">
        <f>ROUND(I130*H130,2)</f>
        <v>0</v>
      </c>
      <c r="BL130" s="17" t="s">
        <v>747</v>
      </c>
      <c r="BM130" s="228" t="s">
        <v>761</v>
      </c>
    </row>
    <row r="131" s="2" customFormat="1" ht="24.15" customHeight="1">
      <c r="A131" s="38"/>
      <c r="B131" s="39"/>
      <c r="C131" s="218" t="s">
        <v>151</v>
      </c>
      <c r="D131" s="218" t="s">
        <v>126</v>
      </c>
      <c r="E131" s="219" t="s">
        <v>762</v>
      </c>
      <c r="F131" s="220" t="s">
        <v>763</v>
      </c>
      <c r="G131" s="221" t="s">
        <v>142</v>
      </c>
      <c r="H131" s="222">
        <v>1</v>
      </c>
      <c r="I131" s="223"/>
      <c r="J131" s="222">
        <f>ROUND(I131*H131,2)</f>
        <v>0</v>
      </c>
      <c r="K131" s="220" t="s">
        <v>1</v>
      </c>
      <c r="L131" s="44"/>
      <c r="M131" s="224" t="s">
        <v>1</v>
      </c>
      <c r="N131" s="225" t="s">
        <v>40</v>
      </c>
      <c r="O131" s="91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8" t="s">
        <v>747</v>
      </c>
      <c r="AT131" s="228" t="s">
        <v>126</v>
      </c>
      <c r="AU131" s="228" t="s">
        <v>85</v>
      </c>
      <c r="AY131" s="17" t="s">
        <v>124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7" t="s">
        <v>83</v>
      </c>
      <c r="BK131" s="229">
        <f>ROUND(I131*H131,2)</f>
        <v>0</v>
      </c>
      <c r="BL131" s="17" t="s">
        <v>747</v>
      </c>
      <c r="BM131" s="228" t="s">
        <v>764</v>
      </c>
    </row>
    <row r="132" s="12" customFormat="1" ht="22.8" customHeight="1">
      <c r="A132" s="12"/>
      <c r="B132" s="202"/>
      <c r="C132" s="203"/>
      <c r="D132" s="204" t="s">
        <v>74</v>
      </c>
      <c r="E132" s="216" t="s">
        <v>765</v>
      </c>
      <c r="F132" s="216" t="s">
        <v>766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SUM(P133:P139)</f>
        <v>0</v>
      </c>
      <c r="Q132" s="210"/>
      <c r="R132" s="211">
        <f>SUM(R133:R139)</f>
        <v>0</v>
      </c>
      <c r="S132" s="210"/>
      <c r="T132" s="212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151</v>
      </c>
      <c r="AT132" s="214" t="s">
        <v>74</v>
      </c>
      <c r="AU132" s="214" t="s">
        <v>83</v>
      </c>
      <c r="AY132" s="213" t="s">
        <v>124</v>
      </c>
      <c r="BK132" s="215">
        <f>SUM(BK133:BK139)</f>
        <v>0</v>
      </c>
    </row>
    <row r="133" s="2" customFormat="1" ht="16.5" customHeight="1">
      <c r="A133" s="38"/>
      <c r="B133" s="39"/>
      <c r="C133" s="218" t="s">
        <v>157</v>
      </c>
      <c r="D133" s="218" t="s">
        <v>126</v>
      </c>
      <c r="E133" s="219" t="s">
        <v>767</v>
      </c>
      <c r="F133" s="220" t="s">
        <v>766</v>
      </c>
      <c r="G133" s="221" t="s">
        <v>768</v>
      </c>
      <c r="H133" s="222">
        <v>1</v>
      </c>
      <c r="I133" s="223"/>
      <c r="J133" s="222">
        <f>ROUND(I133*H133,2)</f>
        <v>0</v>
      </c>
      <c r="K133" s="220" t="s">
        <v>20</v>
      </c>
      <c r="L133" s="44"/>
      <c r="M133" s="224" t="s">
        <v>1</v>
      </c>
      <c r="N133" s="225" t="s">
        <v>40</v>
      </c>
      <c r="O133" s="91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8" t="s">
        <v>747</v>
      </c>
      <c r="AT133" s="228" t="s">
        <v>126</v>
      </c>
      <c r="AU133" s="228" t="s">
        <v>85</v>
      </c>
      <c r="AY133" s="17" t="s">
        <v>124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7" t="s">
        <v>83</v>
      </c>
      <c r="BK133" s="229">
        <f>ROUND(I133*H133,2)</f>
        <v>0</v>
      </c>
      <c r="BL133" s="17" t="s">
        <v>747</v>
      </c>
      <c r="BM133" s="228" t="s">
        <v>769</v>
      </c>
    </row>
    <row r="134" s="2" customFormat="1" ht="16.5" customHeight="1">
      <c r="A134" s="38"/>
      <c r="B134" s="39"/>
      <c r="C134" s="218" t="s">
        <v>162</v>
      </c>
      <c r="D134" s="218" t="s">
        <v>126</v>
      </c>
      <c r="E134" s="219" t="s">
        <v>770</v>
      </c>
      <c r="F134" s="220" t="s">
        <v>771</v>
      </c>
      <c r="G134" s="221" t="s">
        <v>768</v>
      </c>
      <c r="H134" s="222">
        <v>1</v>
      </c>
      <c r="I134" s="223"/>
      <c r="J134" s="222">
        <f>ROUND(I134*H134,2)</f>
        <v>0</v>
      </c>
      <c r="K134" s="220" t="s">
        <v>20</v>
      </c>
      <c r="L134" s="44"/>
      <c r="M134" s="224" t="s">
        <v>1</v>
      </c>
      <c r="N134" s="225" t="s">
        <v>40</v>
      </c>
      <c r="O134" s="91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8" t="s">
        <v>747</v>
      </c>
      <c r="AT134" s="228" t="s">
        <v>126</v>
      </c>
      <c r="AU134" s="228" t="s">
        <v>85</v>
      </c>
      <c r="AY134" s="17" t="s">
        <v>124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7" t="s">
        <v>83</v>
      </c>
      <c r="BK134" s="229">
        <f>ROUND(I134*H134,2)</f>
        <v>0</v>
      </c>
      <c r="BL134" s="17" t="s">
        <v>747</v>
      </c>
      <c r="BM134" s="228" t="s">
        <v>772</v>
      </c>
    </row>
    <row r="135" s="2" customFormat="1">
      <c r="A135" s="38"/>
      <c r="B135" s="39"/>
      <c r="C135" s="40"/>
      <c r="D135" s="232" t="s">
        <v>270</v>
      </c>
      <c r="E135" s="40"/>
      <c r="F135" s="261" t="s">
        <v>773</v>
      </c>
      <c r="G135" s="40"/>
      <c r="H135" s="40"/>
      <c r="I135" s="262"/>
      <c r="J135" s="40"/>
      <c r="K135" s="40"/>
      <c r="L135" s="44"/>
      <c r="M135" s="263"/>
      <c r="N135" s="264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270</v>
      </c>
      <c r="AU135" s="17" t="s">
        <v>85</v>
      </c>
    </row>
    <row r="136" s="2" customFormat="1" ht="16.5" customHeight="1">
      <c r="A136" s="38"/>
      <c r="B136" s="39"/>
      <c r="C136" s="218" t="s">
        <v>166</v>
      </c>
      <c r="D136" s="218" t="s">
        <v>126</v>
      </c>
      <c r="E136" s="219" t="s">
        <v>774</v>
      </c>
      <c r="F136" s="220" t="s">
        <v>775</v>
      </c>
      <c r="G136" s="221" t="s">
        <v>768</v>
      </c>
      <c r="H136" s="222">
        <v>1</v>
      </c>
      <c r="I136" s="223"/>
      <c r="J136" s="222">
        <f>ROUND(I136*H136,2)</f>
        <v>0</v>
      </c>
      <c r="K136" s="220" t="s">
        <v>20</v>
      </c>
      <c r="L136" s="44"/>
      <c r="M136" s="224" t="s">
        <v>1</v>
      </c>
      <c r="N136" s="225" t="s">
        <v>40</v>
      </c>
      <c r="O136" s="91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8" t="s">
        <v>747</v>
      </c>
      <c r="AT136" s="228" t="s">
        <v>126</v>
      </c>
      <c r="AU136" s="228" t="s">
        <v>85</v>
      </c>
      <c r="AY136" s="17" t="s">
        <v>124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7" t="s">
        <v>83</v>
      </c>
      <c r="BK136" s="229">
        <f>ROUND(I136*H136,2)</f>
        <v>0</v>
      </c>
      <c r="BL136" s="17" t="s">
        <v>747</v>
      </c>
      <c r="BM136" s="228" t="s">
        <v>776</v>
      </c>
    </row>
    <row r="137" s="2" customFormat="1">
      <c r="A137" s="38"/>
      <c r="B137" s="39"/>
      <c r="C137" s="40"/>
      <c r="D137" s="232" t="s">
        <v>270</v>
      </c>
      <c r="E137" s="40"/>
      <c r="F137" s="261" t="s">
        <v>777</v>
      </c>
      <c r="G137" s="40"/>
      <c r="H137" s="40"/>
      <c r="I137" s="262"/>
      <c r="J137" s="40"/>
      <c r="K137" s="40"/>
      <c r="L137" s="44"/>
      <c r="M137" s="263"/>
      <c r="N137" s="264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270</v>
      </c>
      <c r="AU137" s="17" t="s">
        <v>85</v>
      </c>
    </row>
    <row r="138" s="2" customFormat="1" ht="16.5" customHeight="1">
      <c r="A138" s="38"/>
      <c r="B138" s="39"/>
      <c r="C138" s="218" t="s">
        <v>172</v>
      </c>
      <c r="D138" s="218" t="s">
        <v>126</v>
      </c>
      <c r="E138" s="219" t="s">
        <v>778</v>
      </c>
      <c r="F138" s="220" t="s">
        <v>779</v>
      </c>
      <c r="G138" s="221" t="s">
        <v>768</v>
      </c>
      <c r="H138" s="222">
        <v>1</v>
      </c>
      <c r="I138" s="223"/>
      <c r="J138" s="222">
        <f>ROUND(I138*H138,2)</f>
        <v>0</v>
      </c>
      <c r="K138" s="220" t="s">
        <v>20</v>
      </c>
      <c r="L138" s="44"/>
      <c r="M138" s="224" t="s">
        <v>1</v>
      </c>
      <c r="N138" s="225" t="s">
        <v>40</v>
      </c>
      <c r="O138" s="91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8" t="s">
        <v>747</v>
      </c>
      <c r="AT138" s="228" t="s">
        <v>126</v>
      </c>
      <c r="AU138" s="228" t="s">
        <v>85</v>
      </c>
      <c r="AY138" s="17" t="s">
        <v>124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7" t="s">
        <v>83</v>
      </c>
      <c r="BK138" s="229">
        <f>ROUND(I138*H138,2)</f>
        <v>0</v>
      </c>
      <c r="BL138" s="17" t="s">
        <v>747</v>
      </c>
      <c r="BM138" s="228" t="s">
        <v>780</v>
      </c>
    </row>
    <row r="139" s="2" customFormat="1">
      <c r="A139" s="38"/>
      <c r="B139" s="39"/>
      <c r="C139" s="40"/>
      <c r="D139" s="232" t="s">
        <v>270</v>
      </c>
      <c r="E139" s="40"/>
      <c r="F139" s="261" t="s">
        <v>781</v>
      </c>
      <c r="G139" s="40"/>
      <c r="H139" s="40"/>
      <c r="I139" s="262"/>
      <c r="J139" s="40"/>
      <c r="K139" s="40"/>
      <c r="L139" s="44"/>
      <c r="M139" s="263"/>
      <c r="N139" s="264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270</v>
      </c>
      <c r="AU139" s="17" t="s">
        <v>85</v>
      </c>
    </row>
    <row r="140" s="12" customFormat="1" ht="22.8" customHeight="1">
      <c r="A140" s="12"/>
      <c r="B140" s="202"/>
      <c r="C140" s="203"/>
      <c r="D140" s="204" t="s">
        <v>74</v>
      </c>
      <c r="E140" s="216" t="s">
        <v>782</v>
      </c>
      <c r="F140" s="216" t="s">
        <v>783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SUM(P141:P147)</f>
        <v>0</v>
      </c>
      <c r="Q140" s="210"/>
      <c r="R140" s="211">
        <f>SUM(R141:R147)</f>
        <v>0</v>
      </c>
      <c r="S140" s="210"/>
      <c r="T140" s="212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151</v>
      </c>
      <c r="AT140" s="214" t="s">
        <v>74</v>
      </c>
      <c r="AU140" s="214" t="s">
        <v>83</v>
      </c>
      <c r="AY140" s="213" t="s">
        <v>124</v>
      </c>
      <c r="BK140" s="215">
        <f>SUM(BK141:BK147)</f>
        <v>0</v>
      </c>
    </row>
    <row r="141" s="2" customFormat="1" ht="16.5" customHeight="1">
      <c r="A141" s="38"/>
      <c r="B141" s="39"/>
      <c r="C141" s="218" t="s">
        <v>178</v>
      </c>
      <c r="D141" s="218" t="s">
        <v>126</v>
      </c>
      <c r="E141" s="219" t="s">
        <v>784</v>
      </c>
      <c r="F141" s="220" t="s">
        <v>785</v>
      </c>
      <c r="G141" s="221" t="s">
        <v>768</v>
      </c>
      <c r="H141" s="222">
        <v>3</v>
      </c>
      <c r="I141" s="223"/>
      <c r="J141" s="222">
        <f>ROUND(I141*H141,2)</f>
        <v>0</v>
      </c>
      <c r="K141" s="220" t="s">
        <v>20</v>
      </c>
      <c r="L141" s="44"/>
      <c r="M141" s="224" t="s">
        <v>1</v>
      </c>
      <c r="N141" s="225" t="s">
        <v>40</v>
      </c>
      <c r="O141" s="91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8" t="s">
        <v>747</v>
      </c>
      <c r="AT141" s="228" t="s">
        <v>126</v>
      </c>
      <c r="AU141" s="228" t="s">
        <v>85</v>
      </c>
      <c r="AY141" s="17" t="s">
        <v>124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7" t="s">
        <v>83</v>
      </c>
      <c r="BK141" s="229">
        <f>ROUND(I141*H141,2)</f>
        <v>0</v>
      </c>
      <c r="BL141" s="17" t="s">
        <v>747</v>
      </c>
      <c r="BM141" s="228" t="s">
        <v>786</v>
      </c>
    </row>
    <row r="142" s="2" customFormat="1" ht="16.5" customHeight="1">
      <c r="A142" s="38"/>
      <c r="B142" s="39"/>
      <c r="C142" s="218" t="s">
        <v>184</v>
      </c>
      <c r="D142" s="218" t="s">
        <v>126</v>
      </c>
      <c r="E142" s="219" t="s">
        <v>787</v>
      </c>
      <c r="F142" s="220" t="s">
        <v>788</v>
      </c>
      <c r="G142" s="221" t="s">
        <v>768</v>
      </c>
      <c r="H142" s="222">
        <v>1</v>
      </c>
      <c r="I142" s="223"/>
      <c r="J142" s="222">
        <f>ROUND(I142*H142,2)</f>
        <v>0</v>
      </c>
      <c r="K142" s="220" t="s">
        <v>20</v>
      </c>
      <c r="L142" s="44"/>
      <c r="M142" s="224" t="s">
        <v>1</v>
      </c>
      <c r="N142" s="225" t="s">
        <v>40</v>
      </c>
      <c r="O142" s="91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8" t="s">
        <v>747</v>
      </c>
      <c r="AT142" s="228" t="s">
        <v>126</v>
      </c>
      <c r="AU142" s="228" t="s">
        <v>85</v>
      </c>
      <c r="AY142" s="17" t="s">
        <v>124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7" t="s">
        <v>83</v>
      </c>
      <c r="BK142" s="229">
        <f>ROUND(I142*H142,2)</f>
        <v>0</v>
      </c>
      <c r="BL142" s="17" t="s">
        <v>747</v>
      </c>
      <c r="BM142" s="228" t="s">
        <v>789</v>
      </c>
    </row>
    <row r="143" s="13" customFormat="1">
      <c r="A143" s="13"/>
      <c r="B143" s="230"/>
      <c r="C143" s="231"/>
      <c r="D143" s="232" t="s">
        <v>133</v>
      </c>
      <c r="E143" s="233" t="s">
        <v>1</v>
      </c>
      <c r="F143" s="234" t="s">
        <v>790</v>
      </c>
      <c r="G143" s="231"/>
      <c r="H143" s="233" t="s">
        <v>1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133</v>
      </c>
      <c r="AU143" s="240" t="s">
        <v>85</v>
      </c>
      <c r="AV143" s="13" t="s">
        <v>83</v>
      </c>
      <c r="AW143" s="13" t="s">
        <v>31</v>
      </c>
      <c r="AX143" s="13" t="s">
        <v>75</v>
      </c>
      <c r="AY143" s="240" t="s">
        <v>124</v>
      </c>
    </row>
    <row r="144" s="14" customFormat="1">
      <c r="A144" s="14"/>
      <c r="B144" s="241"/>
      <c r="C144" s="242"/>
      <c r="D144" s="232" t="s">
        <v>133</v>
      </c>
      <c r="E144" s="243" t="s">
        <v>1</v>
      </c>
      <c r="F144" s="244" t="s">
        <v>83</v>
      </c>
      <c r="G144" s="242"/>
      <c r="H144" s="245">
        <v>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133</v>
      </c>
      <c r="AU144" s="251" t="s">
        <v>85</v>
      </c>
      <c r="AV144" s="14" t="s">
        <v>85</v>
      </c>
      <c r="AW144" s="14" t="s">
        <v>31</v>
      </c>
      <c r="AX144" s="14" t="s">
        <v>75</v>
      </c>
      <c r="AY144" s="251" t="s">
        <v>124</v>
      </c>
    </row>
    <row r="145" s="15" customFormat="1">
      <c r="A145" s="15"/>
      <c r="B145" s="265"/>
      <c r="C145" s="266"/>
      <c r="D145" s="232" t="s">
        <v>133</v>
      </c>
      <c r="E145" s="267" t="s">
        <v>1</v>
      </c>
      <c r="F145" s="268" t="s">
        <v>289</v>
      </c>
      <c r="G145" s="266"/>
      <c r="H145" s="269">
        <v>1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5" t="s">
        <v>133</v>
      </c>
      <c r="AU145" s="275" t="s">
        <v>85</v>
      </c>
      <c r="AV145" s="15" t="s">
        <v>131</v>
      </c>
      <c r="AW145" s="15" t="s">
        <v>31</v>
      </c>
      <c r="AX145" s="15" t="s">
        <v>83</v>
      </c>
      <c r="AY145" s="275" t="s">
        <v>124</v>
      </c>
    </row>
    <row r="146" s="2" customFormat="1" ht="16.5" customHeight="1">
      <c r="A146" s="38"/>
      <c r="B146" s="39"/>
      <c r="C146" s="218" t="s">
        <v>8</v>
      </c>
      <c r="D146" s="218" t="s">
        <v>126</v>
      </c>
      <c r="E146" s="219" t="s">
        <v>791</v>
      </c>
      <c r="F146" s="220" t="s">
        <v>792</v>
      </c>
      <c r="G146" s="221" t="s">
        <v>768</v>
      </c>
      <c r="H146" s="222">
        <v>1</v>
      </c>
      <c r="I146" s="223"/>
      <c r="J146" s="222">
        <f>ROUND(I146*H146,2)</f>
        <v>0</v>
      </c>
      <c r="K146" s="220" t="s">
        <v>1</v>
      </c>
      <c r="L146" s="44"/>
      <c r="M146" s="224" t="s">
        <v>1</v>
      </c>
      <c r="N146" s="225" t="s">
        <v>40</v>
      </c>
      <c r="O146" s="91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8" t="s">
        <v>747</v>
      </c>
      <c r="AT146" s="228" t="s">
        <v>126</v>
      </c>
      <c r="AU146" s="228" t="s">
        <v>85</v>
      </c>
      <c r="AY146" s="17" t="s">
        <v>124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7" t="s">
        <v>83</v>
      </c>
      <c r="BK146" s="229">
        <f>ROUND(I146*H146,2)</f>
        <v>0</v>
      </c>
      <c r="BL146" s="17" t="s">
        <v>747</v>
      </c>
      <c r="BM146" s="228" t="s">
        <v>793</v>
      </c>
    </row>
    <row r="147" s="2" customFormat="1" ht="16.5" customHeight="1">
      <c r="A147" s="38"/>
      <c r="B147" s="39"/>
      <c r="C147" s="218" t="s">
        <v>193</v>
      </c>
      <c r="D147" s="218" t="s">
        <v>126</v>
      </c>
      <c r="E147" s="219" t="s">
        <v>794</v>
      </c>
      <c r="F147" s="220" t="s">
        <v>795</v>
      </c>
      <c r="G147" s="221" t="s">
        <v>768</v>
      </c>
      <c r="H147" s="222">
        <v>1</v>
      </c>
      <c r="I147" s="223"/>
      <c r="J147" s="222">
        <f>ROUND(I147*H147,2)</f>
        <v>0</v>
      </c>
      <c r="K147" s="220" t="s">
        <v>20</v>
      </c>
      <c r="L147" s="44"/>
      <c r="M147" s="224" t="s">
        <v>1</v>
      </c>
      <c r="N147" s="225" t="s">
        <v>40</v>
      </c>
      <c r="O147" s="91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8" t="s">
        <v>747</v>
      </c>
      <c r="AT147" s="228" t="s">
        <v>126</v>
      </c>
      <c r="AU147" s="228" t="s">
        <v>85</v>
      </c>
      <c r="AY147" s="17" t="s">
        <v>124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7" t="s">
        <v>83</v>
      </c>
      <c r="BK147" s="229">
        <f>ROUND(I147*H147,2)</f>
        <v>0</v>
      </c>
      <c r="BL147" s="17" t="s">
        <v>747</v>
      </c>
      <c r="BM147" s="228" t="s">
        <v>796</v>
      </c>
    </row>
    <row r="148" s="12" customFormat="1" ht="22.8" customHeight="1">
      <c r="A148" s="12"/>
      <c r="B148" s="202"/>
      <c r="C148" s="203"/>
      <c r="D148" s="204" t="s">
        <v>74</v>
      </c>
      <c r="E148" s="216" t="s">
        <v>797</v>
      </c>
      <c r="F148" s="216" t="s">
        <v>798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SUM(P149:P150)</f>
        <v>0</v>
      </c>
      <c r="Q148" s="210"/>
      <c r="R148" s="211">
        <f>SUM(R149:R150)</f>
        <v>0</v>
      </c>
      <c r="S148" s="210"/>
      <c r="T148" s="212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151</v>
      </c>
      <c r="AT148" s="214" t="s">
        <v>74</v>
      </c>
      <c r="AU148" s="214" t="s">
        <v>83</v>
      </c>
      <c r="AY148" s="213" t="s">
        <v>124</v>
      </c>
      <c r="BK148" s="215">
        <f>SUM(BK149:BK150)</f>
        <v>0</v>
      </c>
    </row>
    <row r="149" s="2" customFormat="1" ht="16.5" customHeight="1">
      <c r="A149" s="38"/>
      <c r="B149" s="39"/>
      <c r="C149" s="218" t="s">
        <v>197</v>
      </c>
      <c r="D149" s="218" t="s">
        <v>126</v>
      </c>
      <c r="E149" s="219" t="s">
        <v>799</v>
      </c>
      <c r="F149" s="220" t="s">
        <v>800</v>
      </c>
      <c r="G149" s="221" t="s">
        <v>768</v>
      </c>
      <c r="H149" s="222">
        <v>1</v>
      </c>
      <c r="I149" s="223"/>
      <c r="J149" s="222">
        <f>ROUND(I149*H149,2)</f>
        <v>0</v>
      </c>
      <c r="K149" s="220" t="s">
        <v>20</v>
      </c>
      <c r="L149" s="44"/>
      <c r="M149" s="224" t="s">
        <v>1</v>
      </c>
      <c r="N149" s="225" t="s">
        <v>40</v>
      </c>
      <c r="O149" s="91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8" t="s">
        <v>747</v>
      </c>
      <c r="AT149" s="228" t="s">
        <v>126</v>
      </c>
      <c r="AU149" s="228" t="s">
        <v>85</v>
      </c>
      <c r="AY149" s="17" t="s">
        <v>124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7" t="s">
        <v>83</v>
      </c>
      <c r="BK149" s="229">
        <f>ROUND(I149*H149,2)</f>
        <v>0</v>
      </c>
      <c r="BL149" s="17" t="s">
        <v>747</v>
      </c>
      <c r="BM149" s="228" t="s">
        <v>801</v>
      </c>
    </row>
    <row r="150" s="2" customFormat="1">
      <c r="A150" s="38"/>
      <c r="B150" s="39"/>
      <c r="C150" s="40"/>
      <c r="D150" s="232" t="s">
        <v>270</v>
      </c>
      <c r="E150" s="40"/>
      <c r="F150" s="261" t="s">
        <v>802</v>
      </c>
      <c r="G150" s="40"/>
      <c r="H150" s="40"/>
      <c r="I150" s="262"/>
      <c r="J150" s="40"/>
      <c r="K150" s="40"/>
      <c r="L150" s="44"/>
      <c r="M150" s="281"/>
      <c r="N150" s="282"/>
      <c r="O150" s="278"/>
      <c r="P150" s="278"/>
      <c r="Q150" s="278"/>
      <c r="R150" s="278"/>
      <c r="S150" s="278"/>
      <c r="T150" s="283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270</v>
      </c>
      <c r="AU150" s="17" t="s">
        <v>85</v>
      </c>
    </row>
    <row r="151" s="2" customFormat="1" ht="6.96" customHeight="1">
      <c r="A151" s="38"/>
      <c r="B151" s="66"/>
      <c r="C151" s="67"/>
      <c r="D151" s="67"/>
      <c r="E151" s="67"/>
      <c r="F151" s="67"/>
      <c r="G151" s="67"/>
      <c r="H151" s="67"/>
      <c r="I151" s="67"/>
      <c r="J151" s="67"/>
      <c r="K151" s="67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kUDsFKRJ28qOz9wleIJGSzhtnJ0F1IFxZvd3LbQV1COGEa4/jWlITUJ1NNDskkpXan64wz4qs74p99MEfWOKeA==" hashValue="ft3M+adMrr+uvNg091A9pN1MElNZ1Dgj8e4Xj/z++EfcgRXTxXodMUk8gGxzzxXxI7DiLj11d2ZaV0/3VXDqCA==" algorithmName="SHA-512" password="CC35"/>
  <autoFilter ref="C120:K15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SN-PC\SN</dc:creator>
  <cp:lastModifiedBy>SN-PC\SN</cp:lastModifiedBy>
  <dcterms:created xsi:type="dcterms:W3CDTF">2025-01-28T08:41:41Z</dcterms:created>
  <dcterms:modified xsi:type="dcterms:W3CDTF">2025-01-28T08:41:45Z</dcterms:modified>
</cp:coreProperties>
</file>