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Martin\Zakazky\2024\Gajdos_HZ_Tasovice\"/>
    </mc:Choice>
  </mc:AlternateContent>
  <bookViews>
    <workbookView xWindow="0" yWindow="0" windowWidth="0" windowHeight="0"/>
  </bookViews>
  <sheets>
    <sheet name="Rekapitulace stavby" sheetId="1" r:id="rId1"/>
    <sheet name="01 - Stavební část" sheetId="2" r:id="rId2"/>
    <sheet name="02 - Zdravotně technické ..." sheetId="3" r:id="rId3"/>
    <sheet name="03 - Elektroinstalace" sheetId="4" r:id="rId4"/>
    <sheet name="04 - Vytápění" sheetId="5" r:id="rId5"/>
    <sheet name="05 - Vedlejší a ostatní n..." sheetId="6" r:id="rId6"/>
    <sheet name="Pokyny pro vyplnění" sheetId="7" r:id="rId7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'01 - Stavební část'!$C$98:$K$752</definedName>
    <definedName name="_xlnm.Print_Area" localSheetId="1">'01 - Stavební část'!$C$4:$J$39,'01 - Stavební část'!$C$45:$J$80,'01 - Stavební část'!$C$86:$K$752</definedName>
    <definedName name="_xlnm.Print_Titles" localSheetId="1">'01 - Stavební část'!$98:$98</definedName>
    <definedName name="_xlnm._FilterDatabase" localSheetId="2" hidden="1">'02 - Zdravotně technické ...'!$C$86:$K$199</definedName>
    <definedName name="_xlnm.Print_Area" localSheetId="2">'02 - Zdravotně technické ...'!$C$4:$J$39,'02 - Zdravotně technické ...'!$C$45:$J$68,'02 - Zdravotně technické ...'!$C$74:$K$199</definedName>
    <definedName name="_xlnm.Print_Titles" localSheetId="2">'02 - Zdravotně technické ...'!$86:$86</definedName>
    <definedName name="_xlnm._FilterDatabase" localSheetId="3" hidden="1">'03 - Elektroinstalace'!$C$82:$K$296</definedName>
    <definedName name="_xlnm.Print_Area" localSheetId="3">'03 - Elektroinstalace'!$C$4:$J$39,'03 - Elektroinstalace'!$C$45:$J$64,'03 - Elektroinstalace'!$C$70:$K$296</definedName>
    <definedName name="_xlnm.Print_Titles" localSheetId="3">'03 - Elektroinstalace'!$82:$82</definedName>
    <definedName name="_xlnm._FilterDatabase" localSheetId="4" hidden="1">'04 - Vytápění'!$C$88:$K$229</definedName>
    <definedName name="_xlnm.Print_Area" localSheetId="4">'04 - Vytápění'!$C$4:$J$39,'04 - Vytápění'!$C$45:$J$70,'04 - Vytápění'!$C$76:$K$229</definedName>
    <definedName name="_xlnm.Print_Titles" localSheetId="4">'04 - Vytápění'!$88:$88</definedName>
    <definedName name="_xlnm._FilterDatabase" localSheetId="5" hidden="1">'05 - Vedlejší a ostatní n...'!$C$83:$K$116</definedName>
    <definedName name="_xlnm.Print_Area" localSheetId="5">'05 - Vedlejší a ostatní n...'!$C$4:$J$39,'05 - Vedlejší a ostatní n...'!$C$45:$J$65,'05 - Vedlejší a ostatní n...'!$C$71:$K$116</definedName>
    <definedName name="_xlnm.Print_Titles" localSheetId="5">'05 - Vedlejší a ostatní n...'!$83:$83</definedName>
    <definedName name="_xlnm.Print_Area" localSheetId="6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6" l="1" r="J37"/>
  <c r="J36"/>
  <c i="1" r="AY59"/>
  <c i="6" r="J35"/>
  <c i="1" r="AX59"/>
  <c i="6" r="BI114"/>
  <c r="BH114"/>
  <c r="BG114"/>
  <c r="BF114"/>
  <c r="T114"/>
  <c r="T113"/>
  <c r="R114"/>
  <c r="R113"/>
  <c r="P114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0"/>
  <c r="BH100"/>
  <c r="BG100"/>
  <c r="BF100"/>
  <c r="T100"/>
  <c r="T99"/>
  <c r="R100"/>
  <c r="R99"/>
  <c r="P100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78"/>
  <c r="E7"/>
  <c r="E74"/>
  <c i="5" r="J37"/>
  <c r="J36"/>
  <c i="1" r="AY58"/>
  <c i="5" r="J35"/>
  <c i="1" r="AX58"/>
  <c i="5" r="BI224"/>
  <c r="BH224"/>
  <c r="BG224"/>
  <c r="BF224"/>
  <c r="T224"/>
  <c r="R224"/>
  <c r="P224"/>
  <c r="BI219"/>
  <c r="BH219"/>
  <c r="BG219"/>
  <c r="BF219"/>
  <c r="T219"/>
  <c r="R219"/>
  <c r="P219"/>
  <c r="BI215"/>
  <c r="BH215"/>
  <c r="BG215"/>
  <c r="BF215"/>
  <c r="T215"/>
  <c r="R215"/>
  <c r="P215"/>
  <c r="BI213"/>
  <c r="BH213"/>
  <c r="BG213"/>
  <c r="BF213"/>
  <c r="T213"/>
  <c r="R213"/>
  <c r="P213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6"/>
  <c r="BH116"/>
  <c r="BG116"/>
  <c r="BF116"/>
  <c r="T116"/>
  <c r="R116"/>
  <c r="P116"/>
  <c r="BI113"/>
  <c r="BH113"/>
  <c r="BG113"/>
  <c r="BF113"/>
  <c r="T113"/>
  <c r="R113"/>
  <c r="P113"/>
  <c r="BI109"/>
  <c r="BH109"/>
  <c r="BG109"/>
  <c r="BF109"/>
  <c r="T109"/>
  <c r="R109"/>
  <c r="P109"/>
  <c r="BI107"/>
  <c r="BH107"/>
  <c r="BG107"/>
  <c r="BF107"/>
  <c r="T107"/>
  <c r="R107"/>
  <c r="P107"/>
  <c r="BI102"/>
  <c r="BH102"/>
  <c r="BG102"/>
  <c r="BF102"/>
  <c r="T102"/>
  <c r="R102"/>
  <c r="P102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J86"/>
  <c r="J85"/>
  <c r="F85"/>
  <c r="F83"/>
  <c r="E81"/>
  <c r="J55"/>
  <c r="J54"/>
  <c r="F54"/>
  <c r="F52"/>
  <c r="E50"/>
  <c r="J18"/>
  <c r="E18"/>
  <c r="F86"/>
  <c r="J17"/>
  <c r="J12"/>
  <c r="J83"/>
  <c r="E7"/>
  <c r="E79"/>
  <c i="4" r="J37"/>
  <c r="J36"/>
  <c i="1" r="AY57"/>
  <c i="4" r="J35"/>
  <c i="1" r="AX57"/>
  <c i="4" r="BI292"/>
  <c r="BH292"/>
  <c r="BG292"/>
  <c r="BF292"/>
  <c r="T292"/>
  <c r="R292"/>
  <c r="P292"/>
  <c r="BI287"/>
  <c r="BH287"/>
  <c r="BG287"/>
  <c r="BF287"/>
  <c r="T287"/>
  <c r="R287"/>
  <c r="P287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2"/>
  <c r="BH262"/>
  <c r="BG262"/>
  <c r="BF262"/>
  <c r="T262"/>
  <c r="R262"/>
  <c r="P262"/>
  <c r="BI260"/>
  <c r="BH260"/>
  <c r="BG260"/>
  <c r="BF260"/>
  <c r="T260"/>
  <c r="R260"/>
  <c r="P260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3"/>
  <c r="BH243"/>
  <c r="BG243"/>
  <c r="BF243"/>
  <c r="T243"/>
  <c r="R243"/>
  <c r="P243"/>
  <c r="BI241"/>
  <c r="BH241"/>
  <c r="BG241"/>
  <c r="BF241"/>
  <c r="T241"/>
  <c r="R241"/>
  <c r="P241"/>
  <c r="BI238"/>
  <c r="BH238"/>
  <c r="BG238"/>
  <c r="BF238"/>
  <c r="T238"/>
  <c r="R238"/>
  <c r="P238"/>
  <c r="BI236"/>
  <c r="BH236"/>
  <c r="BG236"/>
  <c r="BF236"/>
  <c r="T236"/>
  <c r="R236"/>
  <c r="P236"/>
  <c r="BI232"/>
  <c r="BH232"/>
  <c r="BG232"/>
  <c r="BF232"/>
  <c r="T232"/>
  <c r="R232"/>
  <c r="P232"/>
  <c r="BI229"/>
  <c r="BH229"/>
  <c r="BG229"/>
  <c r="BF229"/>
  <c r="T229"/>
  <c r="R229"/>
  <c r="P229"/>
  <c r="BI225"/>
  <c r="BH225"/>
  <c r="BG225"/>
  <c r="BF225"/>
  <c r="T225"/>
  <c r="R225"/>
  <c r="P225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5"/>
  <c r="BH215"/>
  <c r="BG215"/>
  <c r="BF215"/>
  <c r="T215"/>
  <c r="R215"/>
  <c r="P215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3"/>
  <c r="BH133"/>
  <c r="BG133"/>
  <c r="BF133"/>
  <c r="T133"/>
  <c r="R133"/>
  <c r="P133"/>
  <c r="BI129"/>
  <c r="BH129"/>
  <c r="BG129"/>
  <c r="BF129"/>
  <c r="T129"/>
  <c r="R129"/>
  <c r="P129"/>
  <c r="BI126"/>
  <c r="BH126"/>
  <c r="BG126"/>
  <c r="BF126"/>
  <c r="T126"/>
  <c r="R126"/>
  <c r="P126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BI114"/>
  <c r="BH114"/>
  <c r="BG114"/>
  <c r="BF114"/>
  <c r="T114"/>
  <c r="R114"/>
  <c r="P114"/>
  <c r="BI112"/>
  <c r="BH112"/>
  <c r="BG112"/>
  <c r="BF112"/>
  <c r="T112"/>
  <c r="R112"/>
  <c r="P112"/>
  <c r="BI109"/>
  <c r="BH109"/>
  <c r="BG109"/>
  <c r="BF109"/>
  <c r="T109"/>
  <c r="R109"/>
  <c r="P109"/>
  <c r="BI105"/>
  <c r="BH105"/>
  <c r="BG105"/>
  <c r="BF105"/>
  <c r="T105"/>
  <c r="R105"/>
  <c r="P105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80"/>
  <c r="J17"/>
  <c r="J12"/>
  <c r="J77"/>
  <c r="E7"/>
  <c r="E73"/>
  <c i="3" r="J37"/>
  <c r="J36"/>
  <c i="1" r="AY56"/>
  <c i="3" r="J35"/>
  <c i="1" r="AX56"/>
  <c i="3"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R186"/>
  <c r="P186"/>
  <c r="BI181"/>
  <c r="BH181"/>
  <c r="BG181"/>
  <c r="BF181"/>
  <c r="T181"/>
  <c r="R181"/>
  <c r="P181"/>
  <c r="BI176"/>
  <c r="BH176"/>
  <c r="BG176"/>
  <c r="BF176"/>
  <c r="T176"/>
  <c r="R176"/>
  <c r="P176"/>
  <c r="BI171"/>
  <c r="BH171"/>
  <c r="BG171"/>
  <c r="BF171"/>
  <c r="T171"/>
  <c r="R171"/>
  <c r="P171"/>
  <c r="BI166"/>
  <c r="BH166"/>
  <c r="BG166"/>
  <c r="BF166"/>
  <c r="T166"/>
  <c r="T165"/>
  <c r="R166"/>
  <c r="R165"/>
  <c r="P166"/>
  <c r="P165"/>
  <c r="BI160"/>
  <c r="BH160"/>
  <c r="BG160"/>
  <c r="BF160"/>
  <c r="T160"/>
  <c r="T159"/>
  <c r="R160"/>
  <c r="R159"/>
  <c r="P160"/>
  <c r="P159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41"/>
  <c r="BH141"/>
  <c r="BG141"/>
  <c r="BF141"/>
  <c r="T141"/>
  <c r="R141"/>
  <c r="P141"/>
  <c r="BI135"/>
  <c r="BH135"/>
  <c r="BG135"/>
  <c r="BF135"/>
  <c r="T135"/>
  <c r="T134"/>
  <c r="R135"/>
  <c r="R134"/>
  <c r="P135"/>
  <c r="P134"/>
  <c r="BI130"/>
  <c r="BH130"/>
  <c r="BG130"/>
  <c r="BF130"/>
  <c r="T130"/>
  <c r="R130"/>
  <c r="P130"/>
  <c r="BI125"/>
  <c r="BH125"/>
  <c r="BG125"/>
  <c r="BF125"/>
  <c r="T125"/>
  <c r="R125"/>
  <c r="P125"/>
  <c r="BI120"/>
  <c r="BH120"/>
  <c r="BG120"/>
  <c r="BF120"/>
  <c r="T120"/>
  <c r="R120"/>
  <c r="P120"/>
  <c r="BI117"/>
  <c r="BH117"/>
  <c r="BG117"/>
  <c r="BF117"/>
  <c r="T117"/>
  <c r="R117"/>
  <c r="P117"/>
  <c r="BI112"/>
  <c r="BH112"/>
  <c r="BG112"/>
  <c r="BF112"/>
  <c r="T112"/>
  <c r="R112"/>
  <c r="P112"/>
  <c r="BI109"/>
  <c r="BH109"/>
  <c r="BG109"/>
  <c r="BF109"/>
  <c r="T109"/>
  <c r="R109"/>
  <c r="P109"/>
  <c r="BI105"/>
  <c r="BH105"/>
  <c r="BG105"/>
  <c r="BF105"/>
  <c r="T105"/>
  <c r="R105"/>
  <c r="P105"/>
  <c r="BI100"/>
  <c r="BH100"/>
  <c r="BG100"/>
  <c r="BF100"/>
  <c r="T100"/>
  <c r="R100"/>
  <c r="P100"/>
  <c r="BI95"/>
  <c r="BH95"/>
  <c r="BG95"/>
  <c r="BF95"/>
  <c r="T95"/>
  <c r="R95"/>
  <c r="P95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55"/>
  <c r="J17"/>
  <c r="J12"/>
  <c r="J81"/>
  <c r="E7"/>
  <c r="E77"/>
  <c i="2" r="J37"/>
  <c r="J36"/>
  <c i="1" r="AY55"/>
  <c i="2" r="J35"/>
  <c i="1" r="AX55"/>
  <c i="2" r="BI751"/>
  <c r="BH751"/>
  <c r="BG751"/>
  <c r="BF751"/>
  <c r="T751"/>
  <c r="R751"/>
  <c r="P751"/>
  <c r="BI748"/>
  <c r="BH748"/>
  <c r="BG748"/>
  <c r="BF748"/>
  <c r="T748"/>
  <c r="R748"/>
  <c r="P748"/>
  <c r="BI745"/>
  <c r="BH745"/>
  <c r="BG745"/>
  <c r="BF745"/>
  <c r="T745"/>
  <c r="R745"/>
  <c r="P745"/>
  <c r="BI741"/>
  <c r="BH741"/>
  <c r="BG741"/>
  <c r="BF741"/>
  <c r="T741"/>
  <c r="R741"/>
  <c r="P741"/>
  <c r="BI738"/>
  <c r="BH738"/>
  <c r="BG738"/>
  <c r="BF738"/>
  <c r="T738"/>
  <c r="R738"/>
  <c r="P738"/>
  <c r="BI734"/>
  <c r="BH734"/>
  <c r="BG734"/>
  <c r="BF734"/>
  <c r="T734"/>
  <c r="R734"/>
  <c r="P734"/>
  <c r="BI731"/>
  <c r="BH731"/>
  <c r="BG731"/>
  <c r="BF731"/>
  <c r="T731"/>
  <c r="R731"/>
  <c r="P731"/>
  <c r="BI728"/>
  <c r="BH728"/>
  <c r="BG728"/>
  <c r="BF728"/>
  <c r="T728"/>
  <c r="R728"/>
  <c r="P728"/>
  <c r="BI725"/>
  <c r="BH725"/>
  <c r="BG725"/>
  <c r="BF725"/>
  <c r="T725"/>
  <c r="R725"/>
  <c r="P725"/>
  <c r="BI721"/>
  <c r="BH721"/>
  <c r="BG721"/>
  <c r="BF721"/>
  <c r="T721"/>
  <c r="R721"/>
  <c r="P721"/>
  <c r="BI718"/>
  <c r="BH718"/>
  <c r="BG718"/>
  <c r="BF718"/>
  <c r="T718"/>
  <c r="R718"/>
  <c r="P718"/>
  <c r="BI715"/>
  <c r="BH715"/>
  <c r="BG715"/>
  <c r="BF715"/>
  <c r="T715"/>
  <c r="R715"/>
  <c r="P715"/>
  <c r="BI710"/>
  <c r="BH710"/>
  <c r="BG710"/>
  <c r="BF710"/>
  <c r="T710"/>
  <c r="R710"/>
  <c r="P710"/>
  <c r="BI706"/>
  <c r="BH706"/>
  <c r="BG706"/>
  <c r="BF706"/>
  <c r="T706"/>
  <c r="R706"/>
  <c r="P706"/>
  <c r="BI703"/>
  <c r="BH703"/>
  <c r="BG703"/>
  <c r="BF703"/>
  <c r="T703"/>
  <c r="R703"/>
  <c r="P703"/>
  <c r="BI700"/>
  <c r="BH700"/>
  <c r="BG700"/>
  <c r="BF700"/>
  <c r="T700"/>
  <c r="R700"/>
  <c r="P700"/>
  <c r="BI697"/>
  <c r="BH697"/>
  <c r="BG697"/>
  <c r="BF697"/>
  <c r="T697"/>
  <c r="R697"/>
  <c r="P697"/>
  <c r="BI694"/>
  <c r="BH694"/>
  <c r="BG694"/>
  <c r="BF694"/>
  <c r="T694"/>
  <c r="R694"/>
  <c r="P694"/>
  <c r="BI691"/>
  <c r="BH691"/>
  <c r="BG691"/>
  <c r="BF691"/>
  <c r="T691"/>
  <c r="R691"/>
  <c r="P691"/>
  <c r="BI688"/>
  <c r="BH688"/>
  <c r="BG688"/>
  <c r="BF688"/>
  <c r="T688"/>
  <c r="R688"/>
  <c r="P688"/>
  <c r="BI684"/>
  <c r="BH684"/>
  <c r="BG684"/>
  <c r="BF684"/>
  <c r="T684"/>
  <c r="R684"/>
  <c r="P684"/>
  <c r="BI682"/>
  <c r="BH682"/>
  <c r="BG682"/>
  <c r="BF682"/>
  <c r="T682"/>
  <c r="R682"/>
  <c r="P682"/>
  <c r="BI679"/>
  <c r="BH679"/>
  <c r="BG679"/>
  <c r="BF679"/>
  <c r="T679"/>
  <c r="R679"/>
  <c r="P679"/>
  <c r="BI677"/>
  <c r="BH677"/>
  <c r="BG677"/>
  <c r="BF677"/>
  <c r="T677"/>
  <c r="R677"/>
  <c r="P677"/>
  <c r="BI674"/>
  <c r="BH674"/>
  <c r="BG674"/>
  <c r="BF674"/>
  <c r="T674"/>
  <c r="R674"/>
  <c r="P674"/>
  <c r="BI672"/>
  <c r="BH672"/>
  <c r="BG672"/>
  <c r="BF672"/>
  <c r="T672"/>
  <c r="R672"/>
  <c r="P672"/>
  <c r="BI669"/>
  <c r="BH669"/>
  <c r="BG669"/>
  <c r="BF669"/>
  <c r="T669"/>
  <c r="R669"/>
  <c r="P669"/>
  <c r="BI667"/>
  <c r="BH667"/>
  <c r="BG667"/>
  <c r="BF667"/>
  <c r="T667"/>
  <c r="R667"/>
  <c r="P667"/>
  <c r="BI664"/>
  <c r="BH664"/>
  <c r="BG664"/>
  <c r="BF664"/>
  <c r="T664"/>
  <c r="R664"/>
  <c r="P664"/>
  <c r="BI662"/>
  <c r="BH662"/>
  <c r="BG662"/>
  <c r="BF662"/>
  <c r="T662"/>
  <c r="R662"/>
  <c r="P662"/>
  <c r="BI659"/>
  <c r="BH659"/>
  <c r="BG659"/>
  <c r="BF659"/>
  <c r="T659"/>
  <c r="R659"/>
  <c r="P659"/>
  <c r="BI657"/>
  <c r="BH657"/>
  <c r="BG657"/>
  <c r="BF657"/>
  <c r="T657"/>
  <c r="R657"/>
  <c r="P657"/>
  <c r="BI654"/>
  <c r="BH654"/>
  <c r="BG654"/>
  <c r="BF654"/>
  <c r="T654"/>
  <c r="R654"/>
  <c r="P654"/>
  <c r="BI649"/>
  <c r="BH649"/>
  <c r="BG649"/>
  <c r="BF649"/>
  <c r="T649"/>
  <c r="R649"/>
  <c r="P649"/>
  <c r="BI646"/>
  <c r="BH646"/>
  <c r="BG646"/>
  <c r="BF646"/>
  <c r="T646"/>
  <c r="R646"/>
  <c r="P646"/>
  <c r="BI642"/>
  <c r="BH642"/>
  <c r="BG642"/>
  <c r="BF642"/>
  <c r="T642"/>
  <c r="R642"/>
  <c r="P642"/>
  <c r="BI640"/>
  <c r="BH640"/>
  <c r="BG640"/>
  <c r="BF640"/>
  <c r="T640"/>
  <c r="R640"/>
  <c r="P640"/>
  <c r="BI638"/>
  <c r="BH638"/>
  <c r="BG638"/>
  <c r="BF638"/>
  <c r="T638"/>
  <c r="R638"/>
  <c r="P638"/>
  <c r="BI635"/>
  <c r="BH635"/>
  <c r="BG635"/>
  <c r="BF635"/>
  <c r="T635"/>
  <c r="R635"/>
  <c r="P635"/>
  <c r="BI632"/>
  <c r="BH632"/>
  <c r="BG632"/>
  <c r="BF632"/>
  <c r="T632"/>
  <c r="R632"/>
  <c r="P632"/>
  <c r="BI629"/>
  <c r="BH629"/>
  <c r="BG629"/>
  <c r="BF629"/>
  <c r="T629"/>
  <c r="R629"/>
  <c r="P629"/>
  <c r="BI627"/>
  <c r="BH627"/>
  <c r="BG627"/>
  <c r="BF627"/>
  <c r="T627"/>
  <c r="R627"/>
  <c r="P627"/>
  <c r="BI624"/>
  <c r="BH624"/>
  <c r="BG624"/>
  <c r="BF624"/>
  <c r="T624"/>
  <c r="R624"/>
  <c r="P624"/>
  <c r="BI622"/>
  <c r="BH622"/>
  <c r="BG622"/>
  <c r="BF622"/>
  <c r="T622"/>
  <c r="R622"/>
  <c r="P622"/>
  <c r="BI619"/>
  <c r="BH619"/>
  <c r="BG619"/>
  <c r="BF619"/>
  <c r="T619"/>
  <c r="R619"/>
  <c r="P619"/>
  <c r="BI617"/>
  <c r="BH617"/>
  <c r="BG617"/>
  <c r="BF617"/>
  <c r="T617"/>
  <c r="R617"/>
  <c r="P617"/>
  <c r="BI614"/>
  <c r="BH614"/>
  <c r="BG614"/>
  <c r="BF614"/>
  <c r="T614"/>
  <c r="R614"/>
  <c r="P614"/>
  <c r="BI612"/>
  <c r="BH612"/>
  <c r="BG612"/>
  <c r="BF612"/>
  <c r="T612"/>
  <c r="R612"/>
  <c r="P612"/>
  <c r="BI609"/>
  <c r="BH609"/>
  <c r="BG609"/>
  <c r="BF609"/>
  <c r="T609"/>
  <c r="R609"/>
  <c r="P609"/>
  <c r="BI606"/>
  <c r="BH606"/>
  <c r="BG606"/>
  <c r="BF606"/>
  <c r="T606"/>
  <c r="R606"/>
  <c r="P606"/>
  <c r="BI603"/>
  <c r="BH603"/>
  <c r="BG603"/>
  <c r="BF603"/>
  <c r="T603"/>
  <c r="R603"/>
  <c r="P603"/>
  <c r="BI598"/>
  <c r="BH598"/>
  <c r="BG598"/>
  <c r="BF598"/>
  <c r="T598"/>
  <c r="R598"/>
  <c r="P598"/>
  <c r="BI594"/>
  <c r="BH594"/>
  <c r="BG594"/>
  <c r="BF594"/>
  <c r="T594"/>
  <c r="R594"/>
  <c r="P594"/>
  <c r="BI591"/>
  <c r="BH591"/>
  <c r="BG591"/>
  <c r="BF591"/>
  <c r="T591"/>
  <c r="R591"/>
  <c r="P591"/>
  <c r="BI589"/>
  <c r="BH589"/>
  <c r="BG589"/>
  <c r="BF589"/>
  <c r="T589"/>
  <c r="R589"/>
  <c r="P589"/>
  <c r="BI586"/>
  <c r="BH586"/>
  <c r="BG586"/>
  <c r="BF586"/>
  <c r="T586"/>
  <c r="R586"/>
  <c r="P586"/>
  <c r="BI583"/>
  <c r="BH583"/>
  <c r="BG583"/>
  <c r="BF583"/>
  <c r="T583"/>
  <c r="R583"/>
  <c r="P583"/>
  <c r="BI580"/>
  <c r="BH580"/>
  <c r="BG580"/>
  <c r="BF580"/>
  <c r="T580"/>
  <c r="R580"/>
  <c r="P580"/>
  <c r="BI577"/>
  <c r="BH577"/>
  <c r="BG577"/>
  <c r="BF577"/>
  <c r="T577"/>
  <c r="R577"/>
  <c r="P577"/>
  <c r="BI574"/>
  <c r="BH574"/>
  <c r="BG574"/>
  <c r="BF574"/>
  <c r="T574"/>
  <c r="R574"/>
  <c r="P574"/>
  <c r="BI571"/>
  <c r="BH571"/>
  <c r="BG571"/>
  <c r="BF571"/>
  <c r="T571"/>
  <c r="R571"/>
  <c r="P571"/>
  <c r="BI568"/>
  <c r="BH568"/>
  <c r="BG568"/>
  <c r="BF568"/>
  <c r="T568"/>
  <c r="R568"/>
  <c r="P568"/>
  <c r="BI566"/>
  <c r="BH566"/>
  <c r="BG566"/>
  <c r="BF566"/>
  <c r="T566"/>
  <c r="R566"/>
  <c r="P566"/>
  <c r="BI563"/>
  <c r="BH563"/>
  <c r="BG563"/>
  <c r="BF563"/>
  <c r="T563"/>
  <c r="R563"/>
  <c r="P563"/>
  <c r="BI559"/>
  <c r="BH559"/>
  <c r="BG559"/>
  <c r="BF559"/>
  <c r="T559"/>
  <c r="R559"/>
  <c r="P559"/>
  <c r="BI556"/>
  <c r="BH556"/>
  <c r="BG556"/>
  <c r="BF556"/>
  <c r="T556"/>
  <c r="R556"/>
  <c r="P556"/>
  <c r="BI550"/>
  <c r="BH550"/>
  <c r="BG550"/>
  <c r="BF550"/>
  <c r="T550"/>
  <c r="R550"/>
  <c r="P550"/>
  <c r="BI546"/>
  <c r="BH546"/>
  <c r="BG546"/>
  <c r="BF546"/>
  <c r="T546"/>
  <c r="R546"/>
  <c r="P546"/>
  <c r="BI542"/>
  <c r="BH542"/>
  <c r="BG542"/>
  <c r="BF542"/>
  <c r="T542"/>
  <c r="R542"/>
  <c r="P542"/>
  <c r="BI539"/>
  <c r="BH539"/>
  <c r="BG539"/>
  <c r="BF539"/>
  <c r="T539"/>
  <c r="R539"/>
  <c r="P539"/>
  <c r="BI535"/>
  <c r="BH535"/>
  <c r="BG535"/>
  <c r="BF535"/>
  <c r="T535"/>
  <c r="R535"/>
  <c r="P535"/>
  <c r="BI532"/>
  <c r="BH532"/>
  <c r="BG532"/>
  <c r="BF532"/>
  <c r="T532"/>
  <c r="R532"/>
  <c r="P532"/>
  <c r="BI527"/>
  <c r="BH527"/>
  <c r="BG527"/>
  <c r="BF527"/>
  <c r="T527"/>
  <c r="R527"/>
  <c r="P527"/>
  <c r="BI524"/>
  <c r="BH524"/>
  <c r="BG524"/>
  <c r="BF524"/>
  <c r="T524"/>
  <c r="R524"/>
  <c r="P524"/>
  <c r="BI518"/>
  <c r="BH518"/>
  <c r="BG518"/>
  <c r="BF518"/>
  <c r="T518"/>
  <c r="R518"/>
  <c r="P518"/>
  <c r="BI513"/>
  <c r="BH513"/>
  <c r="BG513"/>
  <c r="BF513"/>
  <c r="T513"/>
  <c r="R513"/>
  <c r="P513"/>
  <c r="BI510"/>
  <c r="BH510"/>
  <c r="BG510"/>
  <c r="BF510"/>
  <c r="T510"/>
  <c r="R510"/>
  <c r="P510"/>
  <c r="BI507"/>
  <c r="BH507"/>
  <c r="BG507"/>
  <c r="BF507"/>
  <c r="T507"/>
  <c r="R507"/>
  <c r="P507"/>
  <c r="BI503"/>
  <c r="BH503"/>
  <c r="BG503"/>
  <c r="BF503"/>
  <c r="T503"/>
  <c r="R503"/>
  <c r="P503"/>
  <c r="BI500"/>
  <c r="BH500"/>
  <c r="BG500"/>
  <c r="BF500"/>
  <c r="T500"/>
  <c r="R500"/>
  <c r="P500"/>
  <c r="BI496"/>
  <c r="BH496"/>
  <c r="BG496"/>
  <c r="BF496"/>
  <c r="T496"/>
  <c r="R496"/>
  <c r="P496"/>
  <c r="BI493"/>
  <c r="BH493"/>
  <c r="BG493"/>
  <c r="BF493"/>
  <c r="T493"/>
  <c r="R493"/>
  <c r="P493"/>
  <c r="BI490"/>
  <c r="BH490"/>
  <c r="BG490"/>
  <c r="BF490"/>
  <c r="T490"/>
  <c r="R490"/>
  <c r="P490"/>
  <c r="BI486"/>
  <c r="BH486"/>
  <c r="BG486"/>
  <c r="BF486"/>
  <c r="T486"/>
  <c r="R486"/>
  <c r="P486"/>
  <c r="BI483"/>
  <c r="BH483"/>
  <c r="BG483"/>
  <c r="BF483"/>
  <c r="T483"/>
  <c r="R483"/>
  <c r="P483"/>
  <c r="BI480"/>
  <c r="BH480"/>
  <c r="BG480"/>
  <c r="BF480"/>
  <c r="T480"/>
  <c r="R480"/>
  <c r="P480"/>
  <c r="BI473"/>
  <c r="BH473"/>
  <c r="BG473"/>
  <c r="BF473"/>
  <c r="T473"/>
  <c r="R473"/>
  <c r="P473"/>
  <c r="BI467"/>
  <c r="BH467"/>
  <c r="BG467"/>
  <c r="BF467"/>
  <c r="T467"/>
  <c r="R467"/>
  <c r="P467"/>
  <c r="BI464"/>
  <c r="BH464"/>
  <c r="BG464"/>
  <c r="BF464"/>
  <c r="T464"/>
  <c r="R464"/>
  <c r="P464"/>
  <c r="BI460"/>
  <c r="BH460"/>
  <c r="BG460"/>
  <c r="BF460"/>
  <c r="T460"/>
  <c r="R460"/>
  <c r="P460"/>
  <c r="BI456"/>
  <c r="BH456"/>
  <c r="BG456"/>
  <c r="BF456"/>
  <c r="T456"/>
  <c r="R456"/>
  <c r="P456"/>
  <c r="BI453"/>
  <c r="BH453"/>
  <c r="BG453"/>
  <c r="BF453"/>
  <c r="T453"/>
  <c r="R453"/>
  <c r="P453"/>
  <c r="BI450"/>
  <c r="BH450"/>
  <c r="BG450"/>
  <c r="BF450"/>
  <c r="T450"/>
  <c r="R450"/>
  <c r="P450"/>
  <c r="BI447"/>
  <c r="BH447"/>
  <c r="BG447"/>
  <c r="BF447"/>
  <c r="T447"/>
  <c r="R447"/>
  <c r="P447"/>
  <c r="BI443"/>
  <c r="BH443"/>
  <c r="BG443"/>
  <c r="BF443"/>
  <c r="T443"/>
  <c r="R443"/>
  <c r="P443"/>
  <c r="BI440"/>
  <c r="BH440"/>
  <c r="BG440"/>
  <c r="BF440"/>
  <c r="T440"/>
  <c r="R440"/>
  <c r="P440"/>
  <c r="BI437"/>
  <c r="BH437"/>
  <c r="BG437"/>
  <c r="BF437"/>
  <c r="T437"/>
  <c r="R437"/>
  <c r="P437"/>
  <c r="BI434"/>
  <c r="BH434"/>
  <c r="BG434"/>
  <c r="BF434"/>
  <c r="T434"/>
  <c r="R434"/>
  <c r="P434"/>
  <c r="BI430"/>
  <c r="BH430"/>
  <c r="BG430"/>
  <c r="BF430"/>
  <c r="T430"/>
  <c r="R430"/>
  <c r="P430"/>
  <c r="BI427"/>
  <c r="BH427"/>
  <c r="BG427"/>
  <c r="BF427"/>
  <c r="T427"/>
  <c r="R427"/>
  <c r="P427"/>
  <c r="BI424"/>
  <c r="BH424"/>
  <c r="BG424"/>
  <c r="BF424"/>
  <c r="T424"/>
  <c r="R424"/>
  <c r="P424"/>
  <c r="BI421"/>
  <c r="BH421"/>
  <c r="BG421"/>
  <c r="BF421"/>
  <c r="T421"/>
  <c r="R421"/>
  <c r="P421"/>
  <c r="BI418"/>
  <c r="BH418"/>
  <c r="BG418"/>
  <c r="BF418"/>
  <c r="T418"/>
  <c r="R418"/>
  <c r="P418"/>
  <c r="BI415"/>
  <c r="BH415"/>
  <c r="BG415"/>
  <c r="BF415"/>
  <c r="T415"/>
  <c r="R415"/>
  <c r="P415"/>
  <c r="BI412"/>
  <c r="BH412"/>
  <c r="BG412"/>
  <c r="BF412"/>
  <c r="T412"/>
  <c r="R412"/>
  <c r="P412"/>
  <c r="BI409"/>
  <c r="BH409"/>
  <c r="BG409"/>
  <c r="BF409"/>
  <c r="T409"/>
  <c r="R409"/>
  <c r="P409"/>
  <c r="BI406"/>
  <c r="BH406"/>
  <c r="BG406"/>
  <c r="BF406"/>
  <c r="T406"/>
  <c r="R406"/>
  <c r="P406"/>
  <c r="BI400"/>
  <c r="BH400"/>
  <c r="BG400"/>
  <c r="BF400"/>
  <c r="T400"/>
  <c r="R400"/>
  <c r="P400"/>
  <c r="BI397"/>
  <c r="BH397"/>
  <c r="BG397"/>
  <c r="BF397"/>
  <c r="T397"/>
  <c r="R397"/>
  <c r="P397"/>
  <c r="BI394"/>
  <c r="BH394"/>
  <c r="BG394"/>
  <c r="BF394"/>
  <c r="T394"/>
  <c r="R394"/>
  <c r="P394"/>
  <c r="BI390"/>
  <c r="BH390"/>
  <c r="BG390"/>
  <c r="BF390"/>
  <c r="T390"/>
  <c r="R390"/>
  <c r="P390"/>
  <c r="BI388"/>
  <c r="BH388"/>
  <c r="BG388"/>
  <c r="BF388"/>
  <c r="T388"/>
  <c r="R388"/>
  <c r="P388"/>
  <c r="BI385"/>
  <c r="BH385"/>
  <c r="BG385"/>
  <c r="BF385"/>
  <c r="T385"/>
  <c r="R385"/>
  <c r="P385"/>
  <c r="BI381"/>
  <c r="BH381"/>
  <c r="BG381"/>
  <c r="BF381"/>
  <c r="T381"/>
  <c r="R381"/>
  <c r="P381"/>
  <c r="BI376"/>
  <c r="BH376"/>
  <c r="BG376"/>
  <c r="BF376"/>
  <c r="T376"/>
  <c r="R376"/>
  <c r="P376"/>
  <c r="BI374"/>
  <c r="BH374"/>
  <c r="BG374"/>
  <c r="BF374"/>
  <c r="T374"/>
  <c r="R374"/>
  <c r="P374"/>
  <c r="BI369"/>
  <c r="BH369"/>
  <c r="BG369"/>
  <c r="BF369"/>
  <c r="T369"/>
  <c r="R369"/>
  <c r="P369"/>
  <c r="BI364"/>
  <c r="BH364"/>
  <c r="BG364"/>
  <c r="BF364"/>
  <c r="T364"/>
  <c r="R364"/>
  <c r="P364"/>
  <c r="BI359"/>
  <c r="BH359"/>
  <c r="BG359"/>
  <c r="BF359"/>
  <c r="T359"/>
  <c r="R359"/>
  <c r="P359"/>
  <c r="BI354"/>
  <c r="BH354"/>
  <c r="BG354"/>
  <c r="BF354"/>
  <c r="T354"/>
  <c r="R354"/>
  <c r="P354"/>
  <c r="BI349"/>
  <c r="BH349"/>
  <c r="BG349"/>
  <c r="BF349"/>
  <c r="T349"/>
  <c r="R349"/>
  <c r="P349"/>
  <c r="BI344"/>
  <c r="BH344"/>
  <c r="BG344"/>
  <c r="BF344"/>
  <c r="T344"/>
  <c r="R344"/>
  <c r="P344"/>
  <c r="BI340"/>
  <c r="BH340"/>
  <c r="BG340"/>
  <c r="BF340"/>
  <c r="T340"/>
  <c r="R340"/>
  <c r="P340"/>
  <c r="BI337"/>
  <c r="BH337"/>
  <c r="BG337"/>
  <c r="BF337"/>
  <c r="T337"/>
  <c r="R337"/>
  <c r="P337"/>
  <c r="BI334"/>
  <c r="BH334"/>
  <c r="BG334"/>
  <c r="BF334"/>
  <c r="T334"/>
  <c r="R334"/>
  <c r="P334"/>
  <c r="BI331"/>
  <c r="BH331"/>
  <c r="BG331"/>
  <c r="BF331"/>
  <c r="T331"/>
  <c r="R331"/>
  <c r="P331"/>
  <c r="BI328"/>
  <c r="BH328"/>
  <c r="BG328"/>
  <c r="BF328"/>
  <c r="T328"/>
  <c r="R328"/>
  <c r="P328"/>
  <c r="BI322"/>
  <c r="BH322"/>
  <c r="BG322"/>
  <c r="BF322"/>
  <c r="T322"/>
  <c r="R322"/>
  <c r="P322"/>
  <c r="BI319"/>
  <c r="BH319"/>
  <c r="BG319"/>
  <c r="BF319"/>
  <c r="T319"/>
  <c r="R319"/>
  <c r="P319"/>
  <c r="BI316"/>
  <c r="BH316"/>
  <c r="BG316"/>
  <c r="BF316"/>
  <c r="T316"/>
  <c r="R316"/>
  <c r="P316"/>
  <c r="BI312"/>
  <c r="BH312"/>
  <c r="BG312"/>
  <c r="BF312"/>
  <c r="T312"/>
  <c r="R312"/>
  <c r="P312"/>
  <c r="BI309"/>
  <c r="BH309"/>
  <c r="BG309"/>
  <c r="BF309"/>
  <c r="T309"/>
  <c r="R309"/>
  <c r="P309"/>
  <c r="BI307"/>
  <c r="BH307"/>
  <c r="BG307"/>
  <c r="BF307"/>
  <c r="T307"/>
  <c r="R307"/>
  <c r="P307"/>
  <c r="BI300"/>
  <c r="BH300"/>
  <c r="BG300"/>
  <c r="BF300"/>
  <c r="T300"/>
  <c r="R300"/>
  <c r="P300"/>
  <c r="BI295"/>
  <c r="BH295"/>
  <c r="BG295"/>
  <c r="BF295"/>
  <c r="T295"/>
  <c r="R295"/>
  <c r="P295"/>
  <c r="BI290"/>
  <c r="BH290"/>
  <c r="BG290"/>
  <c r="BF290"/>
  <c r="T290"/>
  <c r="R290"/>
  <c r="P290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5"/>
  <c r="BH255"/>
  <c r="BG255"/>
  <c r="BF255"/>
  <c r="T255"/>
  <c r="R255"/>
  <c r="P255"/>
  <c r="BI250"/>
  <c r="BH250"/>
  <c r="BG250"/>
  <c r="BF250"/>
  <c r="T250"/>
  <c r="R250"/>
  <c r="P250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0"/>
  <c r="BH230"/>
  <c r="BG230"/>
  <c r="BF230"/>
  <c r="T230"/>
  <c r="R230"/>
  <c r="P230"/>
  <c r="BI227"/>
  <c r="BH227"/>
  <c r="BG227"/>
  <c r="BF227"/>
  <c r="T227"/>
  <c r="R227"/>
  <c r="P227"/>
  <c r="BI223"/>
  <c r="BH223"/>
  <c r="BG223"/>
  <c r="BF223"/>
  <c r="T223"/>
  <c r="R223"/>
  <c r="P223"/>
  <c r="BI219"/>
  <c r="BH219"/>
  <c r="BG219"/>
  <c r="BF219"/>
  <c r="T219"/>
  <c r="R219"/>
  <c r="P219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09"/>
  <c r="BH209"/>
  <c r="BG209"/>
  <c r="BF209"/>
  <c r="T209"/>
  <c r="R209"/>
  <c r="P209"/>
  <c r="BI207"/>
  <c r="BH207"/>
  <c r="BG207"/>
  <c r="BF207"/>
  <c r="T207"/>
  <c r="R207"/>
  <c r="P207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5"/>
  <c r="BH195"/>
  <c r="BG195"/>
  <c r="BF195"/>
  <c r="T195"/>
  <c r="R195"/>
  <c r="P195"/>
  <c r="BI189"/>
  <c r="BH189"/>
  <c r="BG189"/>
  <c r="BF189"/>
  <c r="T189"/>
  <c r="R189"/>
  <c r="P189"/>
  <c r="BI186"/>
  <c r="BH186"/>
  <c r="BG186"/>
  <c r="BF186"/>
  <c r="T186"/>
  <c r="R186"/>
  <c r="P186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2"/>
  <c r="BH162"/>
  <c r="BG162"/>
  <c r="BF162"/>
  <c r="T162"/>
  <c r="R162"/>
  <c r="P162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4"/>
  <c r="BH144"/>
  <c r="BG144"/>
  <c r="BF144"/>
  <c r="T144"/>
  <c r="R144"/>
  <c r="P144"/>
  <c r="BI141"/>
  <c r="BH141"/>
  <c r="BG141"/>
  <c r="BF141"/>
  <c r="T141"/>
  <c r="R141"/>
  <c r="P141"/>
  <c r="BI136"/>
  <c r="BH136"/>
  <c r="BG136"/>
  <c r="BF136"/>
  <c r="T136"/>
  <c r="R136"/>
  <c r="P136"/>
  <c r="BI132"/>
  <c r="BH132"/>
  <c r="BG132"/>
  <c r="BF132"/>
  <c r="T132"/>
  <c r="R132"/>
  <c r="P132"/>
  <c r="BI127"/>
  <c r="BH127"/>
  <c r="BG127"/>
  <c r="BF127"/>
  <c r="T127"/>
  <c r="R127"/>
  <c r="P127"/>
  <c r="BI122"/>
  <c r="BH122"/>
  <c r="BG122"/>
  <c r="BF122"/>
  <c r="T122"/>
  <c r="R122"/>
  <c r="P122"/>
  <c r="BI117"/>
  <c r="BH117"/>
  <c r="BG117"/>
  <c r="BF117"/>
  <c r="T117"/>
  <c r="R117"/>
  <c r="P117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J96"/>
  <c r="J95"/>
  <c r="F95"/>
  <c r="F93"/>
  <c r="E91"/>
  <c r="J55"/>
  <c r="J54"/>
  <c r="F54"/>
  <c r="F52"/>
  <c r="E50"/>
  <c r="J18"/>
  <c r="E18"/>
  <c r="F96"/>
  <c r="J17"/>
  <c r="J12"/>
  <c r="J93"/>
  <c r="E7"/>
  <c r="E89"/>
  <c i="1" r="L50"/>
  <c r="AM50"/>
  <c r="AM49"/>
  <c r="L49"/>
  <c r="AM47"/>
  <c r="L47"/>
  <c r="L45"/>
  <c r="L44"/>
  <c i="2" r="BK751"/>
  <c r="J669"/>
  <c r="BK659"/>
  <c r="BK654"/>
  <c r="BK642"/>
  <c r="BK638"/>
  <c r="BK632"/>
  <c r="BK629"/>
  <c r="J622"/>
  <c r="BK617"/>
  <c r="BK606"/>
  <c r="BK591"/>
  <c r="BK586"/>
  <c r="BK577"/>
  <c r="BK574"/>
  <c r="BK563"/>
  <c r="BK556"/>
  <c r="J539"/>
  <c r="J532"/>
  <c r="J513"/>
  <c r="BK500"/>
  <c r="BK493"/>
  <c r="BK473"/>
  <c r="BK460"/>
  <c r="J453"/>
  <c r="BK440"/>
  <c r="J434"/>
  <c r="BK415"/>
  <c r="BK397"/>
  <c r="J390"/>
  <c r="J376"/>
  <c r="J369"/>
  <c r="BK349"/>
  <c r="J340"/>
  <c r="BK322"/>
  <c r="BK316"/>
  <c r="J307"/>
  <c r="J290"/>
  <c r="BK266"/>
  <c r="BK260"/>
  <c r="J250"/>
  <c r="J239"/>
  <c r="J219"/>
  <c r="BK209"/>
  <c r="J204"/>
  <c r="BK189"/>
  <c r="BK173"/>
  <c r="J165"/>
  <c r="J158"/>
  <c r="BK144"/>
  <c r="J132"/>
  <c r="BK117"/>
  <c i="1" r="AS54"/>
  <c i="2" r="BK684"/>
  <c r="J674"/>
  <c i="3" r="J176"/>
  <c r="BK100"/>
  <c r="J105"/>
  <c r="J90"/>
  <c i="4" r="J267"/>
  <c r="J241"/>
  <c r="BK218"/>
  <c r="J199"/>
  <c r="J179"/>
  <c r="J158"/>
  <c r="BK109"/>
  <c r="J279"/>
  <c r="BK260"/>
  <c r="J243"/>
  <c r="BK222"/>
  <c r="J208"/>
  <c r="BK189"/>
  <c r="J169"/>
  <c r="BK142"/>
  <c r="BK95"/>
  <c i="5" r="BK206"/>
  <c r="BK185"/>
  <c r="J167"/>
  <c r="BK149"/>
  <c r="J130"/>
  <c r="J109"/>
  <c r="BK95"/>
  <c r="J206"/>
  <c r="BK187"/>
  <c r="J161"/>
  <c r="BK144"/>
  <c r="J139"/>
  <c r="BK116"/>
  <c i="6" r="BK100"/>
  <c r="BK96"/>
  <c i="2" r="J751"/>
  <c r="BK669"/>
  <c r="J667"/>
  <c r="J659"/>
  <c r="BK646"/>
  <c r="J642"/>
  <c r="J638"/>
  <c r="J632"/>
  <c r="BK627"/>
  <c r="BK619"/>
  <c r="BK612"/>
  <c r="BK603"/>
  <c r="J598"/>
  <c r="J589"/>
  <c r="J580"/>
  <c r="J571"/>
  <c r="J559"/>
  <c r="BK546"/>
  <c r="BK532"/>
  <c r="BK524"/>
  <c r="BK513"/>
  <c r="J503"/>
  <c r="J486"/>
  <c r="J467"/>
  <c r="BK453"/>
  <c r="J443"/>
  <c r="J430"/>
  <c r="J418"/>
  <c r="BK406"/>
  <c r="BK388"/>
  <c r="J381"/>
  <c r="BK364"/>
  <c r="BK340"/>
  <c r="BK331"/>
  <c r="J319"/>
  <c r="BK307"/>
  <c r="BK290"/>
  <c r="J270"/>
  <c r="BK242"/>
  <c r="J230"/>
  <c r="J214"/>
  <c r="BK207"/>
  <c r="J195"/>
  <c r="J177"/>
  <c r="BK162"/>
  <c r="J152"/>
  <c r="J127"/>
  <c r="BK108"/>
  <c r="J102"/>
  <c r="BK738"/>
  <c r="BK748"/>
  <c r="J731"/>
  <c r="J715"/>
  <c r="BK700"/>
  <c r="J694"/>
  <c r="J688"/>
  <c r="J682"/>
  <c i="3" r="J197"/>
  <c r="BK181"/>
  <c r="J112"/>
  <c r="J171"/>
  <c r="J141"/>
  <c r="J95"/>
  <c r="J130"/>
  <c r="BK95"/>
  <c i="4" r="BK273"/>
  <c r="J255"/>
  <c r="BK243"/>
  <c r="J215"/>
  <c r="J201"/>
  <c r="BK184"/>
  <c r="BK169"/>
  <c r="J142"/>
  <c r="BK117"/>
  <c r="J91"/>
  <c r="BK265"/>
  <c r="BK246"/>
  <c r="BK225"/>
  <c r="J213"/>
  <c r="BK199"/>
  <c r="J182"/>
  <c r="J162"/>
  <c r="J122"/>
  <c r="J112"/>
  <c r="BK91"/>
  <c i="5" r="J213"/>
  <c r="BK195"/>
  <c r="J177"/>
  <c r="BK159"/>
  <c r="BK147"/>
  <c r="BK127"/>
  <c r="BK109"/>
  <c r="BK92"/>
  <c r="BK213"/>
  <c r="J189"/>
  <c r="J171"/>
  <c r="J152"/>
  <c r="BK130"/>
  <c i="6" r="BK114"/>
  <c r="J100"/>
  <c i="2" r="BK550"/>
  <c r="BK496"/>
  <c r="BK456"/>
  <c r="BK430"/>
  <c r="J415"/>
  <c r="J385"/>
  <c r="J344"/>
  <c r="J312"/>
  <c r="BK239"/>
  <c r="J209"/>
  <c r="BK177"/>
  <c r="BK155"/>
  <c r="BK111"/>
  <c r="J748"/>
  <c r="J718"/>
  <c r="BK688"/>
  <c i="3" r="BK141"/>
  <c r="J155"/>
  <c r="J147"/>
  <c i="4" r="BK269"/>
  <c r="J222"/>
  <c r="BK174"/>
  <c r="J114"/>
  <c r="J262"/>
  <c r="BK192"/>
  <c r="BK146"/>
  <c r="BK114"/>
  <c i="5" r="J209"/>
  <c r="J163"/>
  <c r="J118"/>
  <c r="BK209"/>
  <c r="BK163"/>
  <c r="J113"/>
  <c i="6" r="BK104"/>
  <c i="2" r="J679"/>
  <c r="BK662"/>
  <c r="J649"/>
  <c r="J624"/>
  <c r="BK609"/>
  <c r="BK583"/>
  <c r="BK568"/>
  <c r="J546"/>
  <c r="J527"/>
  <c r="J510"/>
  <c r="BK483"/>
  <c r="BK464"/>
  <c r="BK447"/>
  <c r="BK424"/>
  <c r="J406"/>
  <c r="J388"/>
  <c r="BK354"/>
  <c r="J334"/>
  <c r="J309"/>
  <c r="BK270"/>
  <c r="BK250"/>
  <c r="J227"/>
  <c r="BK214"/>
  <c r="BK200"/>
  <c r="J181"/>
  <c r="J155"/>
  <c r="J136"/>
  <c r="J111"/>
  <c r="BK102"/>
  <c r="BK731"/>
  <c r="J725"/>
  <c r="BK715"/>
  <c r="J706"/>
  <c r="BK697"/>
  <c r="BK691"/>
  <c r="BK679"/>
  <c i="3" r="BK186"/>
  <c r="J160"/>
  <c r="J100"/>
  <c r="BK176"/>
  <c r="BK143"/>
  <c r="BK109"/>
  <c r="J166"/>
  <c r="BK125"/>
  <c i="4" r="J287"/>
  <c r="BK262"/>
  <c r="BK250"/>
  <c r="J232"/>
  <c r="BK213"/>
  <c r="J194"/>
  <c r="J172"/>
  <c r="J146"/>
  <c r="BK126"/>
  <c r="J99"/>
  <c r="J273"/>
  <c r="BK255"/>
  <c r="BK232"/>
  <c r="J218"/>
  <c r="BK201"/>
  <c r="J184"/>
  <c r="BK158"/>
  <c r="J109"/>
  <c i="5" r="BK219"/>
  <c r="BK200"/>
  <c r="BK174"/>
  <c r="BK161"/>
  <c r="J144"/>
  <c r="J124"/>
  <c r="BK98"/>
  <c r="J219"/>
  <c r="BK191"/>
  <c r="BK167"/>
  <c r="J149"/>
  <c r="J121"/>
  <c i="6" r="J107"/>
  <c r="J96"/>
  <c r="J93"/>
  <c i="2" r="BK674"/>
  <c r="BK667"/>
  <c r="J662"/>
  <c r="BK624"/>
  <c r="BK614"/>
  <c r="J609"/>
  <c r="J603"/>
  <c r="J591"/>
  <c r="J586"/>
  <c r="J574"/>
  <c r="J566"/>
  <c r="J556"/>
  <c r="BK539"/>
  <c r="BK518"/>
  <c r="BK507"/>
  <c r="J493"/>
  <c r="J483"/>
  <c r="J464"/>
  <c r="BK450"/>
  <c r="BK437"/>
  <c r="J427"/>
  <c r="BK418"/>
  <c r="BK409"/>
  <c r="J397"/>
  <c r="BK376"/>
  <c r="BK359"/>
  <c r="J349"/>
  <c r="BK334"/>
  <c r="J322"/>
  <c r="BK309"/>
  <c r="BK295"/>
  <c r="J273"/>
  <c r="J266"/>
  <c r="J236"/>
  <c r="BK223"/>
  <c r="J216"/>
  <c r="BK204"/>
  <c r="J200"/>
  <c r="BK181"/>
  <c r="J173"/>
  <c r="BK158"/>
  <c r="J149"/>
  <c r="BK136"/>
  <c r="J122"/>
  <c r="J108"/>
  <c r="J741"/>
  <c r="J568"/>
  <c r="J734"/>
  <c r="BK721"/>
  <c r="J710"/>
  <c r="J700"/>
  <c r="J691"/>
  <c r="J684"/>
  <c r="J677"/>
  <c i="3" r="BK189"/>
  <c r="BK166"/>
  <c r="J151"/>
  <c r="BK191"/>
  <c r="BK151"/>
  <c r="J120"/>
  <c r="J189"/>
  <c r="BK117"/>
  <c i="4" r="J292"/>
  <c r="J265"/>
  <c r="BK248"/>
  <c r="J229"/>
  <c r="BK208"/>
  <c r="J192"/>
  <c r="J177"/>
  <c r="BK149"/>
  <c r="BK122"/>
  <c r="BK105"/>
  <c r="J269"/>
  <c r="BK253"/>
  <c r="J236"/>
  <c r="BK215"/>
  <c r="BK203"/>
  <c r="J187"/>
  <c r="BK172"/>
  <c r="BK138"/>
  <c r="J119"/>
  <c r="J105"/>
  <c i="5" r="J224"/>
  <c r="BK203"/>
  <c r="J182"/>
  <c r="BK171"/>
  <c r="J157"/>
  <c r="BK133"/>
  <c r="BK121"/>
  <c r="BK107"/>
  <c r="BK224"/>
  <c r="J203"/>
  <c r="J185"/>
  <c r="J159"/>
  <c r="J141"/>
  <c r="BK124"/>
  <c i="6" r="J104"/>
  <c r="BK87"/>
  <c i="2" r="J507"/>
  <c r="BK467"/>
  <c r="J440"/>
  <c r="BK400"/>
  <c r="BK369"/>
  <c r="J331"/>
  <c r="J300"/>
  <c r="BK263"/>
  <c r="BK227"/>
  <c r="J202"/>
  <c r="J144"/>
  <c r="BK745"/>
  <c r="BK706"/>
  <c r="BK677"/>
  <c i="3" r="BK171"/>
  <c r="J125"/>
  <c r="BK120"/>
  <c i="4" r="BK238"/>
  <c r="BK205"/>
  <c r="J153"/>
  <c r="BK103"/>
  <c r="J248"/>
  <c r="J166"/>
  <c r="J103"/>
  <c i="5" r="J191"/>
  <c r="J154"/>
  <c r="BK102"/>
  <c r="J195"/>
  <c r="J147"/>
  <c i="6" r="J110"/>
  <c r="J90"/>
  <c i="2" r="J672"/>
  <c r="BK664"/>
  <c r="BK657"/>
  <c r="BK649"/>
  <c r="BK640"/>
  <c r="BK635"/>
  <c r="J627"/>
  <c r="J619"/>
  <c r="J614"/>
  <c r="BK594"/>
  <c r="BK589"/>
  <c r="BK580"/>
  <c r="BK571"/>
  <c r="BK559"/>
  <c r="J550"/>
  <c r="J542"/>
  <c r="J535"/>
  <c r="J518"/>
  <c r="BK503"/>
  <c r="J496"/>
  <c r="BK490"/>
  <c r="BK480"/>
  <c r="J473"/>
  <c r="J456"/>
  <c r="BK443"/>
  <c r="J437"/>
  <c r="BK427"/>
  <c r="J421"/>
  <c r="BK412"/>
  <c r="J409"/>
  <c r="BK394"/>
  <c r="BK381"/>
  <c r="J374"/>
  <c r="J364"/>
  <c r="BK344"/>
  <c r="J337"/>
  <c r="BK328"/>
  <c r="BK312"/>
  <c r="J295"/>
  <c r="BK276"/>
  <c r="J263"/>
  <c r="J260"/>
  <c r="J242"/>
  <c r="BK230"/>
  <c r="J223"/>
  <c r="BK212"/>
  <c r="J207"/>
  <c r="BK195"/>
  <c r="J186"/>
  <c r="BK169"/>
  <c r="J162"/>
  <c r="BK149"/>
  <c r="J141"/>
  <c r="BK122"/>
  <c r="BK105"/>
  <c r="BK734"/>
  <c r="BK728"/>
  <c r="J721"/>
  <c r="BK710"/>
  <c r="J703"/>
  <c r="BK694"/>
  <c r="BK682"/>
  <c i="3" r="J194"/>
  <c r="BK147"/>
  <c r="J117"/>
  <c r="J186"/>
  <c r="BK160"/>
  <c r="J135"/>
  <c r="BK194"/>
  <c r="J143"/>
  <c r="BK112"/>
  <c i="4" r="J276"/>
  <c r="J257"/>
  <c r="J246"/>
  <c r="J225"/>
  <c r="J203"/>
  <c r="BK187"/>
  <c r="BK166"/>
  <c r="J138"/>
  <c r="BK119"/>
  <c r="J86"/>
  <c r="BK267"/>
  <c r="J250"/>
  <c r="J238"/>
  <c r="BK229"/>
  <c r="BK210"/>
  <c r="J197"/>
  <c r="J174"/>
  <c r="BK153"/>
  <c r="BK129"/>
  <c i="5" r="J215"/>
  <c r="BK189"/>
  <c r="J174"/>
  <c r="BK154"/>
  <c r="BK139"/>
  <c r="J116"/>
  <c r="J107"/>
  <c r="J92"/>
  <c r="J200"/>
  <c r="J179"/>
  <c r="BK157"/>
  <c r="J133"/>
  <c i="6" r="J114"/>
  <c r="BK107"/>
  <c r="J87"/>
  <c i="2" r="BK672"/>
  <c r="J664"/>
  <c r="J657"/>
  <c r="J654"/>
  <c r="J646"/>
  <c r="J640"/>
  <c r="J635"/>
  <c r="J629"/>
  <c r="BK622"/>
  <c r="J617"/>
  <c r="J612"/>
  <c r="J606"/>
  <c r="BK598"/>
  <c r="J594"/>
  <c r="J583"/>
  <c r="J577"/>
  <c r="BK566"/>
  <c r="J563"/>
  <c r="BK542"/>
  <c r="BK535"/>
  <c r="BK527"/>
  <c r="BK510"/>
  <c r="J500"/>
  <c r="J490"/>
  <c r="J480"/>
  <c r="J460"/>
  <c r="J447"/>
  <c r="BK434"/>
  <c r="J424"/>
  <c r="J412"/>
  <c r="J400"/>
  <c r="J394"/>
  <c r="BK385"/>
  <c r="BK374"/>
  <c r="J354"/>
  <c r="BK337"/>
  <c r="J328"/>
  <c r="J316"/>
  <c r="BK300"/>
  <c r="J276"/>
  <c r="BK255"/>
  <c r="BK236"/>
  <c r="BK219"/>
  <c r="J212"/>
  <c r="BK202"/>
  <c r="BK186"/>
  <c r="J169"/>
  <c r="BK152"/>
  <c r="BK141"/>
  <c r="BK132"/>
  <c r="J117"/>
  <c r="J105"/>
  <c r="J745"/>
  <c r="J738"/>
  <c r="BK725"/>
  <c r="BK718"/>
  <c r="BK703"/>
  <c i="3" r="BK135"/>
  <c r="J181"/>
  <c r="BK130"/>
  <c r="BK105"/>
  <c r="BK155"/>
  <c r="J109"/>
  <c i="4" r="BK279"/>
  <c r="J260"/>
  <c r="BK236"/>
  <c r="BK220"/>
  <c r="BK197"/>
  <c r="BK182"/>
  <c r="BK162"/>
  <c r="J133"/>
  <c r="BK112"/>
  <c r="J95"/>
  <c r="BK287"/>
  <c r="BK257"/>
  <c r="BK241"/>
  <c r="J220"/>
  <c r="J210"/>
  <c r="BK194"/>
  <c r="BK177"/>
  <c r="J149"/>
  <c r="BK133"/>
  <c r="J117"/>
  <c r="BK99"/>
  <c i="5" r="BK215"/>
  <c r="BK197"/>
  <c r="J187"/>
  <c r="BK165"/>
  <c r="BK152"/>
  <c r="BK141"/>
  <c r="BK113"/>
  <c r="J102"/>
  <c r="J98"/>
  <c r="J197"/>
  <c r="BK177"/>
  <c r="J165"/>
  <c r="J137"/>
  <c r="BK118"/>
  <c i="6" r="BK110"/>
  <c r="BK93"/>
  <c i="2" r="J524"/>
  <c r="BK486"/>
  <c r="J450"/>
  <c r="BK421"/>
  <c r="BK390"/>
  <c r="J359"/>
  <c r="BK319"/>
  <c r="BK273"/>
  <c r="J255"/>
  <c r="BK216"/>
  <c r="J189"/>
  <c r="BK165"/>
  <c r="BK127"/>
  <c r="BK741"/>
  <c r="J728"/>
  <c r="J697"/>
  <c i="3" r="J191"/>
  <c r="BK197"/>
  <c r="BK90"/>
  <c i="4" r="BK292"/>
  <c r="J253"/>
  <c r="J189"/>
  <c r="J129"/>
  <c r="BK276"/>
  <c r="J205"/>
  <c r="BK179"/>
  <c r="J126"/>
  <c r="BK86"/>
  <c i="5" r="BK179"/>
  <c r="BK137"/>
  <c r="J95"/>
  <c r="BK182"/>
  <c r="J127"/>
  <c i="6" r="BK90"/>
  <c i="2" l="1" r="P218"/>
  <c r="BK101"/>
  <c r="J101"/>
  <c r="J61"/>
  <c r="R101"/>
  <c r="T218"/>
  <c r="R275"/>
  <c r="T321"/>
  <c r="T343"/>
  <c r="R420"/>
  <c r="P479"/>
  <c r="R523"/>
  <c r="R531"/>
  <c r="BK562"/>
  <c r="J562"/>
  <c r="J73"/>
  <c r="T562"/>
  <c r="T597"/>
  <c r="T645"/>
  <c r="T687"/>
  <c r="R709"/>
  <c r="R724"/>
  <c r="R744"/>
  <c i="3" r="P89"/>
  <c r="R140"/>
  <c r="P170"/>
  <c r="P169"/>
  <c i="4" r="P85"/>
  <c r="BK272"/>
  <c r="J272"/>
  <c r="J62"/>
  <c r="P278"/>
  <c i="5" r="P91"/>
  <c r="P90"/>
  <c r="T106"/>
  <c r="R112"/>
  <c r="R136"/>
  <c r="R170"/>
  <c r="R194"/>
  <c r="R218"/>
  <c i="2" r="R218"/>
  <c r="P275"/>
  <c r="BK321"/>
  <c r="J321"/>
  <c r="J65"/>
  <c r="R321"/>
  <c r="R343"/>
  <c r="T420"/>
  <c r="R479"/>
  <c r="P523"/>
  <c r="P531"/>
  <c r="P549"/>
  <c r="P562"/>
  <c r="R597"/>
  <c r="R645"/>
  <c r="R687"/>
  <c r="P709"/>
  <c r="P724"/>
  <c r="P744"/>
  <c i="3" r="T89"/>
  <c r="P140"/>
  <c r="R170"/>
  <c r="R169"/>
  <c i="4" r="R85"/>
  <c r="R84"/>
  <c r="R83"/>
  <c r="R272"/>
  <c r="R278"/>
  <c i="5" r="R91"/>
  <c r="R90"/>
  <c r="R106"/>
  <c r="T112"/>
  <c r="BK170"/>
  <c r="J170"/>
  <c r="J66"/>
  <c r="BK218"/>
  <c r="J218"/>
  <c r="J69"/>
  <c i="2" r="P101"/>
  <c r="T101"/>
  <c r="BK172"/>
  <c r="J172"/>
  <c r="J62"/>
  <c r="P172"/>
  <c r="R172"/>
  <c r="T172"/>
  <c r="BK218"/>
  <c r="J218"/>
  <c r="J63"/>
  <c r="BK275"/>
  <c r="J275"/>
  <c r="J64"/>
  <c r="T275"/>
  <c r="P321"/>
  <c r="BK343"/>
  <c r="J343"/>
  <c r="J66"/>
  <c r="P343"/>
  <c r="BK420"/>
  <c r="J420"/>
  <c r="J67"/>
  <c r="P420"/>
  <c r="BK479"/>
  <c r="J479"/>
  <c r="J68"/>
  <c r="T479"/>
  <c r="BK523"/>
  <c r="J523"/>
  <c r="J69"/>
  <c r="T523"/>
  <c r="BK531"/>
  <c r="J531"/>
  <c r="J71"/>
  <c r="T531"/>
  <c r="BK549"/>
  <c r="J549"/>
  <c r="J72"/>
  <c r="R549"/>
  <c r="T549"/>
  <c r="R562"/>
  <c r="BK597"/>
  <c r="J597"/>
  <c r="J74"/>
  <c r="P597"/>
  <c r="BK645"/>
  <c r="J645"/>
  <c r="J75"/>
  <c r="P645"/>
  <c r="BK687"/>
  <c r="J687"/>
  <c r="J76"/>
  <c r="P687"/>
  <c r="BK709"/>
  <c r="J709"/>
  <c r="J77"/>
  <c r="T709"/>
  <c r="BK724"/>
  <c r="J724"/>
  <c r="J78"/>
  <c r="T724"/>
  <c r="BK744"/>
  <c r="J744"/>
  <c r="J79"/>
  <c r="T744"/>
  <c i="3" r="BK89"/>
  <c r="J89"/>
  <c r="J61"/>
  <c r="R89"/>
  <c r="R88"/>
  <c r="R87"/>
  <c r="BK140"/>
  <c r="J140"/>
  <c r="J63"/>
  <c r="T140"/>
  <c r="BK170"/>
  <c r="BK169"/>
  <c r="J169"/>
  <c r="J66"/>
  <c r="T170"/>
  <c r="T169"/>
  <c i="4" r="BK85"/>
  <c r="BK84"/>
  <c r="J84"/>
  <c r="J60"/>
  <c r="T85"/>
  <c r="T84"/>
  <c r="T83"/>
  <c r="P272"/>
  <c r="T272"/>
  <c r="BK278"/>
  <c r="J278"/>
  <c r="J63"/>
  <c r="T278"/>
  <c i="5" r="BK91"/>
  <c r="BK90"/>
  <c r="J90"/>
  <c r="J60"/>
  <c r="T91"/>
  <c r="T90"/>
  <c r="BK106"/>
  <c r="J106"/>
  <c r="J63"/>
  <c r="P106"/>
  <c r="BK112"/>
  <c r="J112"/>
  <c r="J64"/>
  <c r="P112"/>
  <c r="BK136"/>
  <c r="J136"/>
  <c r="J65"/>
  <c r="P136"/>
  <c r="T136"/>
  <c r="P170"/>
  <c r="T170"/>
  <c r="BK194"/>
  <c r="J194"/>
  <c r="J67"/>
  <c r="P194"/>
  <c r="T194"/>
  <c r="BK212"/>
  <c r="J212"/>
  <c r="J68"/>
  <c r="P212"/>
  <c r="R212"/>
  <c r="T212"/>
  <c r="P218"/>
  <c r="T218"/>
  <c i="6" r="BK86"/>
  <c r="J86"/>
  <c r="J61"/>
  <c r="P86"/>
  <c r="R86"/>
  <c r="T86"/>
  <c r="BK103"/>
  <c r="J103"/>
  <c r="J63"/>
  <c r="P103"/>
  <c r="R103"/>
  <c r="T103"/>
  <c i="3" r="BK134"/>
  <c r="J134"/>
  <c r="J62"/>
  <c r="BK159"/>
  <c r="J159"/>
  <c r="J64"/>
  <c r="BK165"/>
  <c r="J165"/>
  <c r="J65"/>
  <c i="6" r="BK99"/>
  <c r="J99"/>
  <c r="J62"/>
  <c r="BK113"/>
  <c r="J113"/>
  <c r="J64"/>
  <c i="5" r="J91"/>
  <c r="J61"/>
  <c i="6" r="E48"/>
  <c r="BE87"/>
  <c r="BE110"/>
  <c r="J52"/>
  <c r="F55"/>
  <c r="BE90"/>
  <c r="BE93"/>
  <c r="BE96"/>
  <c r="BE100"/>
  <c r="BE104"/>
  <c r="BE107"/>
  <c r="BE114"/>
  <c i="4" r="J85"/>
  <c r="J61"/>
  <c i="5" r="BE113"/>
  <c r="BE116"/>
  <c r="BE121"/>
  <c r="BE133"/>
  <c r="BE141"/>
  <c r="BE149"/>
  <c r="BE152"/>
  <c r="BE161"/>
  <c r="BE165"/>
  <c r="BE171"/>
  <c r="BE177"/>
  <c r="BE182"/>
  <c r="BE185"/>
  <c r="BE189"/>
  <c r="BE200"/>
  <c r="BE206"/>
  <c r="BE209"/>
  <c r="BE215"/>
  <c i="4" r="BK83"/>
  <c r="J83"/>
  <c r="J59"/>
  <c i="5" r="E48"/>
  <c r="J52"/>
  <c r="F55"/>
  <c r="BE92"/>
  <c r="BE95"/>
  <c r="BE98"/>
  <c r="BE102"/>
  <c r="BE107"/>
  <c r="BE109"/>
  <c r="BE118"/>
  <c r="BE124"/>
  <c r="BE127"/>
  <c r="BE130"/>
  <c r="BE137"/>
  <c r="BE139"/>
  <c r="BE144"/>
  <c r="BE147"/>
  <c r="BE154"/>
  <c r="BE157"/>
  <c r="BE159"/>
  <c r="BE163"/>
  <c r="BE167"/>
  <c r="BE174"/>
  <c r="BE179"/>
  <c r="BE187"/>
  <c r="BE191"/>
  <c r="BE195"/>
  <c r="BE197"/>
  <c r="BE203"/>
  <c r="BE213"/>
  <c r="BE219"/>
  <c r="BE224"/>
  <c i="3" r="J170"/>
  <c r="J67"/>
  <c i="4" r="E48"/>
  <c r="J52"/>
  <c r="BE86"/>
  <c r="BE91"/>
  <c r="BE95"/>
  <c r="BE99"/>
  <c r="BE103"/>
  <c r="BE112"/>
  <c r="BE114"/>
  <c r="BE119"/>
  <c r="BE122"/>
  <c r="BE126"/>
  <c r="BE129"/>
  <c r="BE138"/>
  <c r="BE149"/>
  <c r="BE158"/>
  <c r="BE169"/>
  <c r="BE174"/>
  <c r="BE177"/>
  <c r="BE187"/>
  <c r="BE189"/>
  <c r="BE192"/>
  <c r="BE197"/>
  <c r="BE199"/>
  <c r="BE203"/>
  <c r="BE205"/>
  <c r="BE215"/>
  <c r="BE220"/>
  <c r="BE222"/>
  <c r="BE232"/>
  <c r="BE238"/>
  <c r="BE243"/>
  <c r="BE250"/>
  <c r="BE255"/>
  <c r="BE257"/>
  <c r="BE265"/>
  <c r="BE269"/>
  <c r="BE273"/>
  <c r="BE276"/>
  <c r="BE279"/>
  <c r="F55"/>
  <c r="BE105"/>
  <c r="BE109"/>
  <c r="BE117"/>
  <c r="BE133"/>
  <c r="BE142"/>
  <c r="BE146"/>
  <c r="BE153"/>
  <c r="BE162"/>
  <c r="BE166"/>
  <c r="BE172"/>
  <c r="BE179"/>
  <c r="BE182"/>
  <c r="BE184"/>
  <c r="BE194"/>
  <c r="BE201"/>
  <c r="BE208"/>
  <c r="BE210"/>
  <c r="BE213"/>
  <c r="BE218"/>
  <c r="BE225"/>
  <c r="BE229"/>
  <c r="BE236"/>
  <c r="BE241"/>
  <c r="BE246"/>
  <c r="BE248"/>
  <c r="BE253"/>
  <c r="BE260"/>
  <c r="BE262"/>
  <c r="BE267"/>
  <c r="BE287"/>
  <c r="BE292"/>
  <c i="3" r="J52"/>
  <c r="F84"/>
  <c r="BE95"/>
  <c r="BE109"/>
  <c r="BE112"/>
  <c r="BE117"/>
  <c r="BE141"/>
  <c r="BE151"/>
  <c r="BE155"/>
  <c r="BE160"/>
  <c r="BE176"/>
  <c r="BE186"/>
  <c r="BE105"/>
  <c r="BE120"/>
  <c r="BE125"/>
  <c r="BE130"/>
  <c r="BE147"/>
  <c r="BE166"/>
  <c r="BE197"/>
  <c r="E48"/>
  <c r="BE90"/>
  <c r="BE100"/>
  <c r="BE135"/>
  <c r="BE143"/>
  <c r="BE171"/>
  <c r="BE181"/>
  <c r="BE189"/>
  <c r="BE191"/>
  <c r="BE194"/>
  <c i="2" r="BE679"/>
  <c r="BE682"/>
  <c r="BE684"/>
  <c r="BE688"/>
  <c r="BE691"/>
  <c r="BE694"/>
  <c r="BE697"/>
  <c r="BE700"/>
  <c r="BE703"/>
  <c r="BE706"/>
  <c r="BE710"/>
  <c r="BE715"/>
  <c r="BE718"/>
  <c r="BE721"/>
  <c r="BE725"/>
  <c r="BE728"/>
  <c r="BE731"/>
  <c r="BE734"/>
  <c r="BE748"/>
  <c r="BE745"/>
  <c r="BE738"/>
  <c r="BE741"/>
  <c r="E48"/>
  <c r="J52"/>
  <c r="F55"/>
  <c r="BE102"/>
  <c r="BE105"/>
  <c r="BE108"/>
  <c r="BE111"/>
  <c r="BE117"/>
  <c r="BE122"/>
  <c r="BE127"/>
  <c r="BE132"/>
  <c r="BE136"/>
  <c r="BE141"/>
  <c r="BE144"/>
  <c r="BE149"/>
  <c r="BE152"/>
  <c r="BE155"/>
  <c r="BE158"/>
  <c r="BE162"/>
  <c r="BE165"/>
  <c r="BE169"/>
  <c r="BE173"/>
  <c r="BE177"/>
  <c r="BE181"/>
  <c r="BE186"/>
  <c r="BE189"/>
  <c r="BE195"/>
  <c r="BE200"/>
  <c r="BE202"/>
  <c r="BE204"/>
  <c r="BE207"/>
  <c r="BE209"/>
  <c r="BE212"/>
  <c r="BE214"/>
  <c r="BE216"/>
  <c r="BE219"/>
  <c r="BE223"/>
  <c r="BE227"/>
  <c r="BE230"/>
  <c r="BE236"/>
  <c r="BE239"/>
  <c r="BE242"/>
  <c r="BE250"/>
  <c r="BE255"/>
  <c r="BE260"/>
  <c r="BE263"/>
  <c r="BE266"/>
  <c r="BE270"/>
  <c r="BE273"/>
  <c r="BE276"/>
  <c r="BE290"/>
  <c r="BE295"/>
  <c r="BE300"/>
  <c r="BE307"/>
  <c r="BE309"/>
  <c r="BE312"/>
  <c r="BE316"/>
  <c r="BE319"/>
  <c r="BE322"/>
  <c r="BE328"/>
  <c r="BE331"/>
  <c r="BE334"/>
  <c r="BE337"/>
  <c r="BE340"/>
  <c r="BE344"/>
  <c r="BE349"/>
  <c r="BE354"/>
  <c r="BE359"/>
  <c r="BE364"/>
  <c r="BE369"/>
  <c r="BE374"/>
  <c r="BE376"/>
  <c r="BE381"/>
  <c r="BE385"/>
  <c r="BE388"/>
  <c r="BE390"/>
  <c r="BE394"/>
  <c r="BE397"/>
  <c r="BE400"/>
  <c r="BE406"/>
  <c r="BE409"/>
  <c r="BE412"/>
  <c r="BE415"/>
  <c r="BE418"/>
  <c r="BE421"/>
  <c r="BE424"/>
  <c r="BE427"/>
  <c r="BE430"/>
  <c r="BE434"/>
  <c r="BE437"/>
  <c r="BE440"/>
  <c r="BE443"/>
  <c r="BE447"/>
  <c r="BE450"/>
  <c r="BE453"/>
  <c r="BE456"/>
  <c r="BE460"/>
  <c r="BE464"/>
  <c r="BE467"/>
  <c r="BE473"/>
  <c r="BE480"/>
  <c r="BE483"/>
  <c r="BE486"/>
  <c r="BE490"/>
  <c r="BE493"/>
  <c r="BE496"/>
  <c r="BE500"/>
  <c r="BE503"/>
  <c r="BE507"/>
  <c r="BE510"/>
  <c r="BE513"/>
  <c r="BE518"/>
  <c r="BE524"/>
  <c r="BE527"/>
  <c r="BE532"/>
  <c r="BE535"/>
  <c r="BE539"/>
  <c r="BE542"/>
  <c r="BE546"/>
  <c r="BE550"/>
  <c r="BE556"/>
  <c r="BE559"/>
  <c r="BE563"/>
  <c r="BE566"/>
  <c r="BE568"/>
  <c r="BE571"/>
  <c r="BE574"/>
  <c r="BE577"/>
  <c r="BE580"/>
  <c r="BE583"/>
  <c r="BE586"/>
  <c r="BE589"/>
  <c r="BE591"/>
  <c r="BE594"/>
  <c r="BE598"/>
  <c r="BE603"/>
  <c r="BE606"/>
  <c r="BE609"/>
  <c r="BE612"/>
  <c r="BE614"/>
  <c r="BE617"/>
  <c r="BE619"/>
  <c r="BE622"/>
  <c r="BE624"/>
  <c r="BE627"/>
  <c r="BE629"/>
  <c r="BE632"/>
  <c r="BE635"/>
  <c r="BE638"/>
  <c r="BE640"/>
  <c r="BE642"/>
  <c r="BE646"/>
  <c r="BE649"/>
  <c r="BE654"/>
  <c r="BE657"/>
  <c r="BE659"/>
  <c r="BE662"/>
  <c r="BE664"/>
  <c r="BE667"/>
  <c r="BE669"/>
  <c r="BE672"/>
  <c r="BE674"/>
  <c r="BE677"/>
  <c r="BE751"/>
  <c i="3" r="F34"/>
  <c i="1" r="BA56"/>
  <c i="3" r="J34"/>
  <c i="1" r="AW56"/>
  <c i="4" r="F34"/>
  <c i="1" r="BA57"/>
  <c i="5" r="J34"/>
  <c i="1" r="AW58"/>
  <c i="6" r="F35"/>
  <c i="1" r="BB59"/>
  <c i="2" r="F34"/>
  <c i="1" r="BA55"/>
  <c i="4" r="F35"/>
  <c i="1" r="BB57"/>
  <c i="5" r="F35"/>
  <c i="1" r="BB58"/>
  <c i="4" r="J34"/>
  <c i="1" r="AW57"/>
  <c i="5" r="F34"/>
  <c i="1" r="BA58"/>
  <c i="6" r="F34"/>
  <c i="1" r="BA59"/>
  <c i="2" r="F37"/>
  <c i="1" r="BD55"/>
  <c i="2" r="F35"/>
  <c i="1" r="BB55"/>
  <c i="5" r="F36"/>
  <c i="1" r="BC58"/>
  <c i="3" r="F37"/>
  <c i="1" r="BD56"/>
  <c i="6" r="F36"/>
  <c i="1" r="BC59"/>
  <c i="3" r="F35"/>
  <c i="1" r="BB56"/>
  <c i="3" r="F36"/>
  <c i="1" r="BC56"/>
  <c i="4" r="F37"/>
  <c i="1" r="BD57"/>
  <c i="5" r="F37"/>
  <c i="1" r="BD58"/>
  <c i="2" r="J34"/>
  <c i="1" r="AW55"/>
  <c i="4" r="F36"/>
  <c i="1" r="BC57"/>
  <c i="6" r="J34"/>
  <c i="1" r="AW59"/>
  <c i="6" r="F37"/>
  <c i="1" r="BD59"/>
  <c i="2" r="F36"/>
  <c i="1" r="BC55"/>
  <c i="2" l="1" r="BK100"/>
  <c i="6" r="R85"/>
  <c r="R84"/>
  <c i="2" r="T100"/>
  <c i="5" r="R105"/>
  <c i="4" r="P84"/>
  <c r="P83"/>
  <c i="1" r="AU57"/>
  <c i="6" r="T85"/>
  <c r="T84"/>
  <c i="5" r="P105"/>
  <c i="2" r="P530"/>
  <c i="5" r="P89"/>
  <c i="1" r="AU58"/>
  <c i="3" r="P88"/>
  <c r="P87"/>
  <c i="1" r="AU56"/>
  <c i="2" r="R530"/>
  <c i="6" r="P85"/>
  <c r="P84"/>
  <c i="1" r="AU59"/>
  <c i="2" r="T530"/>
  <c r="P100"/>
  <c r="P99"/>
  <c i="1" r="AU55"/>
  <c i="5" r="R89"/>
  <c i="3" r="T88"/>
  <c r="T87"/>
  <c i="5" r="T105"/>
  <c r="T89"/>
  <c i="2" r="R100"/>
  <c r="R99"/>
  <c r="BK530"/>
  <c r="J530"/>
  <c r="J70"/>
  <c i="3" r="BK88"/>
  <c r="J88"/>
  <c r="J60"/>
  <c i="5" r="BK105"/>
  <c r="J105"/>
  <c r="J62"/>
  <c i="6" r="BK85"/>
  <c r="J85"/>
  <c r="J60"/>
  <c i="2" r="J100"/>
  <c r="J60"/>
  <c i="3" r="J33"/>
  <c i="1" r="AV56"/>
  <c r="AT56"/>
  <c i="4" r="J33"/>
  <c i="1" r="AV57"/>
  <c r="AT57"/>
  <c i="6" r="J33"/>
  <c i="1" r="AV59"/>
  <c r="AT59"/>
  <c r="BD54"/>
  <c r="W33"/>
  <c r="BC54"/>
  <c r="W32"/>
  <c i="6" r="F33"/>
  <c i="1" r="AZ59"/>
  <c r="BB54"/>
  <c r="W31"/>
  <c r="BA54"/>
  <c r="W30"/>
  <c i="3" r="F33"/>
  <c i="1" r="AZ56"/>
  <c i="4" r="F33"/>
  <c i="1" r="AZ57"/>
  <c i="5" r="J33"/>
  <c i="1" r="AV58"/>
  <c r="AT58"/>
  <c i="2" r="J33"/>
  <c i="1" r="AV55"/>
  <c r="AT55"/>
  <c i="4" r="J30"/>
  <c i="1" r="AG57"/>
  <c i="5" r="F33"/>
  <c i="1" r="AZ58"/>
  <c i="2" r="F33"/>
  <c i="1" r="AZ55"/>
  <c i="2" l="1" r="T99"/>
  <c i="5" r="BK89"/>
  <c r="J89"/>
  <c r="J59"/>
  <c i="3" r="BK87"/>
  <c r="J87"/>
  <c i="6" r="BK84"/>
  <c r="J84"/>
  <c r="J59"/>
  <c i="2" r="BK99"/>
  <c r="J99"/>
  <c r="J59"/>
  <c i="1" r="AN57"/>
  <c i="4" r="J39"/>
  <c i="3" r="J30"/>
  <c i="1" r="AG56"/>
  <c r="AY54"/>
  <c r="AU54"/>
  <c r="AX54"/>
  <c r="AW54"/>
  <c r="AK30"/>
  <c r="AZ54"/>
  <c r="W29"/>
  <c i="3" l="1" r="J39"/>
  <c r="J59"/>
  <c i="1" r="AN56"/>
  <c i="2" r="J30"/>
  <c i="1" r="AG55"/>
  <c r="AN55"/>
  <c i="5" r="J30"/>
  <c i="1" r="AG58"/>
  <c r="AN58"/>
  <c i="6" r="J30"/>
  <c i="1" r="AG59"/>
  <c r="AV54"/>
  <c r="AK29"/>
  <c i="2" l="1" r="J39"/>
  <c i="6" r="J39"/>
  <c i="5" r="J39"/>
  <c i="1" r="AN59"/>
  <c r="AG54"/>
  <c r="AK26"/>
  <c r="AT54"/>
  <c l="1" r="AK3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<sst xmlns="http://schemas.openxmlformats.org/spreadsheetml/2006/main">
  <si>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</si>
  <si>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</si>
  <si>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</si>
  <si>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</si>
  <si>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</si>
  <si>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{def02e77-d46b-4fa8-afb1-fa217fa7e689}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</si>
  <si>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</si>
  <si>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</si>
  <si>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</si>
  <si>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</si>
  <si>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</si>
  <si>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</si>
  <si>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</si>
  <si>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</si>
  <si>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20240413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</si>
  <si>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</si>
  <si>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</si>
  <si>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Přístavba montovaných garážových hal na p.p.č.64/31, k.ú. Tašovice pro HZ Tašovice, U Brodu č.p. 231, Tašovice - 1.etapa</t>
  </si>
  <si>
    <t>KSO:</t>
  </si>
  <si>
    <t/>
  </si>
  <si>
    <t>CC-CZ:</t>
  </si>
  <si>
    <t>Místo:</t>
  </si>
  <si>
    <t>p.č. 64/31, k.ú. Tašovice</t>
  </si>
  <si>
    <t>Datum:</t>
  </si>
  <si>
    <t>13. 4. 2024</t>
  </si>
  <si>
    <t>Zadavatel:</t>
  </si>
  <si>
    <t>IČ:</t>
  </si>
  <si>
    <t>00254657</t>
  </si>
  <si>
    <t>Statutární město Karlovy Vary</t>
  </si>
  <si>
    <t>DIČ:</t>
  </si>
  <si>
    <t>CZ00254657</t>
  </si>
  <si>
    <t>Uchazeč:</t>
  </si>
  <si>
    <t>Vyplň údaj</t>
  </si>
  <si>
    <t>Projektant:</t>
  </si>
  <si>
    <t>13845357</t>
  </si>
  <si>
    <t>Ing. Roman Gajdoš</t>
  </si>
  <si>
    <t>CZ5604121094</t>
  </si>
  <si>
    <t>True</t>
  </si>
  <si>
    <t>Zpracovatel:</t>
  </si>
  <si>
    <t>Bc. Martin Frous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</si>
  <si>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</si>
  <si>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</si>
  <si>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</si>
  <si>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</si>
  <si>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</si>
  <si>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</si>
  <si>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</si>
  <si>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</si>
  <si>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</si>
  <si>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</si>
  <si>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</si>
  <si>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</si>
  <si>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</si>
  <si>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</si>
  <si>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</si>
  <si>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</si>
  <si>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</si>
  <si>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</si>
  <si>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</si>
  <si>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</si>
  <si>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</si>
  <si>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</si>
  <si>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</si>
  <si>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</si>
  <si>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</si>
  <si>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</si>
  <si>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</si>
  <si>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</si>
  <si>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</si>
  <si>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</si>
  <si>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</si>
  <si>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</si>
  <si>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</si>
  <si>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</si>
  <si>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</si>
  <si>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</si>
  <si>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</si>
  <si>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</si>
  <si>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</si>
  <si>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</si>
  <si>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</si>
  <si>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</si>
  <si>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</si>
  <si>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</si>
  <si>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1</t>
  </si>
  <si>
    <t>{b9255264-cc34-4fd5-af22-16b4b704e7e9}</t>
  </si>
  <si>
    <t>2</t>
  </si>
  <si>
    <t>02</t>
  </si>
  <si>
    <t>Zdravotně technické instalace</t>
  </si>
  <si>
    <t>{d140404f-9b27-4627-9b02-4f118c71a755}</t>
  </si>
  <si>
    <t>03</t>
  </si>
  <si>
    <t>Elektroinstalace</t>
  </si>
  <si>
    <t>{ce634085-aa13-4c7c-8255-d8b9403acfd4}</t>
  </si>
  <si>
    <t>04</t>
  </si>
  <si>
    <t>Vytápění</t>
  </si>
  <si>
    <t>{281498ce-feee-45ca-a941-ede3059d3b2a}</t>
  </si>
  <si>
    <t>05</t>
  </si>
  <si>
    <t>Vedlejší a ostatní náklady</t>
  </si>
  <si>
    <t>{d7465a6b-f93c-4c52-a47d-793412ffca44}</t>
  </si>
  <si>
    <t>KRYCÍ LIST SOUPISU PRACÍ</t>
  </si>
  <si>
    <t>Objekt:</t>
  </si>
  <si>
    <t>01 -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</si>
  <si>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</si>
  <si>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</si>
  <si>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</si>
  <si>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</si>
  <si>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</si>
  <si>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</si>
  <si>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</si>
  <si>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</si>
  <si>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</si>
  <si>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</si>
  <si>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</si>
  <si>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</si>
  <si>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</si>
  <si>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</si>
  <si>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</si>
  <si>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</si>
  <si>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</si>
  <si>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</si>
  <si>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</si>
  <si>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</si>
  <si>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777 - Podlahy lité</t>
  </si>
  <si>
    <t xml:space="preserve">    783 - Dokončovací práce - nátěry</t>
  </si>
  <si>
    <t xml:space="preserve">    784 - Dokončovací práce - malby a tapety</t>
  </si>
  <si>
    <t xml:space="preserve">    789 - Povrchové úpravy ocelových konstrukcí a technologických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</si>
  <si>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</si>
  <si>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</si>
  <si>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</si>
  <si>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</si>
  <si>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</si>
  <si>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</si>
  <si>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</si>
  <si>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</si>
  <si>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</si>
  <si>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</si>
  <si>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</si>
  <si>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</si>
  <si>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</si>
  <si>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</si>
  <si>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</si>
  <si>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</si>
  <si>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</si>
  <si>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</si>
  <si>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113107176</t>
  </si>
  <si>
    <t>Odstranění podkladu z betonu vyztuženého sítěmi tl přes 100 do 150 mm strojně pl přes 50 do 200 m2</t>
  </si>
  <si>
    <t>m2</t>
  </si>
  <si>
    <t>CS ÚRS 2024 01</t>
  </si>
  <si>
    <t>4</t>
  </si>
  <si>
    <t>1709539724</t>
  </si>
  <si>
    <t>PP</t>
  </si>
  <si>
    <t>Odstranění podkladů nebo krytů strojně plochy jednotlivě přes 50 m2 do 200 m2 s přemístěním hmot na skládku na vzdálenost do 20 m nebo s naložením na dopravní prostředek z betonu vyztuženého sítěmi, o tl. vrstvy přes 100 do 150 mm</t>
  </si>
  <si>
    <t>Online PSC</t>
  </si>
  <si>
    <t>https://podminky.urs.cz/item/CS_URS_2024_01/113107176</t>
  </si>
  <si>
    <t>113107222</t>
  </si>
  <si>
    <t>Odstranění podkladu z kameniva drceného tl přes 100 do 200 mm strojně pl přes 200 m2</t>
  </si>
  <si>
    <t>119981150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</si>
  <si>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</si>
  <si>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>https://podminky.urs.cz/item/CS_URS_2024_01/113107222</t>
  </si>
  <si>
    <t>3</t>
  </si>
  <si>
    <t>121151103</t>
  </si>
  <si>
    <t>Sejmutí ornice plochy do 100 m2 tl vrstvy do 200 mm strojně</t>
  </si>
  <si>
    <t>-490517960</t>
  </si>
  <si>
    <t>Sejmutí ornice strojně při souvislé ploše do 100 m2, tl. vrstvy do 200 mm</t>
  </si>
  <si>
    <t>https://podminky.urs.cz/item/CS_URS_2024_01/121151103</t>
  </si>
  <si>
    <t>122451101</t>
  </si>
  <si>
    <t>Odkopávky a prokopávky nezapažené v hornině třídy těžitelnosti II skupiny 5 objem do 20 m3 strojně</t>
  </si>
  <si>
    <t>m3</t>
  </si>
  <si>
    <t>-1027663986</t>
  </si>
  <si>
    <t>Odkopávky a prokopávky nezapažené strojně v hornině třídy těžitelnosti II skupiny 5 do 20 m3</t>
  </si>
  <si>
    <t>https://podminky.urs.cz/item/CS_URS_2024_01/122451101</t>
  </si>
  <si>
    <t>VV</t>
  </si>
  <si>
    <t>50*0,35</t>
  </si>
  <si>
    <t>410*0,25</t>
  </si>
  <si>
    <t>Součet</t>
  </si>
  <si>
    <t>5</t>
  </si>
  <si>
    <t>131451100</t>
  </si>
  <si>
    <t>Hloubení jam nezapažených v hornině třídy těžitelnosti II skupiny 5 objem do 20 m3 strojně</t>
  </si>
  <si>
    <t>-1087795821</t>
  </si>
  <si>
    <t>Hloubení nezapažených jam a zářezů strojně s urovnáním dna do předepsaného profilu a spádu v hornině třídy těžitelnosti II skupiny 5 do 20 m3</t>
  </si>
  <si>
    <t>https://podminky.urs.cz/item/CS_URS_2024_01/131451100</t>
  </si>
  <si>
    <t>6*1,1*1,1*0,5</t>
  </si>
  <si>
    <t>6</t>
  </si>
  <si>
    <t>162251102</t>
  </si>
  <si>
    <t>Vodorovné přemístění přes 20 do 50 m výkopku/sypaniny z horniny třídy těžitelnosti I skupiny 1 až 3</t>
  </si>
  <si>
    <t>939859856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</si>
  <si>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</si>
  <si>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https://podminky.urs.cz/item/CS_URS_2024_01/162251102</t>
  </si>
  <si>
    <t>zpětný přesun ornice k terénním úpravám</t>
  </si>
  <si>
    <t>100*0,1</t>
  </si>
  <si>
    <t>7</t>
  </si>
  <si>
    <t>162751137</t>
  </si>
  <si>
    <t>Vodorovné přemístění přes 9 000 do 10000 m výkopku/sypaniny z horniny třídy těžitelnosti II skupiny 4 a 5</t>
  </si>
  <si>
    <t>1161196424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</si>
  <si>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</si>
  <si>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https://podminky.urs.cz/item/CS_URS_2024_01/162751137</t>
  </si>
  <si>
    <t>120+3,63-25</t>
  </si>
  <si>
    <t>8</t>
  </si>
  <si>
    <t>162751139</t>
  </si>
  <si>
    <t>Příplatek k vodorovnému přemístění výkopku/sypaniny z horniny třídy těžitelnosti II skupiny 4 a 5 ZKD 1000 m přes 10000 m</t>
  </si>
  <si>
    <t>-825862677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</si>
  <si>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</si>
  <si>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https://podminky.urs.cz/item/CS_URS_2024_01/162751139</t>
  </si>
  <si>
    <t>98,63*20</t>
  </si>
  <si>
    <t>9</t>
  </si>
  <si>
    <t>167151101</t>
  </si>
  <si>
    <t>Nakládání výkopku z hornin třídy těžitelnosti I skupiny 1 až 3 do 100 m3</t>
  </si>
  <si>
    <t>-977592123</t>
  </si>
  <si>
    <t>Nakládání, skládání a překládání neulehlého výkopku nebo sypaniny strojně nakládání, množství do 100 m3, z horniny třídy těžitelnosti I, skupiny 1 až 3</t>
  </si>
  <si>
    <t>https://podminky.urs.cz/item/CS_URS_2024_01/167151101</t>
  </si>
  <si>
    <t>naložení ornice ke zpětnému přesun ornice k terénním úpravám</t>
  </si>
  <si>
    <t>10</t>
  </si>
  <si>
    <t>167151102</t>
  </si>
  <si>
    <t>Nakládání výkopku z hornin třídy těžitelnosti II skupiny 4 a 5 do 100 m3</t>
  </si>
  <si>
    <t>352721239</t>
  </si>
  <si>
    <t>Nakládání, skládání a překládání neulehlého výkopku nebo sypaniny strojně nakládání, množství do 100 m3, z horniny třídy těžitelnosti II, skupiny 4 a 5</t>
  </si>
  <si>
    <t>https://podminky.urs.cz/item/CS_URS_2024_01/167151102</t>
  </si>
  <si>
    <t>11</t>
  </si>
  <si>
    <t>171201231</t>
  </si>
  <si>
    <t>Poplatek za uložení zeminy a kamení na recyklační skládce (skládkovné) kód odpadu 17 05 04</t>
  </si>
  <si>
    <t>t</t>
  </si>
  <si>
    <t>-1577668374</t>
  </si>
  <si>
    <t>Poplatek za uložení stavebního odpadu na recyklační skládce (skládkovné) zeminy a kamení zatříděného do Katalogu odpadů pod kódem 17 05 04</t>
  </si>
  <si>
    <t>https://podminky.urs.cz/item/CS_URS_2024_01/171201231</t>
  </si>
  <si>
    <t>recyklační centrum Sadov</t>
  </si>
  <si>
    <t>98,63*1,8</t>
  </si>
  <si>
    <t>171251201</t>
  </si>
  <si>
    <t>Uložení sypaniny na skládky nebo meziskládky</t>
  </si>
  <si>
    <t>1515377709</t>
  </si>
  <si>
    <t>Uložení sypaniny na skládky nebo meziskládky bez hutnění s upravením uložené sypaniny do předepsaného tvaru</t>
  </si>
  <si>
    <t>https://podminky.urs.cz/item/CS_URS_2024_01/171251201</t>
  </si>
  <si>
    <t>13</t>
  </si>
  <si>
    <t>174111101</t>
  </si>
  <si>
    <t>Zásyp jam, šachet rýh nebo kolem objektů sypaninou se zhutněním ručně</t>
  </si>
  <si>
    <t>562381976</t>
  </si>
  <si>
    <t>Zásyp sypaninou z jakékoliv horniny ručně s uložením výkopku ve vrstvách se zhutněním jam, šachet, rýh nebo kolem objektů v těchto vykopávkách</t>
  </si>
  <si>
    <t>https://podminky.urs.cz/item/CS_URS_2024_01/174111101</t>
  </si>
  <si>
    <t>14</t>
  </si>
  <si>
    <t>181351003</t>
  </si>
  <si>
    <t>Rozprostření ornice tl vrstvy do 200 mm pl do 100 m2 v rovině nebo ve svahu do 1:5 strojně</t>
  </si>
  <si>
    <t>2381645</t>
  </si>
  <si>
    <t>Rozprostření a urovnání ornice v rovině nebo ve svahu sklonu do 1:5 strojně při souvislé ploše do 100 m2, tl. vrstvy do 200 mm</t>
  </si>
  <si>
    <t>https://podminky.urs.cz/item/CS_URS_2024_01/181351003</t>
  </si>
  <si>
    <t>15</t>
  </si>
  <si>
    <t>M</t>
  </si>
  <si>
    <t>10364101</t>
  </si>
  <si>
    <t>zemina pro terénní úpravy - ornice</t>
  </si>
  <si>
    <t>-871459204</t>
  </si>
  <si>
    <t>doplnění ornice</t>
  </si>
  <si>
    <t>100*0,1*1,6</t>
  </si>
  <si>
    <t>16</t>
  </si>
  <si>
    <t>181411131</t>
  </si>
  <si>
    <t>Založení parkového trávníku výsevem pl do 1000 m2 v rovině a ve svahu do 1:5</t>
  </si>
  <si>
    <t>60010583</t>
  </si>
  <si>
    <t>Založení trávníku na půdě předem připravené plochy do 1000 m2 výsevem včetně utažení parkového v rovině nebo na svahu do 1:5</t>
  </si>
  <si>
    <t>https://podminky.urs.cz/item/CS_URS_2024_01/181411131</t>
  </si>
  <si>
    <t>17</t>
  </si>
  <si>
    <t>00572410</t>
  </si>
  <si>
    <t>osivo směs travní parková</t>
  </si>
  <si>
    <t>kg</t>
  </si>
  <si>
    <t>863563722</t>
  </si>
  <si>
    <t>100</t>
  </si>
  <si>
    <t>100*0,035 'Přepočtené koeficientem množství</t>
  </si>
  <si>
    <t>18</t>
  </si>
  <si>
    <t>181951114</t>
  </si>
  <si>
    <t>Úprava pláně v hornině třídy těžitelnosti II skupiny 4 a 5 se zhutněním strojně</t>
  </si>
  <si>
    <t>-1779758836</t>
  </si>
  <si>
    <t>Úprava pláně vyrovnáním výškových rozdílů strojně v hornině třídy těžitelnosti II, skupiny 4 a 5 se zhutněním</t>
  </si>
  <si>
    <t>https://podminky.urs.cz/item/CS_URS_2024_01/181951114</t>
  </si>
  <si>
    <t>Zakládání</t>
  </si>
  <si>
    <t>19</t>
  </si>
  <si>
    <t>271572211</t>
  </si>
  <si>
    <t>Podsyp pod základové konstrukce se zhutněním z netříděného štěrkopísku</t>
  </si>
  <si>
    <t>-1043855870</t>
  </si>
  <si>
    <t>Podsyp pod základové konstrukce se zhutněním a urovnáním povrchu ze štěrkopísku netříděného</t>
  </si>
  <si>
    <t>https://podminky.urs.cz/item/CS_URS_2024_01/271572211</t>
  </si>
  <si>
    <t>50*0,1</t>
  </si>
  <si>
    <t>20</t>
  </si>
  <si>
    <t>273321411</t>
  </si>
  <si>
    <t>Základové desky ze ŽB bez zvýšených nároků na prostředí tř. C 20/25</t>
  </si>
  <si>
    <t>-1280227680</t>
  </si>
  <si>
    <t>Základy z betonu železového (bez výztuže) desky z betonu bez zvláštních nároků na prostředí tř. C 20/25</t>
  </si>
  <si>
    <t>https://podminky.urs.cz/item/CS_URS_2024_01/273321411</t>
  </si>
  <si>
    <t>50*0,12</t>
  </si>
  <si>
    <t>273351121</t>
  </si>
  <si>
    <t>Zřízení bednění základových desek</t>
  </si>
  <si>
    <t>1911956113</t>
  </si>
  <si>
    <t>Bednění základů desek zřízení</t>
  </si>
  <si>
    <t>https://podminky.urs.cz/item/CS_URS_2024_01/273351121</t>
  </si>
  <si>
    <t>0,15*(11,2+10,5)</t>
  </si>
  <si>
    <t>22</t>
  </si>
  <si>
    <t>273351122</t>
  </si>
  <si>
    <t>Odstranění bednění základových desek</t>
  </si>
  <si>
    <t>-1029411161</t>
  </si>
  <si>
    <t>Bednění základů desek odstranění</t>
  </si>
  <si>
    <t>https://podminky.urs.cz/item/CS_URS_2024_01/273351122</t>
  </si>
  <si>
    <t>23</t>
  </si>
  <si>
    <t>273362021</t>
  </si>
  <si>
    <t>Výztuž základových desek svařovanými sítěmi Kari</t>
  </si>
  <si>
    <t>-1615390317</t>
  </si>
  <si>
    <t>Výztuž základů desek ze svařovaných sítí z drátů typu KARI</t>
  </si>
  <si>
    <t>https://podminky.urs.cz/item/CS_URS_2024_01/273362021</t>
  </si>
  <si>
    <t>Svařovaná síť z ocel. drátů žebírkových tvářených za studena, typ Q335, 150/150/8</t>
  </si>
  <si>
    <t>50*5,38*1,1*0,001</t>
  </si>
  <si>
    <t>24</t>
  </si>
  <si>
    <t>274261125</t>
  </si>
  <si>
    <t>Osazování bloků základových pásů z betonu prostého nebo ŽB objemu přes 0,30 do 0,40 m3</t>
  </si>
  <si>
    <t>kus</t>
  </si>
  <si>
    <t>1894834941</t>
  </si>
  <si>
    <t>Osazování betonových základových bloků pasů na maltu MC-25, objemu přes 0,30 do 0,40 m3</t>
  </si>
  <si>
    <t>https://podminky.urs.cz/item/CS_URS_2024_01/274261125</t>
  </si>
  <si>
    <t>2+2</t>
  </si>
  <si>
    <t>25</t>
  </si>
  <si>
    <t>43784400R</t>
  </si>
  <si>
    <t>prefabrikovaný železobetonový pas 3900x450x200mm</t>
  </si>
  <si>
    <t>R-položka</t>
  </si>
  <si>
    <t>1625243915</t>
  </si>
  <si>
    <t>26</t>
  </si>
  <si>
    <t>43784410R</t>
  </si>
  <si>
    <t>prefabrikovaný železobetonový pas 4100x450x200mm</t>
  </si>
  <si>
    <t>-900949989</t>
  </si>
  <si>
    <t>27</t>
  </si>
  <si>
    <t>275261115</t>
  </si>
  <si>
    <t>Osazování bloků základových patek z betonu prostého nebo ŽB objemu přes 0,10 do 0,20 m3</t>
  </si>
  <si>
    <t>-1836774196</t>
  </si>
  <si>
    <t>Osazování betonových základových bloků patek na maltu MC-25, objemu přes 0,10 do 0,20 m3</t>
  </si>
  <si>
    <t>https://podminky.urs.cz/item/CS_URS_2024_01/275261115</t>
  </si>
  <si>
    <t>28</t>
  </si>
  <si>
    <t>59311454R</t>
  </si>
  <si>
    <t>prefabrikovaná ŽB základová patka 600x600x300mm</t>
  </si>
  <si>
    <t>-1409212699</t>
  </si>
  <si>
    <t>29</t>
  </si>
  <si>
    <t>275261131</t>
  </si>
  <si>
    <t>Osazování bloků základových patek z betonu prostého nebo ŽB objemu přes 0,40 do 0,60 m3</t>
  </si>
  <si>
    <t>802899724</t>
  </si>
  <si>
    <t>Osazování betonových základových bloků patek na maltu MC-25, objemu přes 0,40 do 0,60 m3</t>
  </si>
  <si>
    <t>https://podminky.urs.cz/item/CS_URS_2024_01/275261131</t>
  </si>
  <si>
    <t>30</t>
  </si>
  <si>
    <t>59311456R</t>
  </si>
  <si>
    <t>prefabrikovaná ŽB základová patka 1100x1000x400mm</t>
  </si>
  <si>
    <t>-1155805907</t>
  </si>
  <si>
    <t>31</t>
  </si>
  <si>
    <t>59311457R</t>
  </si>
  <si>
    <t>prefabrikovaná ŽB základová patka 1100x1014x400mm</t>
  </si>
  <si>
    <t>314171740</t>
  </si>
  <si>
    <t>32</t>
  </si>
  <si>
    <t>59311458R</t>
  </si>
  <si>
    <t>prefabrikovaná ŽB základová patka 1100x1100x400mm</t>
  </si>
  <si>
    <t>1221490946</t>
  </si>
  <si>
    <t>Svislé a kompletní konstrukce</t>
  </si>
  <si>
    <t>33</t>
  </si>
  <si>
    <t>310279842</t>
  </si>
  <si>
    <t>Zazdívka otvorů pl přes 1 do 4 m2 ve zdivu nadzákladovém z nepálených tvárnic tl do 300 mm</t>
  </si>
  <si>
    <t>571292749</t>
  </si>
  <si>
    <t>Zazdívka otvorů ve zdivu nadzákladovém nepálenými tvárnicemi plochy přes 1 m2 do 4 m2 , ve zdi tl. do 300 mm</t>
  </si>
  <si>
    <t>https://podminky.urs.cz/item/CS_URS_2024_01/310279842</t>
  </si>
  <si>
    <t>1,5*0,25</t>
  </si>
  <si>
    <t>34</t>
  </si>
  <si>
    <t>317941121</t>
  </si>
  <si>
    <t>Osazování ocelových válcovaných nosníků na zdivu I, IE, U, UE nebo L do č. 12 nebo výšky do 120 mm</t>
  </si>
  <si>
    <t>-1268317413</t>
  </si>
  <si>
    <t>Osazování ocelových válcovaných nosníků na zdivu I nebo IE nebo U nebo UE nebo L do č. 12 nebo výšky do 120 mm</t>
  </si>
  <si>
    <t>https://podminky.urs.cz/item/CS_URS_2024_01/317941121</t>
  </si>
  <si>
    <t>2*1,3*11,1*1,1*0,001</t>
  </si>
  <si>
    <t>35</t>
  </si>
  <si>
    <t>13010714</t>
  </si>
  <si>
    <t>ocel profilová jakost S235JR (11 375) průřez I (IPN) 120</t>
  </si>
  <si>
    <t>-1696962283</t>
  </si>
  <si>
    <t>36</t>
  </si>
  <si>
    <t>317941123</t>
  </si>
  <si>
    <t>Osazování ocelových válcovaných nosníků na zdivu I, IE, U, UE nebo L přes č. 14 do č. 22 nebo výšky do 220 mm</t>
  </si>
  <si>
    <t>1405481288</t>
  </si>
  <si>
    <t>Osazování ocelových válcovaných nosníků na zdivu I nebo IE nebo U nebo UE nebo L č. 14 až 22 nebo výšky do 220 mm</t>
  </si>
  <si>
    <t>https://podminky.urs.cz/item/CS_URS_2024_01/317941123</t>
  </si>
  <si>
    <t>1,4*14,4*1,1*0,001</t>
  </si>
  <si>
    <t>2*1,4*16*1,1*0,001</t>
  </si>
  <si>
    <t>37</t>
  </si>
  <si>
    <t>13010716</t>
  </si>
  <si>
    <t>ocel profilová jakost S235JR (11 375) průřez I (IPN) 140</t>
  </si>
  <si>
    <t>1492829928</t>
  </si>
  <si>
    <t>38</t>
  </si>
  <si>
    <t>13010820</t>
  </si>
  <si>
    <t>ocel profilová jakost S235JR (11 375) průřez U (UPN) 140</t>
  </si>
  <si>
    <t>89208649</t>
  </si>
  <si>
    <t>39</t>
  </si>
  <si>
    <t>337171410</t>
  </si>
  <si>
    <t>Montáž nosné ocelové kce lehké skladovací haly v do 6 m rozpětí vazníků do 9 m</t>
  </si>
  <si>
    <t>-2004302538</t>
  </si>
  <si>
    <t>Montáž nosné ocelové konstrukce haly lehké skladovací výšky do 6 m, rozpětí vazníků do 9 m</t>
  </si>
  <si>
    <t>https://podminky.urs.cz/item/CS_URS_2024_01/337171410</t>
  </si>
  <si>
    <t>sloupky</t>
  </si>
  <si>
    <t>(4*4,234+4*3,854)*34,5*0,001</t>
  </si>
  <si>
    <t>patní plechy, vyztužení, horní plechy</t>
  </si>
  <si>
    <t>8*(0,5*0,5+0,14*0,14+0,3*0,2)*78,5*0,001</t>
  </si>
  <si>
    <t>40</t>
  </si>
  <si>
    <t>13010974</t>
  </si>
  <si>
    <t>ocel profilová jakost S235JR (11 375) průřez HEB 140</t>
  </si>
  <si>
    <t>156863812</t>
  </si>
  <si>
    <t>(4*4,234+4*3,854)*34,5*1,1*0,001</t>
  </si>
  <si>
    <t>41</t>
  </si>
  <si>
    <t>13611228</t>
  </si>
  <si>
    <t>plech ocelový hladký jakost S235JR tl 10mm tabule</t>
  </si>
  <si>
    <t>-2114524425</t>
  </si>
  <si>
    <t>8*(0,5*0,5+0,14*0,14+0,3*0,2)*78,5*1,15*0,001</t>
  </si>
  <si>
    <t>42</t>
  </si>
  <si>
    <t>340271031</t>
  </si>
  <si>
    <t>Zazdívka otvorů v příčkách nebo stěnách pl přes 0,25 do 1 m2 tvárnicemi pórobetonovými tl 125 mm</t>
  </si>
  <si>
    <t>-743150672</t>
  </si>
  <si>
    <t>Zazdívka otvorů v příčkách nebo stěnách pórobetonovými tvárnicemi plochy přes 0,25 m2 do 1 m2, objemová hmotnost 500 kg/m3, tloušťka příčky 125 mm</t>
  </si>
  <si>
    <t>https://podminky.urs.cz/item/CS_URS_2024_01/340271031</t>
  </si>
  <si>
    <t>43</t>
  </si>
  <si>
    <t>342151111</t>
  </si>
  <si>
    <t>Montáž opláštění stěn ocelových kcí ze sendvičových panelů šroubovaných budov v do 6 m</t>
  </si>
  <si>
    <t>105140185</t>
  </si>
  <si>
    <t>Montáž opláštění stěn ocelové konstrukce ze sendvičových panelů šroubovaných, výšky budovy do 6 m</t>
  </si>
  <si>
    <t>https://podminky.urs.cz/item/CS_URS_2024_01/342151111</t>
  </si>
  <si>
    <t>44</t>
  </si>
  <si>
    <t>55324760R</t>
  </si>
  <si>
    <t>panel sendvičový stěnový, izolace minerální vlna, viditelné kotvení, U 0,43W/m2K</t>
  </si>
  <si>
    <t>-2087840715</t>
  </si>
  <si>
    <t>117</t>
  </si>
  <si>
    <t>117*1,1 'Přepočtené koeficientem množství</t>
  </si>
  <si>
    <t>45</t>
  </si>
  <si>
    <t>342191911</t>
  </si>
  <si>
    <t>Montáž pomocných a kotevních prvků pro opláštění stěn</t>
  </si>
  <si>
    <t>-7852744</t>
  </si>
  <si>
    <t>Montáž opláštění stěn ocelové konstrukce ocelových pomocných a kotevních prvků pro opláštění stěn</t>
  </si>
  <si>
    <t>https://podminky.urs.cz/item/CS_URS_2024_01/342191911</t>
  </si>
  <si>
    <t>46</t>
  </si>
  <si>
    <t>19413722R</t>
  </si>
  <si>
    <t>pomocné a kotevní prvky pro opláštění stěn</t>
  </si>
  <si>
    <t>-321916636</t>
  </si>
  <si>
    <t>Vodorovné konstrukce</t>
  </si>
  <si>
    <t>47</t>
  </si>
  <si>
    <t>441171111</t>
  </si>
  <si>
    <t>Montáž ocelových kcí zastřešení vazníky nebo krovy hmotnosti prvku do 30 kg/m dl do 12 m</t>
  </si>
  <si>
    <t>-1893796997</t>
  </si>
  <si>
    <t>Montáž ocelové konstrukce zastřešení (vazníky, krovy) hmotnosti jednotlivých prvků do 30 kg/m, délky do 12 m</t>
  </si>
  <si>
    <t>https://podminky.urs.cz/item/CS_URS_2024_01/441171111</t>
  </si>
  <si>
    <t>ztužení</t>
  </si>
  <si>
    <t>35*0,93*0,001</t>
  </si>
  <si>
    <t>(4*4,517+2*5,916)*4,03*0,001</t>
  </si>
  <si>
    <t>Mezisoučet</t>
  </si>
  <si>
    <t>krokve</t>
  </si>
  <si>
    <t>4*4,517*13,4*1,1*0,001</t>
  </si>
  <si>
    <t>vaznice</t>
  </si>
  <si>
    <t>9*4,628*13,4*1,1*0,001</t>
  </si>
  <si>
    <t>48</t>
  </si>
  <si>
    <t>13010012</t>
  </si>
  <si>
    <t>tyč ocelová kruhová jakost S235JR (11 375) D 12mm</t>
  </si>
  <si>
    <t>-1881570836</t>
  </si>
  <si>
    <t>35*0,93*1,1*0,001</t>
  </si>
  <si>
    <t>49</t>
  </si>
  <si>
    <t>13010420</t>
  </si>
  <si>
    <t>úhelník ocelový rovnostranný jakost S235JR (11 375) 50x50x5mm</t>
  </si>
  <si>
    <t>-1521129465</t>
  </si>
  <si>
    <t>(4*4,517+2*5,916)*4,03*1,1*0,001</t>
  </si>
  <si>
    <t>50</t>
  </si>
  <si>
    <t>13010746</t>
  </si>
  <si>
    <t>ocel profilová jakost S235JR (11 375) průřez IPE 140</t>
  </si>
  <si>
    <t>-124130236</t>
  </si>
  <si>
    <t>51</t>
  </si>
  <si>
    <t>59352002R</t>
  </si>
  <si>
    <t>vazník příhradový ocelový</t>
  </si>
  <si>
    <t>R-položk</t>
  </si>
  <si>
    <t>-1913310635</t>
  </si>
  <si>
    <t>52</t>
  </si>
  <si>
    <t>444151111</t>
  </si>
  <si>
    <t>Montáž krytiny ocelových střech ze sendvičových panelů šroubovaných budov v do 6 m</t>
  </si>
  <si>
    <t>-1201403959</t>
  </si>
  <si>
    <t>Montáž krytiny střech ocelových konstrukcí ze sendvičových panelů šroubovaných, výšky budovy do 6 m</t>
  </si>
  <si>
    <t>https://podminky.urs.cz/item/CS_URS_2024_01/444151111</t>
  </si>
  <si>
    <t>53</t>
  </si>
  <si>
    <t>55324735R</t>
  </si>
  <si>
    <t>panel sendvičový střešní, izolace minerální vlna, viditelné kotvení, U 0,43W/m2K</t>
  </si>
  <si>
    <t>-659934228</t>
  </si>
  <si>
    <t>75</t>
  </si>
  <si>
    <t>75*1,03 'Přepočtené koeficientem množství</t>
  </si>
  <si>
    <t>54</t>
  </si>
  <si>
    <t>444191911</t>
  </si>
  <si>
    <t>Montáž pomocných a kotevních prvků pro krytiny ocelových střech</t>
  </si>
  <si>
    <t>-1199563029</t>
  </si>
  <si>
    <t>Montáž krytiny střech ocelových konstrukcí ocelových pomocných a kotevních prvků pro krytiny střech</t>
  </si>
  <si>
    <t>https://podminky.urs.cz/item/CS_URS_2024_01/444191911</t>
  </si>
  <si>
    <t>55</t>
  </si>
  <si>
    <t>19413724R</t>
  </si>
  <si>
    <t>pomocné a kotevní prvky pro krytiny střech</t>
  </si>
  <si>
    <t>-481400127</t>
  </si>
  <si>
    <t>Komunikace pozemní</t>
  </si>
  <si>
    <t>56</t>
  </si>
  <si>
    <t>564851111</t>
  </si>
  <si>
    <t>Podklad ze štěrkodrtě ŠD plochy přes 100 m2 tl 150 mm</t>
  </si>
  <si>
    <t>569293709</t>
  </si>
  <si>
    <t>Podklad ze štěrkodrti ŠD s rozprostřením a zhutněním plochy přes 100 m2, po zhutnění tl. 150 mm</t>
  </si>
  <si>
    <t>https://podminky.urs.cz/item/CS_URS_2024_01/564851111</t>
  </si>
  <si>
    <t>"nová zpevněná plocha" 160</t>
  </si>
  <si>
    <t>"stávající cesta" 250</t>
  </si>
  <si>
    <t>57</t>
  </si>
  <si>
    <t>564952111</t>
  </si>
  <si>
    <t>Podklad z mechanicky zpevněného kameniva MZK tl 150 mm</t>
  </si>
  <si>
    <t>-239743862</t>
  </si>
  <si>
    <t>Podklad z mechanicky zpevněného kameniva MZK (minerální beton) s rozprostřením a s hutněním, po zhutnění tl. 150 mm</t>
  </si>
  <si>
    <t>https://podminky.urs.cz/item/CS_URS_2024_01/564952111</t>
  </si>
  <si>
    <t>58</t>
  </si>
  <si>
    <t>565145101</t>
  </si>
  <si>
    <t>Asfaltový beton vrstva podkladní ACP 16 (obalované kamenivo OKS) tl 60 mm š do 1,5 m</t>
  </si>
  <si>
    <t>1294977989</t>
  </si>
  <si>
    <t>Asfaltový beton vrstva podkladní ACP 16 (obalované kamenivo střednězrnné - OKS) s rozprostřením a zhutněním v pruhu šířky do 1,5 m, po zhutnění tl. 60 mm</t>
  </si>
  <si>
    <t>https://podminky.urs.cz/item/CS_URS_2024_01/565145101</t>
  </si>
  <si>
    <t>59</t>
  </si>
  <si>
    <t>573111111</t>
  </si>
  <si>
    <t>Postřik živičný infiltrační s posypem z asfaltu množství 0,60 kg/m2</t>
  </si>
  <si>
    <t>-408191152</t>
  </si>
  <si>
    <t>Postřik infiltrační PI z asfaltu silničního s posypem kamenivem, v množství 0,60 kg/m2</t>
  </si>
  <si>
    <t>https://podminky.urs.cz/item/CS_URS_2024_01/573111111</t>
  </si>
  <si>
    <t>60</t>
  </si>
  <si>
    <t>573231109</t>
  </si>
  <si>
    <t>Postřik živičný spojovací ze silniční emulze v množství 0,60 kg/m2</t>
  </si>
  <si>
    <t>-2087659607</t>
  </si>
  <si>
    <t>Postřik spojovací PS bez posypu kamenivem ze silniční emulze, v množství 0,60 kg/m2</t>
  </si>
  <si>
    <t>https://podminky.urs.cz/item/CS_URS_2024_01/573231109</t>
  </si>
  <si>
    <t>61</t>
  </si>
  <si>
    <t>577134211</t>
  </si>
  <si>
    <t>Asfaltový beton vrstva obrusná ACO 11 (ABS) tř. II tl 40 mm š do 3 m z nemodifikovaného asfaltu</t>
  </si>
  <si>
    <t>2138864908</t>
  </si>
  <si>
    <t>Asfaltový beton vrstva obrusná ACO 11 (ABS) s rozprostřením a se zhutněním z nemodifikovaného asfaltu v pruhu šířky do 3 m tř. II, po zhutnění tl. 40 mm</t>
  </si>
  <si>
    <t>https://podminky.urs.cz/item/CS_URS_2024_01/577134211</t>
  </si>
  <si>
    <t>Úpravy povrchů, podlahy a osazování výplní</t>
  </si>
  <si>
    <t>62</t>
  </si>
  <si>
    <t>612325225</t>
  </si>
  <si>
    <t>Vápenocementová štuková omítka malých ploch přes 1 do 4 m2 na stěnách</t>
  </si>
  <si>
    <t>-2031148314</t>
  </si>
  <si>
    <t>Vápenocementová omítka jednotlivých malých ploch štuková na stěnách, plochy jednotlivě přes 1,0 do 4 m2</t>
  </si>
  <si>
    <t>https://podminky.urs.cz/item/CS_URS_2024_01/612325225</t>
  </si>
  <si>
    <t>oprava po zazdění okna</t>
  </si>
  <si>
    <t>63</t>
  </si>
  <si>
    <t>612325302</t>
  </si>
  <si>
    <t>Vápenocementová štuková omítka ostění nebo nadpraží</t>
  </si>
  <si>
    <t>766882466</t>
  </si>
  <si>
    <t>Vápenocementová omítka ostění nebo nadpraží štuková</t>
  </si>
  <si>
    <t>https://podminky.urs.cz/item/CS_URS_2024_01/612325302</t>
  </si>
  <si>
    <t>15,1*0,25</t>
  </si>
  <si>
    <t>64</t>
  </si>
  <si>
    <t>619995001</t>
  </si>
  <si>
    <t>Začištění omítek kolem oken, dveří, podlah nebo obkladů</t>
  </si>
  <si>
    <t>m</t>
  </si>
  <si>
    <t>-474331946</t>
  </si>
  <si>
    <t>Začištění omítek (s dodáním hmot) kolem oken, dveří, podlah, obkladů apod.</t>
  </si>
  <si>
    <t>https://podminky.urs.cz/item/CS_URS_2024_01/619995001</t>
  </si>
  <si>
    <t>5+5,1+5</t>
  </si>
  <si>
    <t>65</t>
  </si>
  <si>
    <t>621215102</t>
  </si>
  <si>
    <t>Oprava kontaktního zateplení podhledů z polystyrenových desek tl do 40 mm pl přes 0,1 do 0,25 m2</t>
  </si>
  <si>
    <t>-20183433</t>
  </si>
  <si>
    <t>Oprava kontaktního zateplení z polystyrenových desek jednotlivých malých ploch tloušťky do 40 mm podhledů, plochy jednotlivě přes 0,1 do 0,25 m2</t>
  </si>
  <si>
    <t>https://podminky.urs.cz/item/CS_URS_2024_01/621215102</t>
  </si>
  <si>
    <t>kolem nově osazeného okna</t>
  </si>
  <si>
    <t>66</t>
  </si>
  <si>
    <t>621525102</t>
  </si>
  <si>
    <t>Tenkovrstvá omítka malých ploch přes 0,1 do 0,25 m2 na podhledech</t>
  </si>
  <si>
    <t>1473049286</t>
  </si>
  <si>
    <t>Omítka tenkovrstvá jednotlivých malých ploch silikátová, akrylátová, silikonová nebo silikonsilikátová podhledů, plochy jednotlivě přes 0,1 do 0,25 m2</t>
  </si>
  <si>
    <t>https://podminky.urs.cz/item/CS_URS_2024_01/621525102</t>
  </si>
  <si>
    <t>67</t>
  </si>
  <si>
    <t>622215102</t>
  </si>
  <si>
    <t>Oprava kontaktního zateplení stěn z polystyrenových desek tl do 40 mm pl přes 0,1 do 0,25 m2</t>
  </si>
  <si>
    <t>-1355737487</t>
  </si>
  <si>
    <t>Oprava kontaktního zateplení z polystyrenových desek jednotlivých malých ploch tloušťky do 40 mm stěn, plochy jednotlivě přes 0,1 do 0,25 m2</t>
  </si>
  <si>
    <t>https://podminky.urs.cz/item/CS_URS_2024_01/622215102</t>
  </si>
  <si>
    <t>68</t>
  </si>
  <si>
    <t>62221512R</t>
  </si>
  <si>
    <t>Oprava kontaktního zateplení stěn z polystyrenových desek tl přes 80 do 120 mm pl přes 1,0 do 2,0 m2</t>
  </si>
  <si>
    <t>-1483504479</t>
  </si>
  <si>
    <t>Oprava kontaktního zateplení z polystyrenových desek jednotlivých malých ploch tloušťky přes 80 do 120 mm stěn, plochy jednotlivě přes 1,0 do 2,0 m2</t>
  </si>
  <si>
    <t>69</t>
  </si>
  <si>
    <t>622525102</t>
  </si>
  <si>
    <t>Tenkovrstvá omítka malých ploch přes 0,1 do 0,25 m2 na stěnách</t>
  </si>
  <si>
    <t>-397153374</t>
  </si>
  <si>
    <t>Omítka tenkovrstvá jednotlivých malých ploch silikátová, akrylátová, silikonová nebo silikonsilikátová stěn, plochy jednotlivě přes 0,1 do 0,25 m2</t>
  </si>
  <si>
    <t>https://podminky.urs.cz/item/CS_URS_2024_01/622525102</t>
  </si>
  <si>
    <t>70</t>
  </si>
  <si>
    <t>631311125</t>
  </si>
  <si>
    <t>Mazanina tl přes 80 do 120 mm z betonu prostého bez zvýšených nároků na prostředí tř. C 20/25</t>
  </si>
  <si>
    <t>-1998535557</t>
  </si>
  <si>
    <t>Mazanina z betonu prostého bez zvýšených nároků na prostředí tl. přes 80 do 120 mm tř. C 20/25</t>
  </si>
  <si>
    <t>https://podminky.urs.cz/item/CS_URS_2024_01/631311125</t>
  </si>
  <si>
    <t>75*0,12</t>
  </si>
  <si>
    <t>71</t>
  </si>
  <si>
    <t>631319012</t>
  </si>
  <si>
    <t>Příplatek k mazanině tl přes 80 do 120 mm za přehlazení povrchu</t>
  </si>
  <si>
    <t>-177209967</t>
  </si>
  <si>
    <t>Příplatek k cenám mazanin za úpravu povrchu mazaniny přehlazením, mazanina tl. přes 80 do 120 mm</t>
  </si>
  <si>
    <t>https://podminky.urs.cz/item/CS_URS_2024_01/631319012</t>
  </si>
  <si>
    <t>72</t>
  </si>
  <si>
    <t>63131911R</t>
  </si>
  <si>
    <t>Vodorovná nika hl 70 mm včetně zvýšeného lemu v 50 mm, Pz pororoštu a vnitřního nátěru hydroizolací s odolností proti ropným látkám</t>
  </si>
  <si>
    <t>soubor</t>
  </si>
  <si>
    <t>-457531668</t>
  </si>
  <si>
    <t>73</t>
  </si>
  <si>
    <t>631319173</t>
  </si>
  <si>
    <t>Příplatek k mazanině tl přes 80 do 120 mm za stržení povrchu spodní vrstvy před vložením výztuže</t>
  </si>
  <si>
    <t>1218167471</t>
  </si>
  <si>
    <t>Příplatek k cenám mazanin za stržení povrchu spodní vrstvy mazaniny latí před vložením výztuže nebo pletiva pro tl. obou vrstev mazaniny přes 80 do 120 mm</t>
  </si>
  <si>
    <t>https://podminky.urs.cz/item/CS_URS_2024_01/631319173</t>
  </si>
  <si>
    <t>9*2</t>
  </si>
  <si>
    <t>74</t>
  </si>
  <si>
    <t>631351101</t>
  </si>
  <si>
    <t>Zřízení bednění rýh a hran v podlahách</t>
  </si>
  <si>
    <t>-82661840</t>
  </si>
  <si>
    <t>Bednění v podlahách rýh a hran zřízení</t>
  </si>
  <si>
    <t>https://podminky.urs.cz/item/CS_URS_2024_01/631351101</t>
  </si>
  <si>
    <t>631351102</t>
  </si>
  <si>
    <t>Odstranění bednění rýh a hran v podlahách</t>
  </si>
  <si>
    <t>62370913</t>
  </si>
  <si>
    <t>Bednění v podlahách rýh a hran odstranění</t>
  </si>
  <si>
    <t>https://podminky.urs.cz/item/CS_URS_2024_01/631351102</t>
  </si>
  <si>
    <t>76</t>
  </si>
  <si>
    <t>631362021</t>
  </si>
  <si>
    <t>Výztuž mazanin svařovanými sítěmi Kari</t>
  </si>
  <si>
    <t>-2068893606</t>
  </si>
  <si>
    <t>Výztuž mazanin ze svařovaných sítí z drátů typu KARI</t>
  </si>
  <si>
    <t>https://podminky.urs.cz/item/CS_URS_2024_01/631362021</t>
  </si>
  <si>
    <t>75*2*5,38*1,1*0,001</t>
  </si>
  <si>
    <t>77</t>
  </si>
  <si>
    <t>634112128</t>
  </si>
  <si>
    <t>Obvodová dilatace podlahovým páskem z pěnového PE s fólií mezi stěnou a mazaninou nebo potěrem v 150 mm</t>
  </si>
  <si>
    <t>-770863975</t>
  </si>
  <si>
    <t>Obvodová dilatace mezi stěnou a mazaninou nebo potěrem podlahovým páskem z pěnového PE s fólií tl. do 10 mm, výšky 150 mm</t>
  </si>
  <si>
    <t>https://podminky.urs.cz/item/CS_URS_2024_01/634112128</t>
  </si>
  <si>
    <t>78</t>
  </si>
  <si>
    <t>634663111</t>
  </si>
  <si>
    <t>Výplň dilatačních spar šířky do 10 mm v mazaninách polyuretovou samonivelační hmotou</t>
  </si>
  <si>
    <t>2032232071</t>
  </si>
  <si>
    <t>Výplň dilatačních spar mazanin polyuretanovou samonivelační hmotou, šířka spáry do 10 mm</t>
  </si>
  <si>
    <t>https://podminky.urs.cz/item/CS_URS_2024_01/634663111</t>
  </si>
  <si>
    <t>79</t>
  </si>
  <si>
    <t>634911122</t>
  </si>
  <si>
    <t>Řezání dilatačních spár š 10 mm hl přes 10 do 20 mm v čerstvé betonové mazanině</t>
  </si>
  <si>
    <t>-1049252648</t>
  </si>
  <si>
    <t>Řezání dilatačních nebo smršťovacích spár v čerstvé betonové mazanině nebo potěru šířky přes 5 do 10 mm, hloubky přes 10 do 20 mm</t>
  </si>
  <si>
    <t>https://podminky.urs.cz/item/CS_URS_2024_01/634911122</t>
  </si>
  <si>
    <t>80</t>
  </si>
  <si>
    <t>642945111</t>
  </si>
  <si>
    <t>Osazování protipožárních nebo protiplynových zárubní dveří jednokřídlových do 2,5 m2</t>
  </si>
  <si>
    <t>2098105523</t>
  </si>
  <si>
    <t>Osazování ocelových zárubní protipožárních nebo protiplynových dveří do vynechaného otvoru, s obetonováním, dveří jednokřídlových do 2,5 m2</t>
  </si>
  <si>
    <t>https://podminky.urs.cz/item/CS_URS_2024_01/642945111</t>
  </si>
  <si>
    <t>81</t>
  </si>
  <si>
    <t>55331558</t>
  </si>
  <si>
    <t>zárubeň jednokřídlá ocelová pro zdění s protipožární úpravou tl stěny 75-100mm rozměru 900/1970, 2100mm</t>
  </si>
  <si>
    <t>461871133</t>
  </si>
  <si>
    <t>Ostatní konstrukce a práce, bourání</t>
  </si>
  <si>
    <t>82</t>
  </si>
  <si>
    <t>916131213</t>
  </si>
  <si>
    <t>Osazení silničního obrubníku betonového stojatého s boční opěrou do lože z betonu prostého</t>
  </si>
  <si>
    <t>-1512689537</t>
  </si>
  <si>
    <t>Osazení silničního obrubníku betonového se zřízením lože, s vyplněním a zatřením spár cementovou maltou stojatého s boční opěrou z betonu prostého, do lože z betonu prostého</t>
  </si>
  <si>
    <t>https://podminky.urs.cz/item/CS_URS_2024_01/916131213</t>
  </si>
  <si>
    <t>83</t>
  </si>
  <si>
    <t>59217019</t>
  </si>
  <si>
    <t>obrubník betonový chodníkový 1000x100x200mm</t>
  </si>
  <si>
    <t>-369042701</t>
  </si>
  <si>
    <t>84</t>
  </si>
  <si>
    <t>941111121</t>
  </si>
  <si>
    <t>Montáž lešení řadového trubkového lehkého s podlahami zatížení do 200 kg/m2 š od 0,9 do 1,2 m v do 10 m</t>
  </si>
  <si>
    <t>1746366801</t>
  </si>
  <si>
    <t>Lešení řadové trubkové lehké pracovní s podlahami s provozním zatížením tř. 3 do 200 kg/m2 šířky tř. W09 od 0,9 do 1,2 m, výšky výšky do 10 m montáž</t>
  </si>
  <si>
    <t>https://podminky.urs.cz/item/CS_URS_2024_01/941111121</t>
  </si>
  <si>
    <t>85</t>
  </si>
  <si>
    <t>941111221</t>
  </si>
  <si>
    <t>Příplatek k lešení řadovému trubkovému lehkému s podlahami do 200 kg/m2 š od 0,9 do 1,2 m v 10 m za každý den použití</t>
  </si>
  <si>
    <t>679685458</t>
  </si>
  <si>
    <t>Lešení řadové trubkové lehké pracovní s podlahami s provozním zatížením tř. 3 do 200 kg/m2 šířky tř. W09 od 0,9 do 1,2 m, výšky výšky do 10 m příplatek k ceně za každý den použití</t>
  </si>
  <si>
    <t>https://podminky.urs.cz/item/CS_URS_2024_01/941111221</t>
  </si>
  <si>
    <t>170*30*2</t>
  </si>
  <si>
    <t>86</t>
  </si>
  <si>
    <t>941111821</t>
  </si>
  <si>
    <t>Demontáž lešení řadového trubkového lehkého s podlahami zatížení do 200 kg/m2 š od 0,9 do 1,2 m v do 10 m</t>
  </si>
  <si>
    <t>-2026736188</t>
  </si>
  <si>
    <t>Lešení řadové trubkové lehké pracovní s podlahami s provozním zatížením tř. 3 do 200 kg/m2 šířky tř. W09 od 0,9 do 1,2 m, výšky výšky do 10 m demontáž</t>
  </si>
  <si>
    <t>https://podminky.urs.cz/item/CS_URS_2024_01/941111821</t>
  </si>
  <si>
    <t>87</t>
  </si>
  <si>
    <t>949101112</t>
  </si>
  <si>
    <t>Lešení pomocné pro objekty pozemních staveb s lešeňovou podlahou v přes 1,9 do 3,5 m zatížení do 150 kg/m2</t>
  </si>
  <si>
    <t>-1054699156</t>
  </si>
  <si>
    <t>Lešení pomocné pracovní pro objekty pozemních staveb pro zatížení do 150 kg/m2, o výšce lešeňové podlahy přes 1,9 do 3,5 m</t>
  </si>
  <si>
    <t>https://podminky.urs.cz/item/CS_URS_2024_01/949101112</t>
  </si>
  <si>
    <t>88</t>
  </si>
  <si>
    <t>952901221</t>
  </si>
  <si>
    <t>Vyčištění budov průmyslových objektů při jakékoliv výšce podlaží</t>
  </si>
  <si>
    <t>-687507595</t>
  </si>
  <si>
    <t>Vyčištění budov nebo objektů před předáním do užívání průmyslových budov a objektů výrobních, skladovacích, garáží, dílen nebo hal apod. s nespalnou podlahou jakékoliv výšky podlaží</t>
  </si>
  <si>
    <t>https://podminky.urs.cz/item/CS_URS_2024_01/952901221</t>
  </si>
  <si>
    <t>89</t>
  </si>
  <si>
    <t>953961215</t>
  </si>
  <si>
    <t>Kotva chemickou patronou M 20 hl 170 mm do betonu, ŽB nebo kamene s vyvrtáním otvoru</t>
  </si>
  <si>
    <t>-55156727</t>
  </si>
  <si>
    <t>Kotva chemická s vyvrtáním otvoru do betonu, železobetonu nebo tvrdého kamene chemická patrona, velikost M 20, hloubka 170 mm</t>
  </si>
  <si>
    <t>https://podminky.urs.cz/item/CS_URS_2024_01/953961215</t>
  </si>
  <si>
    <t>6*4</t>
  </si>
  <si>
    <t>90</t>
  </si>
  <si>
    <t>953965141</t>
  </si>
  <si>
    <t>Kotevní šroub pro chemické kotvy M 20 dl 240 mm</t>
  </si>
  <si>
    <t>-2106115621</t>
  </si>
  <si>
    <t>Kotva chemická s vyvrtáním otvoru kotevní šrouby pro chemické kotvy, velikost M 20, délka 240 mm</t>
  </si>
  <si>
    <t>https://podminky.urs.cz/item/CS_URS_2024_01/953965141</t>
  </si>
  <si>
    <t>91</t>
  </si>
  <si>
    <t>968062374</t>
  </si>
  <si>
    <t>Vybourání dřevěných rámů oken zdvojených včetně křídel pl do 1 m2</t>
  </si>
  <si>
    <t>-1926739688</t>
  </si>
  <si>
    <t>Vybourání dřevěných rámů oken s křídly, dveřních zárubní, vrat, stěn, ostění nebo obkladů rámů oken s křídly zdvojených, plochy do 1 m2</t>
  </si>
  <si>
    <t>https://podminky.urs.cz/item/CS_URS_2024_01/968062374</t>
  </si>
  <si>
    <t>92</t>
  </si>
  <si>
    <t>968072455</t>
  </si>
  <si>
    <t>Vybourání kovových dveřních zárubní pl do 2 m2</t>
  </si>
  <si>
    <t>-1372268045</t>
  </si>
  <si>
    <t>Vybourání kovových rámů oken s křídly, dveřních zárubní, vrat, stěn, ostění nebo obkladů dveřních zárubní, plochy do 2 m2</t>
  </si>
  <si>
    <t>https://podminky.urs.cz/item/CS_URS_2024_01/968072455</t>
  </si>
  <si>
    <t>93</t>
  </si>
  <si>
    <t>971033641</t>
  </si>
  <si>
    <t>Vybourání otvorů ve zdivu cihelném pl do 4 m2 na MVC nebo MV tl do 300 mm</t>
  </si>
  <si>
    <t>-593024424</t>
  </si>
  <si>
    <t>Vybourání otvorů ve zdivu základovém nebo nadzákladovém z cihel, tvárnic, příčkovek z cihel pálených na maltu vápennou nebo vápenocementovou plochy do 4 m2, tl. do 300 mm</t>
  </si>
  <si>
    <t>https://podminky.urs.cz/item/CS_URS_2024_01/971033641</t>
  </si>
  <si>
    <t>1,6*1,1*0,25</t>
  </si>
  <si>
    <t>94</t>
  </si>
  <si>
    <t>971033651</t>
  </si>
  <si>
    <t>Vybourání otvorů ve zdivu cihelném pl do 4 m2 na MVC nebo MV tl do 600 mm</t>
  </si>
  <si>
    <t>468356726</t>
  </si>
  <si>
    <t>Vybourání otvorů ve zdivu základovém nebo nadzákladovém z cihel, tvárnic, příčkovek z cihel pálených na maltu vápennou nebo vápenocementovou plochy do 4 m2, tl. do 600 mm</t>
  </si>
  <si>
    <t>https://podminky.urs.cz/item/CS_URS_2024_01/971033651</t>
  </si>
  <si>
    <t>1*2,2*0,6</t>
  </si>
  <si>
    <t>95</t>
  </si>
  <si>
    <t>973031335</t>
  </si>
  <si>
    <t>Vysekání kapes ve zdivu cihelném na MV nebo MVC pl do 0,16 m2 hl do 300 mm</t>
  </si>
  <si>
    <t>-397716280</t>
  </si>
  <si>
    <t>Vysekání výklenků nebo kapes ve zdivu z cihel na maltu vápennou nebo vápenocementovou kapes, plochy do 0,16 m2, hl. do 300 mm</t>
  </si>
  <si>
    <t>https://podminky.urs.cz/item/CS_URS_2024_01/973031335</t>
  </si>
  <si>
    <t>96</t>
  </si>
  <si>
    <t>977211122</t>
  </si>
  <si>
    <t>Řezání stěnovou pilou kcí z cihel nebo tvárnic hl přes 200 do 350 mm</t>
  </si>
  <si>
    <t>1041258241</t>
  </si>
  <si>
    <t>Řezání konstrukcí stěnovou pilou z cihel nebo tvárnic hloubka řezu přes 200 do 350 mm</t>
  </si>
  <si>
    <t>https://podminky.urs.cz/item/CS_URS_2024_01/977211122</t>
  </si>
  <si>
    <t>nový okenní otvor</t>
  </si>
  <si>
    <t>2*1,6+1,1</t>
  </si>
  <si>
    <t>97</t>
  </si>
  <si>
    <t>977211124</t>
  </si>
  <si>
    <t>Řezání stěnovou pilou kcí z cihel nebo tvárnic hl přes 420 do 520 mm</t>
  </si>
  <si>
    <t>1668643949</t>
  </si>
  <si>
    <t>Řezání konstrukcí stěnovou pilou z cihel nebo tvárnic hloubka řezu přes 420 do 520 mm</t>
  </si>
  <si>
    <t>https://podminky.urs.cz/item/CS_URS_2024_01/977211124</t>
  </si>
  <si>
    <t>nový dveřní otvor</t>
  </si>
  <si>
    <t>2*2,2</t>
  </si>
  <si>
    <t>997</t>
  </si>
  <si>
    <t>Přesun sutě</t>
  </si>
  <si>
    <t>98</t>
  </si>
  <si>
    <t>997013211</t>
  </si>
  <si>
    <t>Vnitrostaveništní doprava suti a vybouraných hmot pro budovy v do 6 m ručně</t>
  </si>
  <si>
    <t>-1207938657</t>
  </si>
  <si>
    <t>Vnitrostaveništní doprava suti a vybouraných hmot vodorovně do 50 m s naložením ručně pro budovy a haly výšky do 6 m</t>
  </si>
  <si>
    <t>https://podminky.urs.cz/item/CS_URS_2024_01/997013211</t>
  </si>
  <si>
    <t>99</t>
  </si>
  <si>
    <t>997013501</t>
  </si>
  <si>
    <t>Odvoz suti a vybouraných hmot na skládku nebo meziskládku do 1 km se složením</t>
  </si>
  <si>
    <t>-582743822</t>
  </si>
  <si>
    <t>Odvoz suti a vybouraných hmot na skládku nebo meziskládku se složením, na vzdálenost do 1 km</t>
  </si>
  <si>
    <t>https://podminky.urs.cz/item/CS_URS_2024_01/997013501</t>
  </si>
  <si>
    <t>997013509</t>
  </si>
  <si>
    <t>Příplatek k odvozu suti a vybouraných hmot na skládku ZKD 1 km přes 1 km</t>
  </si>
  <si>
    <t>1029564244</t>
  </si>
  <si>
    <t>Odvoz suti a vybouraných hmot na skládku nebo meziskládku se složením, na vzdálenost Příplatek k ceně za každý další započatý 1 km přes 1 km</t>
  </si>
  <si>
    <t>https://podminky.urs.cz/item/CS_URS_2024_01/997013509</t>
  </si>
  <si>
    <t>3,586*29</t>
  </si>
  <si>
    <t>101</t>
  </si>
  <si>
    <t>997013631</t>
  </si>
  <si>
    <t>Poplatek za uložení na skládce (skládkovné) stavebního odpadu směsného kód odpadu 17 09 04</t>
  </si>
  <si>
    <t>-2033000839</t>
  </si>
  <si>
    <t>Poplatek za uložení stavebního odpadu na skládce (skládkovné) směsného stavebního a demoličního zatříděného do Katalogu odpadů pod kódem 17 09 04</t>
  </si>
  <si>
    <t>https://podminky.urs.cz/item/CS_URS_2024_01/997013631</t>
  </si>
  <si>
    <t>102</t>
  </si>
  <si>
    <t>997221551</t>
  </si>
  <si>
    <t>Vodorovná doprava suti ze sypkých materiálů do 1 km</t>
  </si>
  <si>
    <t>-192705732</t>
  </si>
  <si>
    <t>Vodorovná doprava suti bez naložení, ale se složením a s hrubým urovnáním ze sypkých materiálů, na vzdálenost do 1 km</t>
  </si>
  <si>
    <t>https://podminky.urs.cz/item/CS_URS_2024_01/997221551</t>
  </si>
  <si>
    <t>103</t>
  </si>
  <si>
    <t>997221559</t>
  </si>
  <si>
    <t>Příplatek ZKD 1 km u vodorovné dopravy suti ze sypkých materiálů</t>
  </si>
  <si>
    <t>743299627</t>
  </si>
  <si>
    <t>Vodorovná doprava suti bez naložení, ale se složením a s hrubým urovnáním Příplatek k ceně za každý další započatý 1 km přes 1 km</t>
  </si>
  <si>
    <t>https://podminky.urs.cz/item/CS_URS_2024_01/997221559</t>
  </si>
  <si>
    <t>72,5*29</t>
  </si>
  <si>
    <t>104</t>
  </si>
  <si>
    <t>997221571</t>
  </si>
  <si>
    <t>Vodorovná doprava vybouraných hmot do 1 km</t>
  </si>
  <si>
    <t>-1396387365</t>
  </si>
  <si>
    <t>Vodorovná doprava vybouraných hmot bez naložení, ale se složením a s hrubým urovnáním na vzdálenost do 1 km</t>
  </si>
  <si>
    <t>https://podminky.urs.cz/item/CS_URS_2024_01/997221571</t>
  </si>
  <si>
    <t>105</t>
  </si>
  <si>
    <t>997221579</t>
  </si>
  <si>
    <t>Příplatek ZKD 1 km u vodorovné dopravy vybouraných hmot</t>
  </si>
  <si>
    <t>-1783602960</t>
  </si>
  <si>
    <t>Vodorovná doprava vybouraných hmot bez naložení, ale se složením a s hrubým urovnáním na vzdálenost Příplatek k ceně za každý další započatý 1 km přes 1 km</t>
  </si>
  <si>
    <t>https://podminky.urs.cz/item/CS_URS_2024_01/997221579</t>
  </si>
  <si>
    <t>49,786*29</t>
  </si>
  <si>
    <t>106</t>
  </si>
  <si>
    <t>997221611</t>
  </si>
  <si>
    <t>Nakládání suti na dopravní prostředky pro vodorovnou dopravu</t>
  </si>
  <si>
    <t>371253036</t>
  </si>
  <si>
    <t>Nakládání na dopravní prostředky pro vodorovnou dopravu suti</t>
  </si>
  <si>
    <t>https://podminky.urs.cz/item/CS_URS_2024_01/997221611</t>
  </si>
  <si>
    <t>107</t>
  </si>
  <si>
    <t>997221612</t>
  </si>
  <si>
    <t>Nakládání vybouraných hmot na dopravní prostředky pro vodorovnou dopravu</t>
  </si>
  <si>
    <t>463352492</t>
  </si>
  <si>
    <t>Nakládání na dopravní prostředky pro vodorovnou dopravu vybouraných hmot</t>
  </si>
  <si>
    <t>https://podminky.urs.cz/item/CS_URS_2024_01/997221612</t>
  </si>
  <si>
    <t>108</t>
  </si>
  <si>
    <t>997221862</t>
  </si>
  <si>
    <t>Poplatek za uložení na recyklační skládce (skládkovné) stavebního odpadu z armovaného betonu pod kódem 17 01 01</t>
  </si>
  <si>
    <t>-2094641607</t>
  </si>
  <si>
    <t>Poplatek za uložení stavebního odpadu na recyklační skládce (skládkovné) z armovaného betonu zatříděného do Katalogu odpadů pod kódem 17 01 01</t>
  </si>
  <si>
    <t>https://podminky.urs.cz/item/CS_URS_2024_01/997221862</t>
  </si>
  <si>
    <t>46,2</t>
  </si>
  <si>
    <t>109</t>
  </si>
  <si>
    <t>997221873</t>
  </si>
  <si>
    <t>Poplatek za uložení na recyklační skládce (skládkovné) stavebního odpadu zeminy a kamení zatříděného do Katalogu odpadů pod kódem 17 05 04</t>
  </si>
  <si>
    <t>1120445096</t>
  </si>
  <si>
    <t>https://podminky.urs.cz/item/CS_URS_2024_01/997221873</t>
  </si>
  <si>
    <t>72,5</t>
  </si>
  <si>
    <t>998</t>
  </si>
  <si>
    <t>Přesun hmot</t>
  </si>
  <si>
    <t>110</t>
  </si>
  <si>
    <t>998018001</t>
  </si>
  <si>
    <t>Přesun hmot pro budovy ruční pro budovy v do 6 m</t>
  </si>
  <si>
    <t>-460944826</t>
  </si>
  <si>
    <t>Přesun hmot pro budovy občanské výstavby, bydlení, výrobu a služby ruční (bez užití mechanizace) vodorovná dopravní vzdálenost do 100 m pro budovy s jakoukoliv nosnou konstrukcí výšky do 6 m</t>
  </si>
  <si>
    <t>https://podminky.urs.cz/item/CS_URS_2024_01/998018001</t>
  </si>
  <si>
    <t>111</t>
  </si>
  <si>
    <t>998225111</t>
  </si>
  <si>
    <t>Přesun hmot pro pozemní komunikace s krytem z kamene, monolitickým betonovým nebo živičným</t>
  </si>
  <si>
    <t>651300691</t>
  </si>
  <si>
    <t>Přesun hmot pro komunikace s krytem z kameniva, monolitickým betonovým nebo živičným dopravní vzdálenost do 200 m jakékoliv délky objektu</t>
  </si>
  <si>
    <t>https://podminky.urs.cz/item/CS_URS_2024_01/998225111</t>
  </si>
  <si>
    <t>PSV</t>
  </si>
  <si>
    <t>Práce a dodávky PSV</t>
  </si>
  <si>
    <t>711</t>
  </si>
  <si>
    <t>Izolace proti vodě, vlhkosti a plynům</t>
  </si>
  <si>
    <t>112</t>
  </si>
  <si>
    <t>711111001</t>
  </si>
  <si>
    <t>Provedení izolace proti zemní vlhkosti vodorovné za studena nátěrem penetračním</t>
  </si>
  <si>
    <t>-458966248</t>
  </si>
  <si>
    <t>Provedení izolace proti zemní vlhkosti natěradly a tmely za studena na ploše vodorovné V nátěrem penetračním</t>
  </si>
  <si>
    <t>https://podminky.urs.cz/item/CS_URS_2024_01/711111001</t>
  </si>
  <si>
    <t>113</t>
  </si>
  <si>
    <t>11163150</t>
  </si>
  <si>
    <t>lak penetrační asfaltový</t>
  </si>
  <si>
    <t>-1807301556</t>
  </si>
  <si>
    <t>75*0,0003 'Přepočtené koeficientem množství</t>
  </si>
  <si>
    <t>114</t>
  </si>
  <si>
    <t>711141559</t>
  </si>
  <si>
    <t>Provedení izolace proti zemní vlhkosti pásy přitavením vodorovné NAIP</t>
  </si>
  <si>
    <t>1623573139</t>
  </si>
  <si>
    <t>Provedení izolace proti zemní vlhkosti pásy přitavením NAIP na ploše vodorovné V</t>
  </si>
  <si>
    <t>https://podminky.urs.cz/item/CS_URS_2024_01/711141559</t>
  </si>
  <si>
    <t>115</t>
  </si>
  <si>
    <t>62853004</t>
  </si>
  <si>
    <t>pás asfaltový natavitelný modifikovaný SBS s vložkou ze skleněné tkaniny a spalitelnou PE fólií nebo jemnozrnným minerálním posypem na horním povrchu tl 4,0mm</t>
  </si>
  <si>
    <t>-1112983454</t>
  </si>
  <si>
    <t>75*1,1655 'Přepočtené koeficientem množství</t>
  </si>
  <si>
    <t>116</t>
  </si>
  <si>
    <t>998711121</t>
  </si>
  <si>
    <t>Přesun hmot tonážní pro izolace proti vodě, vlhkosti a plynům ruční v objektech v do 6 m</t>
  </si>
  <si>
    <t>-790470731</t>
  </si>
  <si>
    <t>Přesun hmot pro izolace proti vodě, vlhkosti a plynům stanovený z hmotnosti přesunovaného materiálu vodorovná dopravní vzdálenost do 50 m ruční (bez užití mechanizace) v objektech výšky do 6 m</t>
  </si>
  <si>
    <t>https://podminky.urs.cz/item/CS_URS_2024_01/998711121</t>
  </si>
  <si>
    <t>763</t>
  </si>
  <si>
    <t>Konstrukce suché výstavby</t>
  </si>
  <si>
    <t>763121211</t>
  </si>
  <si>
    <t>SDK stěna předsazená deska 1xA tl 12,5 mm lepené celoplošně bez nosné kce</t>
  </si>
  <si>
    <t>-1441724357</t>
  </si>
  <si>
    <t>Stěna předsazená ze sádrokartonových desek bez nosné konstrukce jednoduše opláštěná deskou standardní A tl. 12,5 mm, lepenou celoplošně</t>
  </si>
  <si>
    <t>https://podminky.urs.cz/item/CS_URS_2024_01/763121211</t>
  </si>
  <si>
    <t>(8,41+1,225+0,445)*3,7</t>
  </si>
  <si>
    <t>-0,9*2,1</t>
  </si>
  <si>
    <t>118</t>
  </si>
  <si>
    <t>763121714</t>
  </si>
  <si>
    <t>SDK stěna předsazená základní penetrační nátěr</t>
  </si>
  <si>
    <t>-1998086132</t>
  </si>
  <si>
    <t>Stěna předsazená ze sádrokartonových desek ostatní konstrukce a práce na předsazených stěnách ze sádrokartonových desek základní penetrační nátěr</t>
  </si>
  <si>
    <t>https://podminky.urs.cz/item/CS_URS_2024_01/763121714</t>
  </si>
  <si>
    <t>119</t>
  </si>
  <si>
    <t>998763331</t>
  </si>
  <si>
    <t>Přesun hmot tonážní pro konstrukce montované z desek ruční v objektech v do 6 m</t>
  </si>
  <si>
    <t>42355824</t>
  </si>
  <si>
    <t>Přesun hmot pro konstrukce montované z desek sádrokartonových, sádrovláknitých, cementovláknitých nebo cementových stanovený z hmotnosti přesunovaného materiálu vodorovná dopravní vzdálenost do 50 m ruční (bez užití mechanizace) v objektech výšky do 6 m</t>
  </si>
  <si>
    <t>https://podminky.urs.cz/item/CS_URS_2024_01/998763331</t>
  </si>
  <si>
    <t>764</t>
  </si>
  <si>
    <t>Konstrukce klempířské</t>
  </si>
  <si>
    <t>120</t>
  </si>
  <si>
    <t>764002851</t>
  </si>
  <si>
    <t>Demontáž oplechování parapetů do suti</t>
  </si>
  <si>
    <t>92574432</t>
  </si>
  <si>
    <t>Demontáž klempířských konstrukcí oplechování parapetů do suti</t>
  </si>
  <si>
    <t>https://podminky.urs.cz/item/CS_URS_2024_01/764002851</t>
  </si>
  <si>
    <t>121</t>
  </si>
  <si>
    <t>76421163R</t>
  </si>
  <si>
    <t>Oplechování nevětraného hřebene z Pz s povrchovou úpravou s hřebenovým plechem rš 700 mm</t>
  </si>
  <si>
    <t>607480053</t>
  </si>
  <si>
    <t>Oplechování střešních prvků z pozinkovaného plechu s povrchovou úpravou hřebene nevětraného s použitím hřebenového plechu rš 700 mm</t>
  </si>
  <si>
    <t>122</t>
  </si>
  <si>
    <t>764215611</t>
  </si>
  <si>
    <t>Oplechování horních ploch a atik bez rohů z Pz s povrch úpravou celoplošně lepené rš přes 800 mm</t>
  </si>
  <si>
    <t>-452042537</t>
  </si>
  <si>
    <t>Oplechování horních ploch zdí a nadezdívek (atik) z pozinkovaného plechu s povrchovou úpravou celoplošně lepené přes rš 800 mm</t>
  </si>
  <si>
    <t>https://podminky.urs.cz/item/CS_URS_2024_01/764215611</t>
  </si>
  <si>
    <t>123</t>
  </si>
  <si>
    <t>764216642</t>
  </si>
  <si>
    <t>Oplechování rovných parapetů celoplošně lepené z Pz s povrchovou úpravou rš 200 mm</t>
  </si>
  <si>
    <t>701794859</t>
  </si>
  <si>
    <t>Oplechování parapetů z pozinkovaného plechu s povrchovou úpravou rovných celoplošně lepené, bez rohů rš 200 mm</t>
  </si>
  <si>
    <t>https://podminky.urs.cz/item/CS_URS_2024_01/764216642</t>
  </si>
  <si>
    <t>124</t>
  </si>
  <si>
    <t>764216665</t>
  </si>
  <si>
    <t>Příplatek za zvýšenou pracnost oplechování rohů rovných parapetů z PZ s povrch úpravou rš do 400 mm</t>
  </si>
  <si>
    <t>1519046223</t>
  </si>
  <si>
    <t>Oplechování parapetů z pozinkovaného plechu s povrchovou úpravou rovných celoplošně lepené, bez rohů Příplatek k cenám za zvýšenou pracnost při provedení rohu nebo koutu do rš 400 mm</t>
  </si>
  <si>
    <t>https://podminky.urs.cz/item/CS_URS_2024_01/764216665</t>
  </si>
  <si>
    <t>125</t>
  </si>
  <si>
    <t>764311614</t>
  </si>
  <si>
    <t>Lemování rovných zdí střech s krytinou skládanou z Pz s povrchovou úpravou rš 330 mm</t>
  </si>
  <si>
    <t>1978077379</t>
  </si>
  <si>
    <t>Lemování zdí z pozinkovaného plechu s povrchovou úpravou boční nebo horní rovné, střech s krytinou skládanou mimo prejzovou rš 330 mm</t>
  </si>
  <si>
    <t>https://podminky.urs.cz/item/CS_URS_2024_01/764311614</t>
  </si>
  <si>
    <t>126</t>
  </si>
  <si>
    <t>764311617</t>
  </si>
  <si>
    <t>Lemování rovných zdí střech s krytinou skládanou z Pz s povrchovou úpravou rš 670 mm</t>
  </si>
  <si>
    <t>-2122939408</t>
  </si>
  <si>
    <t>Lemování zdí z pozinkovaného plechu s povrchovou úpravou boční nebo horní rovné, střech s krytinou skládanou mimo prejzovou rš 670 mm</t>
  </si>
  <si>
    <t>https://podminky.urs.cz/item/CS_URS_2024_01/764311617</t>
  </si>
  <si>
    <t>127</t>
  </si>
  <si>
    <t>764312662</t>
  </si>
  <si>
    <t>Příplatek za kotvení lemování zdí z Pz s povrchovou úpravou do zatepleného podkladu</t>
  </si>
  <si>
    <t>1062654047</t>
  </si>
  <si>
    <t>Lemování zdí z pozinkovaného plechu s povrchovou úpravou spodní s formováním do tvaru krytiny Příplatek k cenám za kotvení do zatepleného podkladu</t>
  </si>
  <si>
    <t>https://podminky.urs.cz/item/CS_URS_2024_01/764312662</t>
  </si>
  <si>
    <t>128</t>
  </si>
  <si>
    <t>764505113</t>
  </si>
  <si>
    <t>Montáž žlabu mezistřešního nebo zaatikového uloženého v lůžku</t>
  </si>
  <si>
    <t>1787565515</t>
  </si>
  <si>
    <t>Montáž žlabu mezistřešního nebo zaatikového žlabu uloženého v lůžku</t>
  </si>
  <si>
    <t>https://podminky.urs.cz/item/CS_URS_2024_01/764505113</t>
  </si>
  <si>
    <t>129</t>
  </si>
  <si>
    <t>13756650R</t>
  </si>
  <si>
    <t>mezistřešní zateplený žlab včetně 2 kusů vpustí s elektrickým vytápěním</t>
  </si>
  <si>
    <t>1151919052</t>
  </si>
  <si>
    <t>130</t>
  </si>
  <si>
    <t>764518622</t>
  </si>
  <si>
    <t>Svody kruhové včetně objímek, kolen, odskoků z Pz s povrchovou úpravou průměru 100 mm</t>
  </si>
  <si>
    <t>1909033281</t>
  </si>
  <si>
    <t>Svod z pozinkovaného plechu s upraveným povrchem včetně objímek, kolen a odskoků kruhový, průměru 100 mm</t>
  </si>
  <si>
    <t>https://podminky.urs.cz/item/CS_URS_2024_01/764518622</t>
  </si>
  <si>
    <t>131</t>
  </si>
  <si>
    <t>998764121</t>
  </si>
  <si>
    <t>Přesun hmot tonážní pro konstrukce klempířské ruční v objektech v do 6 m</t>
  </si>
  <si>
    <t>1466736185</t>
  </si>
  <si>
    <t>Přesun hmot pro konstrukce klempířské stanovený z hmotnosti přesunovaného materiálu vodorovná dopravní vzdálenost do 50 m ruční (bez užtití mechanizace) v objektech výšky do 6 m</t>
  </si>
  <si>
    <t>https://podminky.urs.cz/item/CS_URS_2024_01/998764121</t>
  </si>
  <si>
    <t>766</t>
  </si>
  <si>
    <t>Konstrukce truhlářské</t>
  </si>
  <si>
    <t>132</t>
  </si>
  <si>
    <t>766622131</t>
  </si>
  <si>
    <t>Montáž plastových oken plochy přes 1 m2 otevíravých v do 1,5 m s rámem do zdiva</t>
  </si>
  <si>
    <t>1945674238</t>
  </si>
  <si>
    <t>Montáž oken plastových včetně montáže rámu plochy přes 1 m2 otevíravých do zdiva, výšky do 1,5 m</t>
  </si>
  <si>
    <t>https://podminky.urs.cz/item/CS_URS_2024_01/766622131</t>
  </si>
  <si>
    <t>přemístění okna</t>
  </si>
  <si>
    <t>1,5</t>
  </si>
  <si>
    <t>133</t>
  </si>
  <si>
    <t>766622832</t>
  </si>
  <si>
    <t>Demontáž rámu zdvojených oken dřevěných nebo plastových přes 1 do 2 m2 k opětovnému použití</t>
  </si>
  <si>
    <t>1367757035</t>
  </si>
  <si>
    <t>Demontáž okenních konstrukcí k opětovnému použití rámu zdvojených dřevěných nebo plastových, plochy otvoru přes 1 do 2 m2</t>
  </si>
  <si>
    <t>https://podminky.urs.cz/item/CS_URS_2024_01/766622832</t>
  </si>
  <si>
    <t>134</t>
  </si>
  <si>
    <t>766622861</t>
  </si>
  <si>
    <t>Vyvěšení křídel dřevěných nebo plastových okenních do 1,5 m2</t>
  </si>
  <si>
    <t>1805747361</t>
  </si>
  <si>
    <t>Demontáž okenních konstrukcí k opětovnému použití vyvěšení křídel dřevěných nebo plastových okenních, plochy otvoru do 1,5 m2</t>
  </si>
  <si>
    <t>https://podminky.urs.cz/item/CS_URS_2024_01/766622861</t>
  </si>
  <si>
    <t>135</t>
  </si>
  <si>
    <t>766660022</t>
  </si>
  <si>
    <t>Montáž dveřních křídel otvíravých jednokřídlových š přes 0,8 m požárních do ocelové zárubně</t>
  </si>
  <si>
    <t>-943927297</t>
  </si>
  <si>
    <t>Montáž dveřních křídel dřevěných nebo plastových otevíravých do ocelové zárubně protipožárních jednokřídlových, šířky přes 800 mm</t>
  </si>
  <si>
    <t>https://podminky.urs.cz/item/CS_URS_2024_01/766660022</t>
  </si>
  <si>
    <t>136</t>
  </si>
  <si>
    <t>61165340</t>
  </si>
  <si>
    <t>dveře jednokřídlé dřevotřískové protipožární EI (EW) 30 D3 povrch lakovaný plné 900x1970-2100mm</t>
  </si>
  <si>
    <t>-699956019</t>
  </si>
  <si>
    <t>137</t>
  </si>
  <si>
    <t>766660717</t>
  </si>
  <si>
    <t>Montáž samozavírače na ocelovou zárubeň a dveřní křídlo</t>
  </si>
  <si>
    <t>-1792925763</t>
  </si>
  <si>
    <t>Montáž dveřních doplňků samozavírače na zárubeň ocelovou</t>
  </si>
  <si>
    <t>https://podminky.urs.cz/item/CS_URS_2024_01/766660717</t>
  </si>
  <si>
    <t>138</t>
  </si>
  <si>
    <t>54917250</t>
  </si>
  <si>
    <t>samozavírač dveří hydraulický</t>
  </si>
  <si>
    <t>-87539635</t>
  </si>
  <si>
    <t>139</t>
  </si>
  <si>
    <t>766660728</t>
  </si>
  <si>
    <t>Montáž dveřního interiérového kování - zámku</t>
  </si>
  <si>
    <t>1139466597</t>
  </si>
  <si>
    <t>Montáž dveřních doplňků dveřního kování interiérového zámku</t>
  </si>
  <si>
    <t>https://podminky.urs.cz/item/CS_URS_2024_01/766660728</t>
  </si>
  <si>
    <t>140</t>
  </si>
  <si>
    <t>54924010</t>
  </si>
  <si>
    <t>zámek zadlabací protipožární rozteč 90x55,5mm</t>
  </si>
  <si>
    <t>-1183088045</t>
  </si>
  <si>
    <t>141</t>
  </si>
  <si>
    <t>766660729</t>
  </si>
  <si>
    <t>Montáž dveřního interiérového kování - štítku s klikou</t>
  </si>
  <si>
    <t>1720177920</t>
  </si>
  <si>
    <t>Montáž dveřních doplňků dveřního kování interiérového štítku s klikou</t>
  </si>
  <si>
    <t>https://podminky.urs.cz/item/CS_URS_2024_01/766660729</t>
  </si>
  <si>
    <t>142</t>
  </si>
  <si>
    <t>54914123</t>
  </si>
  <si>
    <t>kování rozetové klika/klika</t>
  </si>
  <si>
    <t>-296967902</t>
  </si>
  <si>
    <t>143</t>
  </si>
  <si>
    <t>766691811</t>
  </si>
  <si>
    <t>Demontáž parapetních desek dřevěných nebo plastových šířky do 300 mm</t>
  </si>
  <si>
    <t>1798156899</t>
  </si>
  <si>
    <t>Demontáž parapetních desek šířky do 300 mm</t>
  </si>
  <si>
    <t>https://podminky.urs.cz/item/CS_URS_2024_01/766691811</t>
  </si>
  <si>
    <t>144</t>
  </si>
  <si>
    <t>766691914</t>
  </si>
  <si>
    <t>Vyvěšení nebo zavěšení dřevěných křídel dveří pl do 2 m2</t>
  </si>
  <si>
    <t>-544582271</t>
  </si>
  <si>
    <t>Ostatní práce vyvěšení nebo zavěšení křídel dřevěných dveřních, plochy do 2 m2</t>
  </si>
  <si>
    <t>https://podminky.urs.cz/item/CS_URS_2024_01/766691914</t>
  </si>
  <si>
    <t>145</t>
  </si>
  <si>
    <t>766694116</t>
  </si>
  <si>
    <t>Montáž parapetních desek dřevěných nebo plastových š do 30 cm</t>
  </si>
  <si>
    <t>-1268872874</t>
  </si>
  <si>
    <t>Montáž ostatních truhlářských konstrukcí parapetních desek dřevěných nebo plastových šířky do 300 mm</t>
  </si>
  <si>
    <t>https://podminky.urs.cz/item/CS_URS_2024_01/766694116</t>
  </si>
  <si>
    <t>146</t>
  </si>
  <si>
    <t>60794101</t>
  </si>
  <si>
    <t>parapet dřevotřískový vnitřní povrch laminátový š 200mm</t>
  </si>
  <si>
    <t>1364921576</t>
  </si>
  <si>
    <t>147</t>
  </si>
  <si>
    <t>60794121</t>
  </si>
  <si>
    <t>koncovka PVC k parapetním dřevotřískovým deskám 600mm</t>
  </si>
  <si>
    <t>1582888686</t>
  </si>
  <si>
    <t>148</t>
  </si>
  <si>
    <t>998766121</t>
  </si>
  <si>
    <t>Přesun hmot tonážní pro kce truhlářské ruční v objektech v do 6 m</t>
  </si>
  <si>
    <t>-1049281453</t>
  </si>
  <si>
    <t>Přesun hmot pro konstrukce truhlářské stanovený z hmotnosti přesunovaného materiálu vodorovná dopravní vzdálenost do 50 m ruční (bez užití mechanizace) v objektech výšky do 6 m</t>
  </si>
  <si>
    <t>https://podminky.urs.cz/item/CS_URS_2024_01/998766121</t>
  </si>
  <si>
    <t>767</t>
  </si>
  <si>
    <t>Konstrukce zámečnické</t>
  </si>
  <si>
    <t>149</t>
  </si>
  <si>
    <t>767640111</t>
  </si>
  <si>
    <t>Montáž dveří ocelových nebo hliníkových vchodových jednokřídlových bez nadsvětlíku</t>
  </si>
  <si>
    <t>1105139119</t>
  </si>
  <si>
    <t>https://podminky.urs.cz/item/CS_URS_2024_01/767640111</t>
  </si>
  <si>
    <t>150</t>
  </si>
  <si>
    <t>55341330</t>
  </si>
  <si>
    <t>dveře jednokřídlé Al plné max rozměru otvoru 2,42m2 bezpečnostní třídy RC2</t>
  </si>
  <si>
    <t>-270093492</t>
  </si>
  <si>
    <t>0,8*2,1</t>
  </si>
  <si>
    <t>0,9*2,1</t>
  </si>
  <si>
    <t>151</t>
  </si>
  <si>
    <t>767649191</t>
  </si>
  <si>
    <t>Montáž dveřního hydraulického samozavírače</t>
  </si>
  <si>
    <t>1703683636</t>
  </si>
  <si>
    <t>Montáž dveří ocelových nebo hliníkových doplňků dveří samozavírače hydraulického</t>
  </si>
  <si>
    <t>https://podminky.urs.cz/item/CS_URS_2024_01/767649191</t>
  </si>
  <si>
    <t>152</t>
  </si>
  <si>
    <t>1742212860</t>
  </si>
  <si>
    <t>153</t>
  </si>
  <si>
    <t>767651114</t>
  </si>
  <si>
    <t>Montáž vrat garážových sekčních zajížděcích pod strop pl přes 13 m2</t>
  </si>
  <si>
    <t>446253458</t>
  </si>
  <si>
    <t>Montáž vrat garážových nebo průmyslových sekčních zajížděcích pod strop, plochy přes 13 m2</t>
  </si>
  <si>
    <t>https://podminky.urs.cz/item/CS_URS_2024_01/767651114</t>
  </si>
  <si>
    <t>154</t>
  </si>
  <si>
    <t>55345871R</t>
  </si>
  <si>
    <t>vrata garážová sekční částečně prosklená zateplená lamela 4,0x3,7m</t>
  </si>
  <si>
    <t>1862552734</t>
  </si>
  <si>
    <t>155</t>
  </si>
  <si>
    <t>767651121</t>
  </si>
  <si>
    <t>Montáž vrat garážových sekčních - kliky se zámkem</t>
  </si>
  <si>
    <t>626445365</t>
  </si>
  <si>
    <t>Montáž vrat garážových nebo průmyslových příslušenství sekčních vrat kliky se zámkem pro ruční otevírání</t>
  </si>
  <si>
    <t>https://podminky.urs.cz/item/CS_URS_2024_01/767651121</t>
  </si>
  <si>
    <t>156</t>
  </si>
  <si>
    <t>55345889</t>
  </si>
  <si>
    <t>pohon garážových vrat ruční klika se zámkem chrom sada</t>
  </si>
  <si>
    <t>1171255404</t>
  </si>
  <si>
    <t>157</t>
  </si>
  <si>
    <t>767651126</t>
  </si>
  <si>
    <t>Montáž vrat garážových sekčních elektrického stropního pohonu</t>
  </si>
  <si>
    <t>-1571656901</t>
  </si>
  <si>
    <t>Montáž vrat garážových nebo průmyslových příslušenství sekčních vrat elektrického pohonu</t>
  </si>
  <si>
    <t>https://podminky.urs.cz/item/CS_URS_2024_01/767651126</t>
  </si>
  <si>
    <t>158</t>
  </si>
  <si>
    <t>55345877</t>
  </si>
  <si>
    <t>pohon garážových sekčních a výklopných vrat o síle 800N max. 25 cyklů denně</t>
  </si>
  <si>
    <t>-1354665222</t>
  </si>
  <si>
    <t>159</t>
  </si>
  <si>
    <t>767651131</t>
  </si>
  <si>
    <t>Montáž vrat garážových sekčních fotobuněk</t>
  </si>
  <si>
    <t>pár</t>
  </si>
  <si>
    <t>-1330522400</t>
  </si>
  <si>
    <t>Montáž vrat garážových nebo průmyslových příslušenství sekčních vrat fotobuněk pro bezpečný chod</t>
  </si>
  <si>
    <t>https://podminky.urs.cz/item/CS_URS_2024_01/767651131</t>
  </si>
  <si>
    <t>160</t>
  </si>
  <si>
    <t>40461020</t>
  </si>
  <si>
    <t>fotobuňka bezpečnostní infrazávora dosah do 30m</t>
  </si>
  <si>
    <t>sada</t>
  </si>
  <si>
    <t>684348239</t>
  </si>
  <si>
    <t>161</t>
  </si>
  <si>
    <t>767995112</t>
  </si>
  <si>
    <t>Montáž atypických zámečnických konstrukcí hm přes 5 do 10 kg</t>
  </si>
  <si>
    <t>-1964558806</t>
  </si>
  <si>
    <t>Montáž ostatních atypických zámečnických konstrukcí hmotnosti přes 5 do 10 kg</t>
  </si>
  <si>
    <t>https://podminky.urs.cz/item/CS_URS_2024_01/767995112</t>
  </si>
  <si>
    <t>162</t>
  </si>
  <si>
    <t>55283915R</t>
  </si>
  <si>
    <t>trubka ocelová pro připojení odtahu výfukových plynů</t>
  </si>
  <si>
    <t>1739125045</t>
  </si>
  <si>
    <t>163</t>
  </si>
  <si>
    <t>998767121</t>
  </si>
  <si>
    <t>Přesun hmot tonážní pro zámečnické konstrukce ruční v objektech v do 6 m</t>
  </si>
  <si>
    <t>-1433913669</t>
  </si>
  <si>
    <t>Přesun hmot pro zámečnické konstrukce stanovený z hmotnosti přesunovaného materiálu vodorovná dopravní vzdálenost do 50 m ruční (bez užití mechanizace) v objektech výšky do 6 m</t>
  </si>
  <si>
    <t>https://podminky.urs.cz/item/CS_URS_2024_01/998767121</t>
  </si>
  <si>
    <t>777</t>
  </si>
  <si>
    <t>Podlahy lité</t>
  </si>
  <si>
    <t>164</t>
  </si>
  <si>
    <t>777111111</t>
  </si>
  <si>
    <t>Vysátí podkladu před provedením lité podlahy</t>
  </si>
  <si>
    <t>1288144218</t>
  </si>
  <si>
    <t>Příprava podkladu před provedením litých podlah vysátí</t>
  </si>
  <si>
    <t>https://podminky.urs.cz/item/CS_URS_2024_01/777111111</t>
  </si>
  <si>
    <t>165</t>
  </si>
  <si>
    <t>777121105</t>
  </si>
  <si>
    <t>Vyrovnání podkladu podlah stěrkou plněnou pískem pl přes 1,0 m2 tl do 3 mm</t>
  </si>
  <si>
    <t>-1184582970</t>
  </si>
  <si>
    <t>Vyrovnání podkladu epoxidovou stěrkou plněnou pískem, tloušťky do 3 mm, plochy přes 1,0 m2</t>
  </si>
  <si>
    <t>https://podminky.urs.cz/item/CS_URS_2024_01/777121105</t>
  </si>
  <si>
    <t>166</t>
  </si>
  <si>
    <t>777131105</t>
  </si>
  <si>
    <t>Penetrační epoxidový nátěr podlahy na podklad z čerstvého betonu</t>
  </si>
  <si>
    <t>1126383182</t>
  </si>
  <si>
    <t>Penetrační nátěr podlahy epoxidový na podklad z čerstvého betonu</t>
  </si>
  <si>
    <t>https://podminky.urs.cz/item/CS_URS_2024_01/777131105</t>
  </si>
  <si>
    <t>167</t>
  </si>
  <si>
    <t>777511153</t>
  </si>
  <si>
    <t>Krycí epoxidová stěrka tloušťky do 2 mm parkovacích ploch lité podlahy</t>
  </si>
  <si>
    <t>-653204169</t>
  </si>
  <si>
    <t>Krycí stěrka parkovacích ploch epoxidová přes 1 do 2 mm</t>
  </si>
  <si>
    <t>https://podminky.urs.cz/item/CS_URS_2024_01/777511153</t>
  </si>
  <si>
    <t>168</t>
  </si>
  <si>
    <t>777611151</t>
  </si>
  <si>
    <t>Krycí epoxidový nátěr parkovacích ploch</t>
  </si>
  <si>
    <t>600812194</t>
  </si>
  <si>
    <t>Krycí nátěr podlahy parkovacích ploch epoxidový</t>
  </si>
  <si>
    <t>https://podminky.urs.cz/item/CS_URS_2024_01/777611151</t>
  </si>
  <si>
    <t>169</t>
  </si>
  <si>
    <t>777611161</t>
  </si>
  <si>
    <t>Protiskluzná úprava lité podlahy prosypem křemenným pískem</t>
  </si>
  <si>
    <t>2108692116</t>
  </si>
  <si>
    <t>Krycí nátěr podlahy protiskluzová úprava prosyp křemenným pískem</t>
  </si>
  <si>
    <t>https://podminky.urs.cz/item/CS_URS_2024_01/777611161</t>
  </si>
  <si>
    <t>170</t>
  </si>
  <si>
    <t>998777121</t>
  </si>
  <si>
    <t>Přesun hmot tonážní pro podlahy lité ruční v objektech v do 6 m</t>
  </si>
  <si>
    <t>-1965895841</t>
  </si>
  <si>
    <t>Přesun hmot pro podlahy lité stanovený z hmotnosti přesunovaného materiálu vodorovná dopravní vzdálenost do 50 m ruční (bez užití mechanizace) v objektech výšky do 6 m</t>
  </si>
  <si>
    <t>https://podminky.urs.cz/item/CS_URS_2024_01/998777121</t>
  </si>
  <si>
    <t>783</t>
  </si>
  <si>
    <t>Dokončovací práce - nátěry</t>
  </si>
  <si>
    <t>171</t>
  </si>
  <si>
    <t>783301313</t>
  </si>
  <si>
    <t>Odmaštění zámečnických konstrukcí ředidlovým odmašťovačem</t>
  </si>
  <si>
    <t>486094582</t>
  </si>
  <si>
    <t>Příprava podkladu zámečnických konstrukcí před provedením nátěru odmaštění odmašťovačem ředidlovým</t>
  </si>
  <si>
    <t>https://podminky.urs.cz/item/CS_URS_2024_01/783301313</t>
  </si>
  <si>
    <t>(2*2,1+0,9)*(0,1+0,1)</t>
  </si>
  <si>
    <t>172</t>
  </si>
  <si>
    <t>783314101</t>
  </si>
  <si>
    <t>Základní jednonásobný syntetický nátěr zámečnických konstrukcí</t>
  </si>
  <si>
    <t>-1634692873</t>
  </si>
  <si>
    <t>Základní nátěr zámečnických konstrukcí jednonásobný syntetický</t>
  </si>
  <si>
    <t>https://podminky.urs.cz/item/CS_URS_2024_01/783314101</t>
  </si>
  <si>
    <t>173</t>
  </si>
  <si>
    <t>783315101</t>
  </si>
  <si>
    <t>Mezinátěr jednonásobný syntetický standardní zámečnických konstrukcí</t>
  </si>
  <si>
    <t>1687345729</t>
  </si>
  <si>
    <t>Mezinátěr zámečnických konstrukcí jednonásobný syntetický standardní</t>
  </si>
  <si>
    <t>https://podminky.urs.cz/item/CS_URS_2024_01/783315101</t>
  </si>
  <si>
    <t>174</t>
  </si>
  <si>
    <t>783317101</t>
  </si>
  <si>
    <t>Krycí jednonásobný syntetický standardní nátěr zámečnických konstrukcí</t>
  </si>
  <si>
    <t>-1116706362</t>
  </si>
  <si>
    <t>Krycí nátěr (email) zámečnických konstrukcí jednonásobný syntetický standardní</t>
  </si>
  <si>
    <t>https://podminky.urs.cz/item/CS_URS_2024_01/783317101</t>
  </si>
  <si>
    <t>784</t>
  </si>
  <si>
    <t>Dokončovací práce - malby a tapety</t>
  </si>
  <si>
    <t>175</t>
  </si>
  <si>
    <t>784111001</t>
  </si>
  <si>
    <t>Oprášení (ometení ) podkladu v místnostech v do 3,80 m</t>
  </si>
  <si>
    <t>-1926863694</t>
  </si>
  <si>
    <t>Oprášení (ometení) podkladu v místnostech výšky do 3,80 m</t>
  </si>
  <si>
    <t>https://podminky.urs.cz/item/CS_URS_2024_01/784111001</t>
  </si>
  <si>
    <t>176</t>
  </si>
  <si>
    <t>784171101</t>
  </si>
  <si>
    <t>Zakrytí vnitřních podlah včetně pozdějšího odkrytí</t>
  </si>
  <si>
    <t>1803374510</t>
  </si>
  <si>
    <t>Zakrytí nemalovaných ploch (materiál ve specifikaci) včetně pozdějšího odkrytí podlah</t>
  </si>
  <si>
    <t>https://podminky.urs.cz/item/CS_URS_2024_01/784171101</t>
  </si>
  <si>
    <t>177</t>
  </si>
  <si>
    <t>784171111</t>
  </si>
  <si>
    <t>Zakrytí vnitřních ploch stěn v místnostech v do 3,80 m</t>
  </si>
  <si>
    <t>393361447</t>
  </si>
  <si>
    <t>Zakrytí nemalovaných ploch (materiál ve specifikaci) včetně pozdějšího odkrytí svislých ploch např. stěn, oken, dveří v místnostech výšky do 3,80</t>
  </si>
  <si>
    <t>https://podminky.urs.cz/item/CS_URS_2024_01/784171111</t>
  </si>
  <si>
    <t>178</t>
  </si>
  <si>
    <t>58124844</t>
  </si>
  <si>
    <t>fólie pro malířské potřeby zakrývací tl 25µ 4x5m</t>
  </si>
  <si>
    <t>-184257915</t>
  </si>
  <si>
    <t>220</t>
  </si>
  <si>
    <t>220*1,05 'Přepočtené koeficientem množství</t>
  </si>
  <si>
    <t>179</t>
  </si>
  <si>
    <t>784181101</t>
  </si>
  <si>
    <t>Základní akrylátová jednonásobná bezbarvá penetrace podkladu v místnostech v do 3,80 m</t>
  </si>
  <si>
    <t>1647647779</t>
  </si>
  <si>
    <t>Penetrace podkladu jednonásobná základní akrylátová bezbarvá v místnostech výšky do 3,80 m</t>
  </si>
  <si>
    <t>https://podminky.urs.cz/item/CS_URS_2024_01/784181101</t>
  </si>
  <si>
    <t>180</t>
  </si>
  <si>
    <t>784211101</t>
  </si>
  <si>
    <t>Dvojnásobné bílé malby ze směsí za mokra výborně oděruvzdorných v místnostech v do 3,80 m</t>
  </si>
  <si>
    <t>205385971</t>
  </si>
  <si>
    <t>Malby z malířských směsí oděruvzdorných za mokra dvojnásobné, bílé za mokra oděruvzdorné výborně v místnostech výšky do 3,80 m</t>
  </si>
  <si>
    <t>https://podminky.urs.cz/item/CS_URS_2024_01/784211101</t>
  </si>
  <si>
    <t>789</t>
  </si>
  <si>
    <t>Povrchové úpravy ocelových konstrukcí a technologických zařízení</t>
  </si>
  <si>
    <t>181</t>
  </si>
  <si>
    <t>789325210</t>
  </si>
  <si>
    <t>Nátěr ocelových konstrukcí třídy I dvousložkový epoxidový základní tl do 40 μm</t>
  </si>
  <si>
    <t>-613589036</t>
  </si>
  <si>
    <t>Nátěr ocelových konstrukcí třídy I dvousložkový epoxidový základní, tloušťky do 40 μm</t>
  </si>
  <si>
    <t>https://podminky.urs.cz/item/CS_URS_2024_01/789325210</t>
  </si>
  <si>
    <t>182</t>
  </si>
  <si>
    <t>789325215</t>
  </si>
  <si>
    <t>Nátěr ocelových konstrukcí třídy I dvousložkový epoxidový mezivrstva do 40 μm</t>
  </si>
  <si>
    <t>230560185</t>
  </si>
  <si>
    <t>Nátěr ocelových konstrukcí třídy I dvousložkový epoxidový mezivrstva, tloušťky do 40 μm</t>
  </si>
  <si>
    <t>https://podminky.urs.cz/item/CS_URS_2024_01/789325215</t>
  </si>
  <si>
    <t>183</t>
  </si>
  <si>
    <t>78932532R</t>
  </si>
  <si>
    <t>Nátěr ocelových konstrukcí jednosložková intumescentní barva ve formě vodní emulze na bázi akrylátových kopolymerů krycí (vrchní)</t>
  </si>
  <si>
    <t>1907769325</t>
  </si>
  <si>
    <t>02 - Zdravotně technické instalace</t>
  </si>
  <si>
    <t xml:space="preserve">    8 - Trubní vedení</t>
  </si>
  <si>
    <t xml:space="preserve">    721 - Zdravotechnika - vnitřní kanalizace</t>
  </si>
  <si>
    <t>132451102</t>
  </si>
  <si>
    <t>Hloubení rýh nezapažených š do 800 mm v hornině třídy těžitelnosti II skupiny 5 objem do 50 m3 strojně</t>
  </si>
  <si>
    <t>-125763039</t>
  </si>
  <si>
    <t>Hloubení nezapažených rýh šířky do 800 mm strojně s urovnáním dna do předepsaného profilu a spádu v hornině třídy těžitelnosti II skupiny 5 přes 20 do 50 m3</t>
  </si>
  <si>
    <t>https://podminky.urs.cz/item/CS_URS_2024_01/132451102</t>
  </si>
  <si>
    <t>1,15*0,6*(28,1+6,7+7,4)</t>
  </si>
  <si>
    <t>133451101</t>
  </si>
  <si>
    <t>Hloubení šachet nezapažených v hornině třídy těžitelnosti II skupiny 5 objem do 20 m3</t>
  </si>
  <si>
    <t>320794010</t>
  </si>
  <si>
    <t>Hloubení nezapažených šachet strojně v hornině třídy těžitelnosti II skupiny 5 do 20 m3</t>
  </si>
  <si>
    <t>https://podminky.urs.cz/item/CS_URS_2024_01/133451101</t>
  </si>
  <si>
    <t>1,5*1,5*1,5</t>
  </si>
  <si>
    <t>-474900262</t>
  </si>
  <si>
    <t>0,117+7,596+2,532</t>
  </si>
  <si>
    <t>-1781319261</t>
  </si>
  <si>
    <t>10,245*20</t>
  </si>
  <si>
    <t>-2069097513</t>
  </si>
  <si>
    <t>-652324782</t>
  </si>
  <si>
    <t>10,245*1,8</t>
  </si>
  <si>
    <t>-1014191337</t>
  </si>
  <si>
    <t>1570564293</t>
  </si>
  <si>
    <t>29,118+3,375-10,245</t>
  </si>
  <si>
    <t>175111101</t>
  </si>
  <si>
    <t>Obsypání potrubí ručně sypaninou bez prohození, uloženou do 3 m</t>
  </si>
  <si>
    <t>1104006366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</si>
  <si>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</si>
  <si>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https://podminky.urs.cz/item/CS_URS_2024_01/175111101</t>
  </si>
  <si>
    <t>0,3*0,6*(28,1+6,7+7,4)</t>
  </si>
  <si>
    <t>58331351</t>
  </si>
  <si>
    <t>kamenivo těžené drobné frakce 0/4</t>
  </si>
  <si>
    <t>1575749285</t>
  </si>
  <si>
    <t>7,596</t>
  </si>
  <si>
    <t>7,596*2 'Přepočtené koeficientem množství</t>
  </si>
  <si>
    <t>451572111</t>
  </si>
  <si>
    <t>Lože pod potrubí otevřený výkop z kameniva drobného těženého</t>
  </si>
  <si>
    <t>1143787887</t>
  </si>
  <si>
    <t>Lože pod potrubí, stoky a drobné objekty v otevřeném výkopu z kameniva drobného těženého 0 až 4 mm</t>
  </si>
  <si>
    <t>https://podminky.urs.cz/item/CS_URS_2024_01/451572111</t>
  </si>
  <si>
    <t>0,1*0,6*(28,1+6,7+7,4)</t>
  </si>
  <si>
    <t>Trubní vedení</t>
  </si>
  <si>
    <t>89481211R</t>
  </si>
  <si>
    <t>Uliční vpusť z PP šachtové dno DN 315/150 s filtrem</t>
  </si>
  <si>
    <t>-1328131223</t>
  </si>
  <si>
    <t>Uliční vpusť z polypropylenu PP pro hladké trouby DN 315 šachtové dno (DN šachty / DN trubního vedení) DN 315/150 s filtrem</t>
  </si>
  <si>
    <t>894812131</t>
  </si>
  <si>
    <t>Revizní a čistící šachta z PP DN 315 šachtová roura korugovaná bez hrdla světlé hloubky 1250 mm</t>
  </si>
  <si>
    <t>316612595</t>
  </si>
  <si>
    <t>Revizní a čistící šachta z polypropylenu PP pro hladké trouby DN 315 roura šachtová korugovaná bez hrdla, světlé hloubky 1250 mm</t>
  </si>
  <si>
    <t>https://podminky.urs.cz/item/CS_URS_2024_01/894812131</t>
  </si>
  <si>
    <t>"uliční vpusť" 1</t>
  </si>
  <si>
    <t>894812141</t>
  </si>
  <si>
    <t>Revizní a čistící šachta z PP DN 315 šachtová roura teleskopická světlé hloubky 375 mm</t>
  </si>
  <si>
    <t>-1326409418</t>
  </si>
  <si>
    <t>Revizní a čistící šachta z polypropylenu PP pro hladké trouby DN 315 roura šachtová korugovaná teleskopická (včetně těsnění) 375 mm</t>
  </si>
  <si>
    <t>https://podminky.urs.cz/item/CS_URS_2024_01/894812141</t>
  </si>
  <si>
    <t>894812149</t>
  </si>
  <si>
    <t>Příplatek k rourám revizní a čistící šachty z PP DN 315 za uříznutí šachtové roury</t>
  </si>
  <si>
    <t>-590379936</t>
  </si>
  <si>
    <t>Revizní a čistící šachta z polypropylenu PP pro hladké trouby DN 315 roura šachtová korugovaná Příplatek k cenám 2131 - 2142 za uříznutí šachtové roury</t>
  </si>
  <si>
    <t>https://podminky.urs.cz/item/CS_URS_2024_01/894812149</t>
  </si>
  <si>
    <t>894812171</t>
  </si>
  <si>
    <t>Revizní a čistící šachta z PP DN 315 mříž dešťová litinová do teleskopu pro třídu zatížení D400</t>
  </si>
  <si>
    <t>529849304</t>
  </si>
  <si>
    <t>Revizní a čistící šachta z polypropylenu PP pro hladké trouby DN 315 mříž (pro třídu zatížení) dešťová litinová do teleskopu (D400)</t>
  </si>
  <si>
    <t>https://podminky.urs.cz/item/CS_URS_2024_01/894812171</t>
  </si>
  <si>
    <t>977151125</t>
  </si>
  <si>
    <t>Jádrové vrty diamantovými korunkami do stavebních materiálů D přes 180 do 200 mm</t>
  </si>
  <si>
    <t>-2052157807</t>
  </si>
  <si>
    <t>Jádrové vrty diamantovými korunkami do stavebních materiálů (železobetonu, betonu, cihel, obkladů, dlažeb, kamene) průměru přes 180 do 200 mm</t>
  </si>
  <si>
    <t>https://podminky.urs.cz/item/CS_URS_2024_01/977151125</t>
  </si>
  <si>
    <t>napojení do stávající dešťové šachty</t>
  </si>
  <si>
    <t>0,2</t>
  </si>
  <si>
    <t>998276101</t>
  </si>
  <si>
    <t>Přesun hmot pro trubní vedení z trub z plastických hmot otevřený výkop</t>
  </si>
  <si>
    <t>-926996131</t>
  </si>
  <si>
    <t>Přesun hmot pro trubní vedení hloubené z trub z plastických hmot nebo sklolaminátových pro vodovody, kanalizace, teplovody, produktovody v otevřeném výkopu dopravní vzdálenost do 15 m</t>
  </si>
  <si>
    <t>https://podminky.urs.cz/item/CS_URS_2024_01/998276101</t>
  </si>
  <si>
    <t>721</t>
  </si>
  <si>
    <t>Zdravotechnika - vnitřní kanalizace</t>
  </si>
  <si>
    <t>721173402</t>
  </si>
  <si>
    <t>Potrubí kanalizační z PVC SN 4 svodné DN 125</t>
  </si>
  <si>
    <t>1222168033</t>
  </si>
  <si>
    <t>Potrubí z trub PVC SN4 svodné (ležaté) DN 125</t>
  </si>
  <si>
    <t>https://podminky.urs.cz/item/CS_URS_2024_01/721173402</t>
  </si>
  <si>
    <t>7,5+9,7+8+1,5+1,4</t>
  </si>
  <si>
    <t>721173403</t>
  </si>
  <si>
    <t>Potrubí kanalizační z PVC SN 4 svodné DN 160</t>
  </si>
  <si>
    <t>-1030778198</t>
  </si>
  <si>
    <t>Potrubí z trub PVC SN4 svodné (ležaté) DN 160</t>
  </si>
  <si>
    <t>https://podminky.urs.cz/item/CS_URS_2024_01/721173403</t>
  </si>
  <si>
    <t>6+0,7</t>
  </si>
  <si>
    <t>721173404</t>
  </si>
  <si>
    <t>Potrubí kanalizační z PVC SN 4 svodné DN 200</t>
  </si>
  <si>
    <t>-1375299109</t>
  </si>
  <si>
    <t>Potrubí z trub PVC SN4 svodné (ležaté) DN 200</t>
  </si>
  <si>
    <t>https://podminky.urs.cz/item/CS_URS_2024_01/721173404</t>
  </si>
  <si>
    <t>3,1+4,3</t>
  </si>
  <si>
    <t>721249115</t>
  </si>
  <si>
    <t>Montáž lapače střešních splavenin z PP DN 110 ostatní typ</t>
  </si>
  <si>
    <t>1947071984</t>
  </si>
  <si>
    <t>Lapače střešních splavenin montáž lapačů střešních splavenin ostatních typů polypropylenových DN 110</t>
  </si>
  <si>
    <t>https://podminky.urs.cz/item/CS_URS_2024_01/721249115</t>
  </si>
  <si>
    <t>28341110</t>
  </si>
  <si>
    <t>lapače střešních splavenin okapová vpusť s klapkou+inspekční poklop z PP</t>
  </si>
  <si>
    <t>-825407813</t>
  </si>
  <si>
    <t>721290111</t>
  </si>
  <si>
    <t>Zkouška těsnosti potrubí kanalizace vodou DN do 125</t>
  </si>
  <si>
    <t>1058020523</t>
  </si>
  <si>
    <t>Zkouška těsnosti kanalizace v objektech vodou do DN 125</t>
  </si>
  <si>
    <t>https://podminky.urs.cz/item/CS_URS_2024_01/721290111</t>
  </si>
  <si>
    <t>721290112</t>
  </si>
  <si>
    <t>Zkouška těsnosti potrubí kanalizace vodou DN 150/DN 200</t>
  </si>
  <si>
    <t>1155188199</t>
  </si>
  <si>
    <t>Zkouška těsnosti kanalizace v objektech vodou DN 150 nebo DN 200</t>
  </si>
  <si>
    <t>https://podminky.urs.cz/item/CS_URS_2024_01/721290112</t>
  </si>
  <si>
    <t>998721121</t>
  </si>
  <si>
    <t>Přesun hmot tonážní pro vnitřní kanalizaci ruční v objektech v do 6 m</t>
  </si>
  <si>
    <t>-1658854201</t>
  </si>
  <si>
    <t>Přesun hmot pro vnitřní kanalizaci stanovený z hmotnosti přesunovaného materiálu vodorovná dopravní vzdálenost do 50 m ruční (bez užití mechanizace) v objektech výšky do 6 m</t>
  </si>
  <si>
    <t>https://podminky.urs.cz/item/CS_URS_2024_01/998721121</t>
  </si>
  <si>
    <t>03 - Elektroinstalace</t>
  </si>
  <si>
    <t xml:space="preserve">    741 - Elektroinstalace - silnoproud</t>
  </si>
  <si>
    <t xml:space="preserve">    742 - Elektroinstalace - slaboproud</t>
  </si>
  <si>
    <t>HZS - Hodinové zúčtovací sazby</t>
  </si>
  <si>
    <t>741</t>
  </si>
  <si>
    <t>Elektroinstalace - silnoproud</t>
  </si>
  <si>
    <t>741110511</t>
  </si>
  <si>
    <t>Montáž lišta a kanálek vkládací šířky do 60 mm s víčkem</t>
  </si>
  <si>
    <t>2093196638</t>
  </si>
  <si>
    <t>Montáž lišt a kanálků elektroinstalačních se spojkami, ohyby a rohy a s nasunutím do krabic vkládacích s víčkem, šířky do 60 mm</t>
  </si>
  <si>
    <t>https://podminky.urs.cz/item/CS_URS_2024_01/741110511</t>
  </si>
  <si>
    <t>120+30+30</t>
  </si>
  <si>
    <t>34571004</t>
  </si>
  <si>
    <t>lišta elektroinstalační hranatá PVC 20x20mm</t>
  </si>
  <si>
    <t>61880927</t>
  </si>
  <si>
    <t>120*1,05 'Přepočtené koeficientem množství</t>
  </si>
  <si>
    <t>34571007</t>
  </si>
  <si>
    <t>lišta elektroinstalační hranatá PVC 40x20mm</t>
  </si>
  <si>
    <t>647065113</t>
  </si>
  <si>
    <t>30*1,05 'Přepočtené koeficientem množství</t>
  </si>
  <si>
    <t>34571002</t>
  </si>
  <si>
    <t>lišta elektroinstalační hranatá PVC 60x40mm</t>
  </si>
  <si>
    <t>788130303</t>
  </si>
  <si>
    <t>74111052R</t>
  </si>
  <si>
    <t>Montáž lišta nosná šířky do 60 mm</t>
  </si>
  <si>
    <t>-1726150670</t>
  </si>
  <si>
    <t>Montáž lišt elektroinstalačních nosných, šířky do 60 mm</t>
  </si>
  <si>
    <t>34572108</t>
  </si>
  <si>
    <t>lišta elektroinstalační nosná pro vnitřní vedení děrovaná 20x10mm bez povrch. úpravy</t>
  </si>
  <si>
    <t>-1895720161</t>
  </si>
  <si>
    <t>741112101</t>
  </si>
  <si>
    <t>Montáž rozvodka zapuštěná plastová kruhová</t>
  </si>
  <si>
    <t>-344098166</t>
  </si>
  <si>
    <t>Montáž krabic elektroinstalačních bez napojení na trubky a lišty, demontáže a montáže víčka a přístroje rozvodek se zapojením vodičů na svorkovnici zapuštěných plastových kruhových do zdiva</t>
  </si>
  <si>
    <t>https://podminky.urs.cz/item/CS_URS_2024_01/741112101</t>
  </si>
  <si>
    <t>34571563</t>
  </si>
  <si>
    <t>krabice pod omítku PVC odbočná kruhová D 100mm s víčkem a svorkovnicí</t>
  </si>
  <si>
    <t>1701724655</t>
  </si>
  <si>
    <t>741112151</t>
  </si>
  <si>
    <t>Montáž rozvodka lištová plastová jednoduchá</t>
  </si>
  <si>
    <t>42744147</t>
  </si>
  <si>
    <t>Montáž krabic elektroinstalačních bez napojení na trubky a lišty, demontáže a montáže víčka a přístroje rozvodek se zapojením vodičů na svorkovnici lištových plastových jednoduchých</t>
  </si>
  <si>
    <t>https://podminky.urs.cz/item/CS_URS_2024_01/741112151</t>
  </si>
  <si>
    <t>34571499</t>
  </si>
  <si>
    <t>krabice lištová PVC odbočná čtvercová se svorkovnicí 80x80mm</t>
  </si>
  <si>
    <t>1830395147</t>
  </si>
  <si>
    <t>741120101</t>
  </si>
  <si>
    <t>Montáž vodič Cu izolovaný plný a laněný s PVC pláštěm žíla 0,15-16 mm2 zatažený (např. CY, CHAH-V)</t>
  </si>
  <si>
    <t>1711020557</t>
  </si>
  <si>
    <t>Montáž vodičů izolovaných měděných bez ukončení uložených v trubkách nebo lištách zatažených plných a laněných s PVC pláštěm, bezhalogenových, ohniodolných (např. CY, CHAH-V) průřezu žíly 0,15 až 16 mm2</t>
  </si>
  <si>
    <t>https://podminky.urs.cz/item/CS_URS_2024_01/741120101</t>
  </si>
  <si>
    <t>34140826</t>
  </si>
  <si>
    <t>vodič propojovací jádro Cu plné izolace PVC 450/750V (H07V-U) 1x6mm2</t>
  </si>
  <si>
    <t>-143049369</t>
  </si>
  <si>
    <t>45*1,15 'Přepočtené koeficientem množství</t>
  </si>
  <si>
    <t>741120103</t>
  </si>
  <si>
    <t>Montáž vodič Cu izolovaný plný a laněný s PVC pláštěm žíla 25-35 mm2 zatažený (např. CY, CHAH-V)</t>
  </si>
  <si>
    <t>-1671881092</t>
  </si>
  <si>
    <t>Montáž vodičů izolovaných měděných bez ukončení uložených v trubkách nebo lištách zatažených plných a laněných s PVC pláštěm, bezhalogenových, ohniodolných (např. CY, CHAH-V) průřezu žíly 25 až 35 mm2</t>
  </si>
  <si>
    <t>https://podminky.urs.cz/item/CS_URS_2024_01/741120103</t>
  </si>
  <si>
    <t>34140850</t>
  </si>
  <si>
    <t>vodič propojovací jádro Cu lanované izolace PVC 450/750V (H07V-R) 1x25mm2</t>
  </si>
  <si>
    <t>-1764509326</t>
  </si>
  <si>
    <t>20*1,15 'Přepočtené koeficientem množství</t>
  </si>
  <si>
    <t>741122211</t>
  </si>
  <si>
    <t>Montáž kabel Cu plný kulatý žíla 3x1,5 až 6 mm2 uložený volně (např. CYKY)</t>
  </si>
  <si>
    <t>-1115225915</t>
  </si>
  <si>
    <t>Montáž kabelů měděných bez ukončení uložených volně nebo v liště plných kulatých (např. CYKY) počtu a průřezu žil 3x1,5 až 6 mm2</t>
  </si>
  <si>
    <t>https://podminky.urs.cz/item/CS_URS_2024_01/741122211</t>
  </si>
  <si>
    <t>180+220+30</t>
  </si>
  <si>
    <t>34111030</t>
  </si>
  <si>
    <t>kabel instalační jádro Cu plné izolace PVC plášť PVC 450/750V (CYKY) 3x1,5mm2</t>
  </si>
  <si>
    <t>-338565382</t>
  </si>
  <si>
    <t>180+30</t>
  </si>
  <si>
    <t>210*1,15 'Přepočtené koeficientem množství</t>
  </si>
  <si>
    <t>34111036</t>
  </si>
  <si>
    <t>kabel instalační jádro Cu plné izolace PVC plášť PVC 450/750V (CYKY) 3x2,5mm2</t>
  </si>
  <si>
    <t>-1128967431</t>
  </si>
  <si>
    <t>220*1,15 'Přepočtené koeficientem množství</t>
  </si>
  <si>
    <t>741122222</t>
  </si>
  <si>
    <t>Montáž kabel Cu plný kulatý žíla 4x10 mm2 uložený volně (např. CYKY)</t>
  </si>
  <si>
    <t>139222071</t>
  </si>
  <si>
    <t>Montáž kabelů měděných bez ukončení uložených volně nebo v liště plných kulatých (např. CYKY) počtu a průřezu žil 4x10 mm2</t>
  </si>
  <si>
    <t>https://podminky.urs.cz/item/CS_URS_2024_01/741122222</t>
  </si>
  <si>
    <t>34111076</t>
  </si>
  <si>
    <t>kabel instalační jádro Cu plné izolace PVC plášť PVC 450/750V (CYKY) 4x10mm2</t>
  </si>
  <si>
    <t>1305059365</t>
  </si>
  <si>
    <t>30*1,15 'Přepočtené koeficientem množství</t>
  </si>
  <si>
    <t>741122231</t>
  </si>
  <si>
    <t>Montáž kabel Cu plný kulatý žíla 5x1,5 až 2,5 mm2 uložený volně (např. CYKY)</t>
  </si>
  <si>
    <t>1539867316</t>
  </si>
  <si>
    <t>Montáž kabelů měděných bez ukončení uložených volně nebo v liště plných kulatých (např. CYKY) počtu a průřezu žil 5x1,5 až 2,5 mm2</t>
  </si>
  <si>
    <t>https://podminky.urs.cz/item/CS_URS_2024_01/741122231</t>
  </si>
  <si>
    <t>80+210</t>
  </si>
  <si>
    <t>34111090</t>
  </si>
  <si>
    <t>kabel instalační jádro Cu plné izolace PVC plášť PVC 450/750V (CYKY) 5x1,5mm2</t>
  </si>
  <si>
    <t>107973502</t>
  </si>
  <si>
    <t>80*1,15 'Přepočtené koeficientem množství</t>
  </si>
  <si>
    <t>34111094</t>
  </si>
  <si>
    <t>kabel instalační jádro Cu plné izolace PVC plášť PVC 450/750V (CYKY) 5x2,5mm2</t>
  </si>
  <si>
    <t>-599643742</t>
  </si>
  <si>
    <t>210</t>
  </si>
  <si>
    <t>741130001</t>
  </si>
  <si>
    <t>Ukončení vodič izolovaný do 2,5 mm2 v rozváděči nebo na přístroji</t>
  </si>
  <si>
    <t>-244063108</t>
  </si>
  <si>
    <t>Ukončení vodičů izolovaných s označením a zapojením v rozváděči nebo na přístroji, průřezu žíly do 2,5 mm2</t>
  </si>
  <si>
    <t>https://podminky.urs.cz/item/CS_URS_2024_01/741130001</t>
  </si>
  <si>
    <t>741130006</t>
  </si>
  <si>
    <t>Ukončení vodič izolovaný do 16 mm2 v rozváděči nebo na přístroji</t>
  </si>
  <si>
    <t>1517890736</t>
  </si>
  <si>
    <t>Ukončení vodičů izolovaných s označením a zapojením v rozváděči nebo na přístroji, průřezu žíly do 16 mm2</t>
  </si>
  <si>
    <t>https://podminky.urs.cz/item/CS_URS_2024_01/741130006</t>
  </si>
  <si>
    <t>74121010R</t>
  </si>
  <si>
    <t>Dodávka a montáž rozvaděče RP2 včetně výzbroje</t>
  </si>
  <si>
    <t>1014260503</t>
  </si>
  <si>
    <t>741310031</t>
  </si>
  <si>
    <t>Montáž spínač nástěnný 1-jednopólový prostředí venkovní/mokré se zapojením vodičů</t>
  </si>
  <si>
    <t>-744689418</t>
  </si>
  <si>
    <t>Montáž spínačů jedno nebo dvoupólových nástěnných se zapojením vodičů, pro prostředí venkovní nebo mokré spínačů, řazení 1-jednopólových</t>
  </si>
  <si>
    <t>https://podminky.urs.cz/item/CS_URS_2024_01/741310031</t>
  </si>
  <si>
    <t>34535015</t>
  </si>
  <si>
    <t>spínač nástěnný jednopólový, řazení 1, IP44, šroubové svorky</t>
  </si>
  <si>
    <t>564067321</t>
  </si>
  <si>
    <t>741310042</t>
  </si>
  <si>
    <t>Montáž přepínač nástěnný 6-střídavý prostředí venkovní/mokré se zapojením vodičů</t>
  </si>
  <si>
    <t>2108835322</t>
  </si>
  <si>
    <t>Montáž spínačů jedno nebo dvoupólových nástěnných se zapojením vodičů, pro prostředí venkovní nebo mokré přepínačů, řazení 6-střídavých</t>
  </si>
  <si>
    <t>https://podminky.urs.cz/item/CS_URS_2024_01/741310042</t>
  </si>
  <si>
    <t>34535018</t>
  </si>
  <si>
    <t>přepínač nástěnný střídavý, řazení 6, IP44, šroubové svorky</t>
  </si>
  <si>
    <t>-821158659</t>
  </si>
  <si>
    <t>741310043</t>
  </si>
  <si>
    <t>Montáž přepínač nástěnný 7-křížový prostředí venkovní/mokré se zapojením vodičů</t>
  </si>
  <si>
    <t>-1687512831</t>
  </si>
  <si>
    <t>Montáž spínačů jedno nebo dvoupólových nástěnných se zapojením vodičů, pro prostředí venkovní nebo mokré přepínačů, řazení 7-křížových</t>
  </si>
  <si>
    <t>https://podminky.urs.cz/item/CS_URS_2024_01/741310043</t>
  </si>
  <si>
    <t>34535020</t>
  </si>
  <si>
    <t>přepínač nástěnný křížový, řazení 7, IP44, šroubové svorky</t>
  </si>
  <si>
    <t>-503965363</t>
  </si>
  <si>
    <t>741313051</t>
  </si>
  <si>
    <t>Montáž zásuvek nástěnných šroubové připojení 3P+PE se zapojením vodičů</t>
  </si>
  <si>
    <t>-259417992</t>
  </si>
  <si>
    <t>Montáž zásuvek domovních se zapojením vodičů šroubové připojení nástěnných do 25 A, provedení 3P + PE</t>
  </si>
  <si>
    <t>https://podminky.urs.cz/item/CS_URS_2024_01/741313051</t>
  </si>
  <si>
    <t>35811476</t>
  </si>
  <si>
    <t>zásuvka nástěnná 16A - 4pól, řazení 3P+PE IP44, šroubové svorky</t>
  </si>
  <si>
    <t>-222433927</t>
  </si>
  <si>
    <t>741313052</t>
  </si>
  <si>
    <t>Montáž zásuvka nástěnná šroubové připojení 3P+N+PE se zapojením vodičů</t>
  </si>
  <si>
    <t>1990375395</t>
  </si>
  <si>
    <t>Montáž zásuvek domovních se zapojením vodičů šroubové připojení nástěnných do 25 A, provedení 3P + N + PE</t>
  </si>
  <si>
    <t>https://podminky.urs.cz/item/CS_URS_2024_01/741313052</t>
  </si>
  <si>
    <t>35811477</t>
  </si>
  <si>
    <t>zásuvka nástěnná 16A - 5pól, řazení 3P+N+PE IP44, šroubové svorky</t>
  </si>
  <si>
    <t>-371215956</t>
  </si>
  <si>
    <t>74131321R</t>
  </si>
  <si>
    <t>Montáž zásuvek průmyslových nástěnných provedení IP 65 3P+PE 16 A se zapojením vodičů</t>
  </si>
  <si>
    <t>-708706064</t>
  </si>
  <si>
    <t>Montáž zásuvek průmyslových se zapojením vodičů nástěnných, provedení IP 65 3P+PE 16 A</t>
  </si>
  <si>
    <t>34555228R</t>
  </si>
  <si>
    <t>zásuvka nástěnná jednonásobná zápustná s víčkem, 16A/230V, IP65, šroubové svorky</t>
  </si>
  <si>
    <t>-11045760</t>
  </si>
  <si>
    <t>34535037R</t>
  </si>
  <si>
    <t>D+M dvojtlačítko pro spínání VZT</t>
  </si>
  <si>
    <t>1783509176</t>
  </si>
  <si>
    <t>741372066</t>
  </si>
  <si>
    <t>Montáž svítidlo LED exteriérové přisazené nástěnné reflektorové bez pohybového čidla se zapojením vodičů</t>
  </si>
  <si>
    <t>1898739575</t>
  </si>
  <si>
    <t>Montáž svítidel s integrovaným zdrojem LED se zapojením vodičů exteriérových přisazených nástěnných reflektorových bez pohybového čidla</t>
  </si>
  <si>
    <t>https://podminky.urs.cz/item/CS_URS_2024_01/741372066</t>
  </si>
  <si>
    <t>34835011R</t>
  </si>
  <si>
    <t>exteriérové svítidlo LED nástěnné přisazené 13W bez čidla, IP55</t>
  </si>
  <si>
    <t>1363019040</t>
  </si>
  <si>
    <t>741372067</t>
  </si>
  <si>
    <t>Montáž svítidlo LED exteriérové přisazené nástěnné reflektorové se samostatným nebo integrovaným pohybovým čidlem se zapojením vodičů</t>
  </si>
  <si>
    <t>-861708637</t>
  </si>
  <si>
    <t>Montáž svítidel s integrovaným zdrojem LED se zapojením vodičů exteriérových přisazených nástěnných reflektorových se samostatným nebo integrovaným pohybovým čidlem</t>
  </si>
  <si>
    <t>https://podminky.urs.cz/item/CS_URS_2024_01/741372067</t>
  </si>
  <si>
    <t>34835007R</t>
  </si>
  <si>
    <t>exteriérové svítidlo LED nástěnné přisazené 27W s poh. čidlem, IP55</t>
  </si>
  <si>
    <t>-1700799737</t>
  </si>
  <si>
    <t>741372154</t>
  </si>
  <si>
    <t>Montáž svítidlo LED průmyslové přisazené stropní se zapojením vodičů</t>
  </si>
  <si>
    <t>-1625085424</t>
  </si>
  <si>
    <t>Montáž svítidel s integrovaným zdrojem LED se zapojením vodičů průmyslových přisazených stropních</t>
  </si>
  <si>
    <t>https://podminky.urs.cz/item/CS_URS_2024_01/741372154</t>
  </si>
  <si>
    <t>34835002R</t>
  </si>
  <si>
    <t>svítidlo průmyslové LED přisazené podlouhlé 9000lm 75W, IP65</t>
  </si>
  <si>
    <t>-788803886</t>
  </si>
  <si>
    <t>40461058R</t>
  </si>
  <si>
    <t>D+M čidlo pohybové 8 m, IP55, 180°</t>
  </si>
  <si>
    <t>1906191406</t>
  </si>
  <si>
    <t>741410041</t>
  </si>
  <si>
    <t>Montáž drátu nebo lana uzemňovacího průměru do 10 mm v městské zástavbě v zemi</t>
  </si>
  <si>
    <t>-771300200</t>
  </si>
  <si>
    <t>Montáž uzemňovacího vedení s upevněním, propojením a připojením pomocí svorek v zemi s izolací spojů drátu nebo lana Ø do 10 mm v městské zástavbě</t>
  </si>
  <si>
    <t>https://podminky.urs.cz/item/CS_URS_2024_01/741410041</t>
  </si>
  <si>
    <t>35441073</t>
  </si>
  <si>
    <t>drát D 10mm FeZn</t>
  </si>
  <si>
    <t>1951384824</t>
  </si>
  <si>
    <t>46,583</t>
  </si>
  <si>
    <t>46,583*1,1 'Přepočtené koeficientem množství</t>
  </si>
  <si>
    <t>741420001</t>
  </si>
  <si>
    <t>Montáž drát nebo lano hromosvodné svodové D do 10 mm s podpěrou</t>
  </si>
  <si>
    <t>-617871024</t>
  </si>
  <si>
    <t>Montáž hromosvodného vedení svodových drátů nebo lan s podpěrami, Ø do 10 mm</t>
  </si>
  <si>
    <t>https://podminky.urs.cz/item/CS_URS_2024_01/741420001</t>
  </si>
  <si>
    <t>35441077</t>
  </si>
  <si>
    <t>drát D 8mm AlMgSi</t>
  </si>
  <si>
    <t>-157774138</t>
  </si>
  <si>
    <t>28,378</t>
  </si>
  <si>
    <t>28,378*1,1 'Přepočtené koeficientem množství</t>
  </si>
  <si>
    <t>35441714</t>
  </si>
  <si>
    <t>podpěra vedení hromosvodu na plechovou krytinu, nerez</t>
  </si>
  <si>
    <t>-1802221734</t>
  </si>
  <si>
    <t>741420020</t>
  </si>
  <si>
    <t>Montáž svorka hromosvodná s jedním šroubem</t>
  </si>
  <si>
    <t>-877042690</t>
  </si>
  <si>
    <t>Montáž hromosvodného vedení svorek s jedním šroubem</t>
  </si>
  <si>
    <t>https://podminky.urs.cz/item/CS_URS_2024_01/741420020</t>
  </si>
  <si>
    <t>35431040</t>
  </si>
  <si>
    <t>svorka uzemnění FeZn na vodovodní potrubí a okapové roury</t>
  </si>
  <si>
    <t>607104341</t>
  </si>
  <si>
    <t>741420021</t>
  </si>
  <si>
    <t>Montáž svorka hromosvodná se 2 šrouby</t>
  </si>
  <si>
    <t>707592284</t>
  </si>
  <si>
    <t>Montáž hromosvodného vedení svorek se 2 šrouby</t>
  </si>
  <si>
    <t>https://podminky.urs.cz/item/CS_URS_2024_01/741420021</t>
  </si>
  <si>
    <t>35431015</t>
  </si>
  <si>
    <t>svorka uzemnění FeZn zkušební, spoj hromosvod/uzemnění</t>
  </si>
  <si>
    <t>330389595</t>
  </si>
  <si>
    <t>35441885</t>
  </si>
  <si>
    <t>svorka spojovací pro lano D 8-10mm</t>
  </si>
  <si>
    <t>1951379055</t>
  </si>
  <si>
    <t>741420022</t>
  </si>
  <si>
    <t>Montáž svorka hromosvodná se 3 a více šrouby</t>
  </si>
  <si>
    <t>1708714022</t>
  </si>
  <si>
    <t>Montáž hromosvodného vedení svorek se 3 a více šrouby</t>
  </si>
  <si>
    <t>https://podminky.urs.cz/item/CS_URS_2024_01/741420022</t>
  </si>
  <si>
    <t>35441860</t>
  </si>
  <si>
    <t>svorka FeZn k jímací tyči - 4 šrouby</t>
  </si>
  <si>
    <t>-473119214</t>
  </si>
  <si>
    <t>35441875</t>
  </si>
  <si>
    <t>svorka křížová pro vodič D 6-10mm</t>
  </si>
  <si>
    <t>-2103943417</t>
  </si>
  <si>
    <t>741420051</t>
  </si>
  <si>
    <t>Montáž vedení hromosvodné-úhelník nebo trubka s držáky do zdiva</t>
  </si>
  <si>
    <t>-851996599</t>
  </si>
  <si>
    <t>Montáž hromosvodného vedení ochranných prvků úhelníků nebo trubek s držáky do zdiva</t>
  </si>
  <si>
    <t>https://podminky.urs.cz/item/CS_URS_2024_01/741420051</t>
  </si>
  <si>
    <t>35441832</t>
  </si>
  <si>
    <t>trubka ochranná na ochranu svodu - 1700mm, FeZn</t>
  </si>
  <si>
    <t>837537042</t>
  </si>
  <si>
    <t>741420083</t>
  </si>
  <si>
    <t>Montáž vedení hromosvodné-štítek k označení svodu</t>
  </si>
  <si>
    <t>-2145069584</t>
  </si>
  <si>
    <t>Montáž hromosvodného vedení doplňků štítků k označení svodů</t>
  </si>
  <si>
    <t>https://podminky.urs.cz/item/CS_URS_2024_01/741420083</t>
  </si>
  <si>
    <t>35442110</t>
  </si>
  <si>
    <t>štítek plastový - čísla svodů</t>
  </si>
  <si>
    <t>2054431878</t>
  </si>
  <si>
    <t>74192024R</t>
  </si>
  <si>
    <t>Protipožární prostup mezi příčkami</t>
  </si>
  <si>
    <t>1795376193</t>
  </si>
  <si>
    <t>Protipožární prostupy mezi příčkami</t>
  </si>
  <si>
    <t>998741121</t>
  </si>
  <si>
    <t>Přesun hmot tonážní pro silnoproud ruční v objektech v do 6 m</t>
  </si>
  <si>
    <t>788838053</t>
  </si>
  <si>
    <t>Přesun hmot pro silnoproud stanovený z hmotnosti přesunovaného materiálu vodorovná dopravní vzdálenost do 50 m ruční (bez užití mechanizace) v objektech výšky do 6 m</t>
  </si>
  <si>
    <t>https://podminky.urs.cz/item/CS_URS_2024_01/998741121</t>
  </si>
  <si>
    <t>742</t>
  </si>
  <si>
    <t>Elektroinstalace - slaboproud</t>
  </si>
  <si>
    <t>742210121</t>
  </si>
  <si>
    <t>Montáž hlásiče automatického bodového</t>
  </si>
  <si>
    <t>1812504042</t>
  </si>
  <si>
    <t>https://podminky.urs.cz/item/CS_URS_2024_01/742210121</t>
  </si>
  <si>
    <t>59081430</t>
  </si>
  <si>
    <t>hlásič kouře optický konvenční</t>
  </si>
  <si>
    <t>-1716381964</t>
  </si>
  <si>
    <t>HZS</t>
  </si>
  <si>
    <t>Hodinové zúčtovací sazby</t>
  </si>
  <si>
    <t>HZS2232</t>
  </si>
  <si>
    <t>Hodinová zúčtovací sazba elektrikář odborný</t>
  </si>
  <si>
    <t>hod</t>
  </si>
  <si>
    <t>512</t>
  </si>
  <si>
    <t>-434024521</t>
  </si>
  <si>
    <t>Hodinové zúčtovací sazby profesí PSV provádění stavebních instalací elektrikář odborný</t>
  </si>
  <si>
    <t>https://podminky.urs.cz/item/CS_URS_2024_01/HZS2232</t>
  </si>
  <si>
    <t>koordinace s ostatními profesemi</t>
  </si>
  <si>
    <t>úprava stávající instalace včetně hromosvodu</t>
  </si>
  <si>
    <t>HZS2491</t>
  </si>
  <si>
    <t>Hodinová zúčtovací sazba dělník zednických výpomocí</t>
  </si>
  <si>
    <t>2107482001</t>
  </si>
  <si>
    <t>Hodinové zúčtovací sazby profesí PSV zednické výpomoci a pomocné práce PSV dělník zednických výpomocí</t>
  </si>
  <si>
    <t>https://podminky.urs.cz/item/CS_URS_2024_01/HZS2491</t>
  </si>
  <si>
    <t>zednické výpomoce</t>
  </si>
  <si>
    <t>HZS4211</t>
  </si>
  <si>
    <t>Hodinová zúčtovací sazba revizní technik</t>
  </si>
  <si>
    <t>-262104675</t>
  </si>
  <si>
    <t>Hodinové zúčtovací sazby ostatních profesí revizní a kontrolní činnost revizní technik</t>
  </si>
  <si>
    <t>https://podminky.urs.cz/item/CS_URS_2024_01/HZS4211</t>
  </si>
  <si>
    <t>revize včetně revizní zprávy</t>
  </si>
  <si>
    <t>04 - Vytápění</t>
  </si>
  <si>
    <t xml:space="preserve">    724 - Zdravotechnika - strojní vybavení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</si>
  <si>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</si>
  <si>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</si>
  <si>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</si>
  <si>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</si>
  <si>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</si>
  <si>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1560491893</t>
  </si>
  <si>
    <t>-1459934123</t>
  </si>
  <si>
    <t>1717434227</t>
  </si>
  <si>
    <t>0,878*29</t>
  </si>
  <si>
    <t>-63634305</t>
  </si>
  <si>
    <t>724</t>
  </si>
  <si>
    <t>Zdravotechnika - strojní vybavení</t>
  </si>
  <si>
    <t>43632100R</t>
  </si>
  <si>
    <t>D+M zařízení pro změkčování a demineralizaci pro první plnění a doplňování topné soustavy včetně náplně</t>
  </si>
  <si>
    <t>749631459</t>
  </si>
  <si>
    <t>998724121</t>
  </si>
  <si>
    <t>Přesun hmot tonážní pro strojní vybavení ruční v objektech v do 6 m</t>
  </si>
  <si>
    <t>-1206881424</t>
  </si>
  <si>
    <t>Přesun hmot pro strojní vybavení stanovený z hmotnosti přesunovaného materiálu vodorovná dopravní vzdálenost do 50 m ruční (bez užití mechanizace) v objektech výšky do 6 m</t>
  </si>
  <si>
    <t>https://podminky.urs.cz/item/CS_URS_2024_01/998724121</t>
  </si>
  <si>
    <t>731</t>
  </si>
  <si>
    <t>Ústřední vytápění - kotelny</t>
  </si>
  <si>
    <t>731200823</t>
  </si>
  <si>
    <t>Demontáž kotle ocelového na plynná nebo kapalná paliva výkon do 25 kW</t>
  </si>
  <si>
    <t>-368628528</t>
  </si>
  <si>
    <t>Demontáž kotlů ocelových na kapalná nebo plynná paliva, o výkonu do 25 kW</t>
  </si>
  <si>
    <t>https://podminky.urs.cz/item/CS_URS_2024_01/731200823</t>
  </si>
  <si>
    <t>73124430R</t>
  </si>
  <si>
    <t>Kotel ocelový závěsný na plyn kondenzační o výkonu 4,3-34,8 kW s nepřímo vyhřívaným stacionárním zásobníkem TV o objemu 117 l</t>
  </si>
  <si>
    <t>1566981511</t>
  </si>
  <si>
    <t>731391811</t>
  </si>
  <si>
    <t>Vypuštění vody z kotle samospádem pl kotle do 5 m2</t>
  </si>
  <si>
    <t>-2082269557</t>
  </si>
  <si>
    <t>Vypuštění vody z kotlů do kanalizace samospádem o výhřevné ploše kotlů do 5 m2</t>
  </si>
  <si>
    <t>https://podminky.urs.cz/item/CS_URS_2024_01/731391811</t>
  </si>
  <si>
    <t>731810401</t>
  </si>
  <si>
    <t>Nucený odtah spalin dvoutrubkový pro kondenzační kotel vodorovný 80 mm přívod vzduchu přes stěnu</t>
  </si>
  <si>
    <t>796612847</t>
  </si>
  <si>
    <t>Nucené odtahy spalin od kondenzačních kotlů odděleným potrubím (dvoutrubkový systém) vedeným vodorovně vnější stěnou přívod spalovacího vzduchu, průměru 80 mm</t>
  </si>
  <si>
    <t>https://podminky.urs.cz/item/CS_URS_2024_01/731810401</t>
  </si>
  <si>
    <t>731810411</t>
  </si>
  <si>
    <t>Nucený odtah spalin dvoutrubkový pro kondenzační kotel vodorovný 80 mm odvod spalin přes stěnu</t>
  </si>
  <si>
    <t>-230410560</t>
  </si>
  <si>
    <t>Nucené odtahy spalin od kondenzačních kotlů odděleným potrubím (dvoutrubkový systém) vedeným vodorovně vnější stěnou odvod spalin, průměru 80 mm</t>
  </si>
  <si>
    <t>https://podminky.urs.cz/item/CS_URS_2024_01/731810411</t>
  </si>
  <si>
    <t>731810421</t>
  </si>
  <si>
    <t>Nucený odtah spalin dvoutrubkový pro kondenzační kotel svislý 80 odvod spalin přes plochou střechu</t>
  </si>
  <si>
    <t>436654786</t>
  </si>
  <si>
    <t>Nucené odtahy spalin od kondenzačních kotlů odděleným potrubím (dvoutrubkový systém) vedeným svisle plochou střechou odvod spalin, průměru 80 mm</t>
  </si>
  <si>
    <t>https://podminky.urs.cz/item/CS_URS_2024_01/731810421</t>
  </si>
  <si>
    <t>731810441</t>
  </si>
  <si>
    <t>Prodloužení odděleného potrubí pro kondenzační kotel průměru 80 mm</t>
  </si>
  <si>
    <t>-1951783949</t>
  </si>
  <si>
    <t>Nucené odtahy spalin od kondenzačních kotlů prodloužení odděleného potrubí, průměru 80 mm</t>
  </si>
  <si>
    <t>https://podminky.urs.cz/item/CS_URS_2024_01/731810441</t>
  </si>
  <si>
    <t>998731121</t>
  </si>
  <si>
    <t>Přesun hmot tonážní pro kotelny ruční v objektech v do 6 m</t>
  </si>
  <si>
    <t>-701265698</t>
  </si>
  <si>
    <t>Přesun hmot pro kotelny stanovený z hmotnosti přesunovaného materiálu vodorovná dopravní vzdálenost do 50 m ruční (bez užití mechanizace) v objektech výšky do 6 m</t>
  </si>
  <si>
    <t>https://podminky.urs.cz/item/CS_URS_2024_01/998731121</t>
  </si>
  <si>
    <t>732</t>
  </si>
  <si>
    <t>Ústřední vytápění - strojovny</t>
  </si>
  <si>
    <t>73211311R</t>
  </si>
  <si>
    <t>Vyrovnávač dynamických tlaků G 1" PN 10 hydraulický závitový 2500l/h</t>
  </si>
  <si>
    <t>-1317505883</t>
  </si>
  <si>
    <t>73221281R</t>
  </si>
  <si>
    <t>Demontáž ohříváku zásobníkového závěsného</t>
  </si>
  <si>
    <t>-32970615</t>
  </si>
  <si>
    <t>Demontáž ohříváků zásobníkových závěsných</t>
  </si>
  <si>
    <t>732214813</t>
  </si>
  <si>
    <t>Vypuštění vody z ohříváku obsah do 630 l</t>
  </si>
  <si>
    <t>-1842690491</t>
  </si>
  <si>
    <t>Demontáž ohříváků zásobníkových vypuštění vody z ohříváků o obsahu do 630 l</t>
  </si>
  <si>
    <t>https://podminky.urs.cz/item/CS_URS_2024_01/732214813</t>
  </si>
  <si>
    <t>732331102</t>
  </si>
  <si>
    <t>Nádoba tlaková expanzní pro solární, topnou a chladící soustavu s membránou závitové připojení PN 1,0 o objemu 12 l</t>
  </si>
  <si>
    <t>2047939282</t>
  </si>
  <si>
    <t>Nádoby expanzní tlakové pro solární, topné a chladicí soustavy s membránou bez pojistného ventilu se závitovým připojením PN 1,0 o objemu 12 l</t>
  </si>
  <si>
    <t>https://podminky.urs.cz/item/CS_URS_2024_01/732331102</t>
  </si>
  <si>
    <t>73248192R</t>
  </si>
  <si>
    <t>Napojení odvodu kondenzátu z kotle a komína do kanalizace</t>
  </si>
  <si>
    <t>-1764066126</t>
  </si>
  <si>
    <t>732490102</t>
  </si>
  <si>
    <t>Montáž sifonu pro odvod kondenzátu kotle</t>
  </si>
  <si>
    <t>786820891</t>
  </si>
  <si>
    <t>Montáž ostatních zařízení pro odvod kondenzátu kotle sifonu</t>
  </si>
  <si>
    <t>https://podminky.urs.cz/item/CS_URS_2024_01/732490102</t>
  </si>
  <si>
    <t>48481003</t>
  </si>
  <si>
    <t>sifon pro odvod kondenzátu</t>
  </si>
  <si>
    <t>-1545547530</t>
  </si>
  <si>
    <t>732490103</t>
  </si>
  <si>
    <t>Montáž hadice pro odvod kondenzátu kotle</t>
  </si>
  <si>
    <t>-337132257</t>
  </si>
  <si>
    <t>Montáž ostatních zařízení pro odvod kondenzátu kotle hadice</t>
  </si>
  <si>
    <t>https://podminky.urs.cz/item/CS_URS_2024_01/732490103</t>
  </si>
  <si>
    <t>48481004</t>
  </si>
  <si>
    <t>hadice pro odvod kondenzátu</t>
  </si>
  <si>
    <t>781096504</t>
  </si>
  <si>
    <t>73249381R</t>
  </si>
  <si>
    <t>Demontáž ostatního zařízení strojovny včetně koaxiálního potrubí pro přívod vzduchu a odvod spalin</t>
  </si>
  <si>
    <t>-490753256</t>
  </si>
  <si>
    <t>73251140R</t>
  </si>
  <si>
    <t>Kotlový modul - nesměšovaný, PN 10, T = +120 °C, maximální průtok 3000 l/h</t>
  </si>
  <si>
    <t>1789350115</t>
  </si>
  <si>
    <t>73251150R</t>
  </si>
  <si>
    <t>Kotlový modul - směšovaný s přepouštěcím ventilem, PN 10, T = +120 °C, maximální průtok 3000 l/h</t>
  </si>
  <si>
    <t>567554376</t>
  </si>
  <si>
    <t>55128890R</t>
  </si>
  <si>
    <t>D+M plnoautomatické doplňovací zařízení s bezpečnostním uzavřením</t>
  </si>
  <si>
    <t>-1920193297</t>
  </si>
  <si>
    <t>998732121</t>
  </si>
  <si>
    <t>Přesun hmot tonážní pro strojovny ruční v objektech v do 6 m</t>
  </si>
  <si>
    <t>-193004389</t>
  </si>
  <si>
    <t>Přesun hmot pro strojovny stanovený z hmotnosti přesunovaného materiálu vodorovná dopravní vzdálenost do 50 m ruční (bez užití mechanizace) v objektech výšky do 6 m</t>
  </si>
  <si>
    <t>https://podminky.urs.cz/item/CS_URS_2024_01/998732121</t>
  </si>
  <si>
    <t>733</t>
  </si>
  <si>
    <t>Ústřední vytápění - rozvodné potrubí</t>
  </si>
  <si>
    <t>733122204</t>
  </si>
  <si>
    <t>Potrubí z uhlíkové oceli tenkostěnné vnější PP opláštění spojované lisováním D 22x1,5 mm</t>
  </si>
  <si>
    <t>-1701278573</t>
  </si>
  <si>
    <t>Potrubí z trubek ocelových hladkých spojovaných lisováním z uhlíkové oceli tenkostěnné PP opláštění PN 16, T= +110°C Ø 22/1,5</t>
  </si>
  <si>
    <t>https://podminky.urs.cz/item/CS_URS_2024_01/733122204</t>
  </si>
  <si>
    <t>733122205</t>
  </si>
  <si>
    <t>Potrubí z uhlíkové oceli tenkostěnné vnější PP opláštění spojované lisováním D 28x1,5 mm</t>
  </si>
  <si>
    <t>218348117</t>
  </si>
  <si>
    <t>Potrubí z trubek ocelových hladkých spojovaných lisováním z uhlíkové oceli tenkostěnné PP opláštění PN 16, T= +110°C Ø 28/1,5</t>
  </si>
  <si>
    <t>https://podminky.urs.cz/item/CS_URS_2024_01/733122205</t>
  </si>
  <si>
    <t>73312411R</t>
  </si>
  <si>
    <t>Připojení stávající otopné soustavy</t>
  </si>
  <si>
    <t>-1230088558</t>
  </si>
  <si>
    <t>733190217</t>
  </si>
  <si>
    <t>Zkouška těsnosti potrubí ocelové hladké D do 51x2,6</t>
  </si>
  <si>
    <t>-1904750900</t>
  </si>
  <si>
    <t>Zkoušky těsnosti potrubí, manžety prostupové z trubek ocelových zkoušky těsnosti potrubí (za provozu) z trubek ocelových hladkých Ø do 51/2,6</t>
  </si>
  <si>
    <t>https://podminky.urs.cz/item/CS_URS_2024_01/733190217</t>
  </si>
  <si>
    <t>733191112</t>
  </si>
  <si>
    <t>Manžeta prostupová pro ocelové potrubí DN přes 20 do 32</t>
  </si>
  <si>
    <t>7733732</t>
  </si>
  <si>
    <t>Zkoušky těsnosti potrubí, manžety prostupové z trubek ocelových manžety prostupové pro trubky DN přes 20 do 32</t>
  </si>
  <si>
    <t>https://podminky.urs.cz/item/CS_URS_2024_01/733191112</t>
  </si>
  <si>
    <t>73381125R</t>
  </si>
  <si>
    <t>Ochrana potrubí ústředního vytápění termoizolačními trubicemi z PE tl přes 25 do 30 mm DN do 22 mm</t>
  </si>
  <si>
    <t>-305193901</t>
  </si>
  <si>
    <t>Ochrana potrubí termoizolačními trubicemi z pěnového polyetylenu PE přilepenými v příčných a podélných spojích, tloušťky izolace přes 25 do 30 mm, vnitřního průměru izolace DN do 22 mm</t>
  </si>
  <si>
    <t>73381126R</t>
  </si>
  <si>
    <t>Ochrana potrubí ústředního vytápění termoizolačními trubicemi z PE tl přes 25 do 30 mm DN přes 32 do 45 mm</t>
  </si>
  <si>
    <t>-1696554085</t>
  </si>
  <si>
    <t>Ochrana potrubí termoizolačními trubicemi z pěnového polyetylenu PE přilepenými v příčných a podélných spojích, tloušťky izolace přes 25 do 30 mm, vnitřního průměru izolace DN přes 22 do 45 mm</t>
  </si>
  <si>
    <t>73381127R</t>
  </si>
  <si>
    <t>Ochrana potrubí ústředního vytápění termoizolačními trubicemi z PE tl přes 35 do 40 mm DN přes 63 do 89m</t>
  </si>
  <si>
    <t>2013325499</t>
  </si>
  <si>
    <t>Ochrana potrubí termoizolačními trubicemi z pěnového polyetylenu PE přilepenými v příčných a podélných spojích, tloušťky izolace přes 35 do 40 mm, vnitřního průměru izolace DN přes 63 do 89 mm</t>
  </si>
  <si>
    <t>998733121</t>
  </si>
  <si>
    <t>Přesun hmot tonážní pro rozvody potrubí ruční v objektech v do 6 m</t>
  </si>
  <si>
    <t>-15579519</t>
  </si>
  <si>
    <t>Přesun hmot pro rozvody potrubí stanovený z hmotnosti přesunovaného materiálu vodorovná dopravní vzdálenost do 50 m ruční (bez užití mechanizace) v objektech výšky do 6 m</t>
  </si>
  <si>
    <t>https://podminky.urs.cz/item/CS_URS_2024_01/998733121</t>
  </si>
  <si>
    <t>734</t>
  </si>
  <si>
    <t>Ústřední vytápění - armatury</t>
  </si>
  <si>
    <t>73416344R</t>
  </si>
  <si>
    <t>Odlučovač nečistot absorpční přímý G 3/4" PN 10 do 120°C s vnitřními závity</t>
  </si>
  <si>
    <t>-1508412132</t>
  </si>
  <si>
    <t>Ostatní armatury absorpční odlučovače nečistot PN 10 do 120°C přímé s vnitřními závity G 3/4</t>
  </si>
  <si>
    <t>734222812</t>
  </si>
  <si>
    <t>Ventil závitový termostatický přímý G 1/2 PN 16 do 110°C s ruční hlavou chromovaný</t>
  </si>
  <si>
    <t>2015632654</t>
  </si>
  <si>
    <t>Ventily regulační závitové termostatické s hlavicí ručního ovládání PN 16 do 110°C přímé chromované G 1/2</t>
  </si>
  <si>
    <t>https://podminky.urs.cz/item/CS_URS_2024_01/734222812</t>
  </si>
  <si>
    <t>734261233</t>
  </si>
  <si>
    <t>Šroubení topenářské přímé G 1/2 PN 16 do 120°C</t>
  </si>
  <si>
    <t>158751445</t>
  </si>
  <si>
    <t>Šroubení topenářské PN 16 do 120°C přímé G 1/2</t>
  </si>
  <si>
    <t>https://podminky.urs.cz/item/CS_URS_2024_01/734261233</t>
  </si>
  <si>
    <t>734261717</t>
  </si>
  <si>
    <t>Šroubení regulační radiátorové přímé G 1/2 s vypouštěním</t>
  </si>
  <si>
    <t>653800523</t>
  </si>
  <si>
    <t>Šroubení regulační radiátorové přímé s vypouštěním G 1/2</t>
  </si>
  <si>
    <t>https://podminky.urs.cz/item/CS_URS_2024_01/734261717</t>
  </si>
  <si>
    <t>734291313</t>
  </si>
  <si>
    <t>Odlučovač vzduchu absorpční přímý G 3/4" PN 10 do 120°C s vnitřními závity</t>
  </si>
  <si>
    <t>597182296</t>
  </si>
  <si>
    <t>Ostatní armatury absorpční odlučovače vzduchu PN 10 do 120°C přímé s vnitřními závity G 3/4</t>
  </si>
  <si>
    <t>https://podminky.urs.cz/item/CS_URS_2024_01/734291313</t>
  </si>
  <si>
    <t>998734121</t>
  </si>
  <si>
    <t>Přesun hmot tonážní pro armatury ruční v objektech v do 6 m</t>
  </si>
  <si>
    <t>1375820826</t>
  </si>
  <si>
    <t>Přesun hmot pro armatury stanovený z hmotnosti přesunovaného materiálu vodorovná dopravní vzdálenost do 50 m ruční (bez užití mechanizace) v objektech výšky do 6 m</t>
  </si>
  <si>
    <t>https://podminky.urs.cz/item/CS_URS_2024_01/998734121</t>
  </si>
  <si>
    <t>735</t>
  </si>
  <si>
    <t>Ústřední vytápění - otopná tělesa</t>
  </si>
  <si>
    <t>73515160R</t>
  </si>
  <si>
    <t>Otopné těleso panelové dvoudeskové 2 přídavné přestupní plochy výška/délka 900/2000 mm výkon 4626 W</t>
  </si>
  <si>
    <t>-55985011</t>
  </si>
  <si>
    <t>Otopná tělesa panelová dvoudesková PN 1,0 MPa, T do 110°C se dvěma přídavnými přestupními plochami výšky tělesa 900 mm / stavební délky 2000 mm / výkonu 4626 W</t>
  </si>
  <si>
    <t>998735121</t>
  </si>
  <si>
    <t>Přesun hmot tonážní pro otopná tělesa ruční v objektech v do 6 m</t>
  </si>
  <si>
    <t>-1756797931</t>
  </si>
  <si>
    <t>Přesun hmot pro otopná tělesa stanovený z hmotnosti přesunovaného materiálu vodorovná dopravní vzdálenost do 50 m ruční (bez užití mechanizace) v objektech výšky do 6 m</t>
  </si>
  <si>
    <t>https://podminky.urs.cz/item/CS_URS_2024_01/998735121</t>
  </si>
  <si>
    <t>-84797646</t>
  </si>
  <si>
    <t>průrazy, rýhy, začištění atd.</t>
  </si>
  <si>
    <t>HZS2492</t>
  </si>
  <si>
    <t>Hodinová zúčtovací sazba pomocný dělník PSV</t>
  </si>
  <si>
    <t>-283577216</t>
  </si>
  <si>
    <t>Hodinové zúčtovací sazby profesí PSV zednické výpomoci a pomocné práce PSV pomocný dělník PSV</t>
  </si>
  <si>
    <t>https://podminky.urs.cz/item/CS_URS_2024_01/HZS2492</t>
  </si>
  <si>
    <t>průzkum k nalezení vhodného místa pro připojení odvodu kondenzátu z kotle a komína</t>
  </si>
  <si>
    <t>do kanalizace</t>
  </si>
  <si>
    <t>05 -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</si>
  <si>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</si>
  <si>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</si>
  <si>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</si>
  <si>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</si>
  <si>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</si>
  <si>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</si>
  <si>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</si>
  <si>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</si>
  <si>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</si>
  <si>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</si>
  <si>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</si>
  <si>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Kč</t>
  </si>
  <si>
    <t>1024</t>
  </si>
  <si>
    <t>944227318</t>
  </si>
  <si>
    <t>https://podminky.urs.cz/item/CS_URS_2024_01/012103000</t>
  </si>
  <si>
    <t>012203000</t>
  </si>
  <si>
    <t>Geodetické práce při provádění stavby</t>
  </si>
  <si>
    <t>-591192580</t>
  </si>
  <si>
    <t>https://podminky.urs.cz/item/CS_URS_2024_01/012203000</t>
  </si>
  <si>
    <t>012303000</t>
  </si>
  <si>
    <t>Geodetické práce po výstavbě</t>
  </si>
  <si>
    <t>-1740223735</t>
  </si>
  <si>
    <t>https://podminky.urs.cz/item/CS_URS_2024_01/012303000</t>
  </si>
  <si>
    <t>013254000</t>
  </si>
  <si>
    <t>Dokumentace skutečného provedení stavby</t>
  </si>
  <si>
    <t>-1417402005</t>
  </si>
  <si>
    <t>https://podminky.urs.cz/item/CS_URS_2024_01/013254000</t>
  </si>
  <si>
    <t>VRN3</t>
  </si>
  <si>
    <t>Zařízení staveniště</t>
  </si>
  <si>
    <t>030001000</t>
  </si>
  <si>
    <t>-326023176</t>
  </si>
  <si>
    <t>https://podminky.urs.cz/item/CS_URS_2024_01/030001000</t>
  </si>
  <si>
    <t>VRN4</t>
  </si>
  <si>
    <t>Inženýrská činnost</t>
  </si>
  <si>
    <t>043154000</t>
  </si>
  <si>
    <t>Zkoušky hutnicí</t>
  </si>
  <si>
    <t>1855410523</t>
  </si>
  <si>
    <t>https://podminky.urs.cz/item/CS_URS_2024_01/043154000</t>
  </si>
  <si>
    <t>045203000</t>
  </si>
  <si>
    <t>Kompletační činnost</t>
  </si>
  <si>
    <t>-1047900101</t>
  </si>
  <si>
    <t>https://podminky.urs.cz/item/CS_URS_2024_01/045203000</t>
  </si>
  <si>
    <t>045303000</t>
  </si>
  <si>
    <t>Koordinační činnost</t>
  </si>
  <si>
    <t>-309153572</t>
  </si>
  <si>
    <t>https://podminky.urs.cz/item/CS_URS_2024_01/045303000</t>
  </si>
  <si>
    <t>VRN6</t>
  </si>
  <si>
    <t>Územní vlivy</t>
  </si>
  <si>
    <t>065002000</t>
  </si>
  <si>
    <t>Mimostaveništní doprava materiálů</t>
  </si>
  <si>
    <t>-1836561781</t>
  </si>
  <si>
    <t>https://podminky.urs.cz/item/CS_URS_2024_01/065002000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</si>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</sst>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7176" TargetMode="External" /><Relationship Id="rId2" Type="http://schemas.openxmlformats.org/officeDocument/2006/relationships/hyperlink" Target="https://podminky.urs.cz/item/CS_URS_2024_01/113107222" TargetMode="External" /><Relationship Id="rId3" Type="http://schemas.openxmlformats.org/officeDocument/2006/relationships/hyperlink" Target="https://podminky.urs.cz/item/CS_URS_2024_01/121151103" TargetMode="External" /><Relationship Id="rId4" Type="http://schemas.openxmlformats.org/officeDocument/2006/relationships/hyperlink" Target="https://podminky.urs.cz/item/CS_URS_2024_01/122451101" TargetMode="External" /><Relationship Id="rId5" Type="http://schemas.openxmlformats.org/officeDocument/2006/relationships/hyperlink" Target="https://podminky.urs.cz/item/CS_URS_2024_01/131451100" TargetMode="External" /><Relationship Id="rId6" Type="http://schemas.openxmlformats.org/officeDocument/2006/relationships/hyperlink" Target="https://podminky.urs.cz/item/CS_URS_2024_01/162251102" TargetMode="External" /><Relationship Id="rId7" Type="http://schemas.openxmlformats.org/officeDocument/2006/relationships/hyperlink" Target="https://podminky.urs.cz/item/CS_URS_2024_01/162751137" TargetMode="External" /><Relationship Id="rId8" Type="http://schemas.openxmlformats.org/officeDocument/2006/relationships/hyperlink" Target="https://podminky.urs.cz/item/CS_URS_2024_01/162751139" TargetMode="External" /><Relationship Id="rId9" Type="http://schemas.openxmlformats.org/officeDocument/2006/relationships/hyperlink" Target="https://podminky.urs.cz/item/CS_URS_2024_01/167151101" TargetMode="External" /><Relationship Id="rId10" Type="http://schemas.openxmlformats.org/officeDocument/2006/relationships/hyperlink" Target="https://podminky.urs.cz/item/CS_URS_2024_01/167151102" TargetMode="External" /><Relationship Id="rId11" Type="http://schemas.openxmlformats.org/officeDocument/2006/relationships/hyperlink" Target="https://podminky.urs.cz/item/CS_URS_2024_01/171201231" TargetMode="External" /><Relationship Id="rId12" Type="http://schemas.openxmlformats.org/officeDocument/2006/relationships/hyperlink" Target="https://podminky.urs.cz/item/CS_URS_2024_01/171251201" TargetMode="External" /><Relationship Id="rId13" Type="http://schemas.openxmlformats.org/officeDocument/2006/relationships/hyperlink" Target="https://podminky.urs.cz/item/CS_URS_2024_01/174111101" TargetMode="External" /><Relationship Id="rId14" Type="http://schemas.openxmlformats.org/officeDocument/2006/relationships/hyperlink" Target="https://podminky.urs.cz/item/CS_URS_2024_01/181351003" TargetMode="External" /><Relationship Id="rId15" Type="http://schemas.openxmlformats.org/officeDocument/2006/relationships/hyperlink" Target="https://podminky.urs.cz/item/CS_URS_2024_01/181411131" TargetMode="External" /><Relationship Id="rId16" Type="http://schemas.openxmlformats.org/officeDocument/2006/relationships/hyperlink" Target="https://podminky.urs.cz/item/CS_URS_2024_01/181951114" TargetMode="External" /><Relationship Id="rId17" Type="http://schemas.openxmlformats.org/officeDocument/2006/relationships/hyperlink" Target="https://podminky.urs.cz/item/CS_URS_2024_01/271572211" TargetMode="External" /><Relationship Id="rId18" Type="http://schemas.openxmlformats.org/officeDocument/2006/relationships/hyperlink" Target="https://podminky.urs.cz/item/CS_URS_2024_01/273321411" TargetMode="External" /><Relationship Id="rId19" Type="http://schemas.openxmlformats.org/officeDocument/2006/relationships/hyperlink" Target="https://podminky.urs.cz/item/CS_URS_2024_01/273351121" TargetMode="External" /><Relationship Id="rId20" Type="http://schemas.openxmlformats.org/officeDocument/2006/relationships/hyperlink" Target="https://podminky.urs.cz/item/CS_URS_2024_01/273351122" TargetMode="External" /><Relationship Id="rId21" Type="http://schemas.openxmlformats.org/officeDocument/2006/relationships/hyperlink" Target="https://podminky.urs.cz/item/CS_URS_2024_01/273362021" TargetMode="External" /><Relationship Id="rId22" Type="http://schemas.openxmlformats.org/officeDocument/2006/relationships/hyperlink" Target="https://podminky.urs.cz/item/CS_URS_2024_01/274261125" TargetMode="External" /><Relationship Id="rId23" Type="http://schemas.openxmlformats.org/officeDocument/2006/relationships/hyperlink" Target="https://podminky.urs.cz/item/CS_URS_2024_01/275261115" TargetMode="External" /><Relationship Id="rId24" Type="http://schemas.openxmlformats.org/officeDocument/2006/relationships/hyperlink" Target="https://podminky.urs.cz/item/CS_URS_2024_01/275261131" TargetMode="External" /><Relationship Id="rId25" Type="http://schemas.openxmlformats.org/officeDocument/2006/relationships/hyperlink" Target="https://podminky.urs.cz/item/CS_URS_2024_01/310279842" TargetMode="External" /><Relationship Id="rId26" Type="http://schemas.openxmlformats.org/officeDocument/2006/relationships/hyperlink" Target="https://podminky.urs.cz/item/CS_URS_2024_01/317941121" TargetMode="External" /><Relationship Id="rId27" Type="http://schemas.openxmlformats.org/officeDocument/2006/relationships/hyperlink" Target="https://podminky.urs.cz/item/CS_URS_2024_01/317941123" TargetMode="External" /><Relationship Id="rId28" Type="http://schemas.openxmlformats.org/officeDocument/2006/relationships/hyperlink" Target="https://podminky.urs.cz/item/CS_URS_2024_01/337171410" TargetMode="External" /><Relationship Id="rId29" Type="http://schemas.openxmlformats.org/officeDocument/2006/relationships/hyperlink" Target="https://podminky.urs.cz/item/CS_URS_2024_01/340271031" TargetMode="External" /><Relationship Id="rId30" Type="http://schemas.openxmlformats.org/officeDocument/2006/relationships/hyperlink" Target="https://podminky.urs.cz/item/CS_URS_2024_01/342151111" TargetMode="External" /><Relationship Id="rId31" Type="http://schemas.openxmlformats.org/officeDocument/2006/relationships/hyperlink" Target="https://podminky.urs.cz/item/CS_URS_2024_01/342191911" TargetMode="External" /><Relationship Id="rId32" Type="http://schemas.openxmlformats.org/officeDocument/2006/relationships/hyperlink" Target="https://podminky.urs.cz/item/CS_URS_2024_01/441171111" TargetMode="External" /><Relationship Id="rId33" Type="http://schemas.openxmlformats.org/officeDocument/2006/relationships/hyperlink" Target="https://podminky.urs.cz/item/CS_URS_2024_01/444151111" TargetMode="External" /><Relationship Id="rId34" Type="http://schemas.openxmlformats.org/officeDocument/2006/relationships/hyperlink" Target="https://podminky.urs.cz/item/CS_URS_2024_01/444191911" TargetMode="External" /><Relationship Id="rId35" Type="http://schemas.openxmlformats.org/officeDocument/2006/relationships/hyperlink" Target="https://podminky.urs.cz/item/CS_URS_2024_01/564851111" TargetMode="External" /><Relationship Id="rId36" Type="http://schemas.openxmlformats.org/officeDocument/2006/relationships/hyperlink" Target="https://podminky.urs.cz/item/CS_URS_2024_01/564952111" TargetMode="External" /><Relationship Id="rId37" Type="http://schemas.openxmlformats.org/officeDocument/2006/relationships/hyperlink" Target="https://podminky.urs.cz/item/CS_URS_2024_01/565145101" TargetMode="External" /><Relationship Id="rId38" Type="http://schemas.openxmlformats.org/officeDocument/2006/relationships/hyperlink" Target="https://podminky.urs.cz/item/CS_URS_2024_01/573111111" TargetMode="External" /><Relationship Id="rId39" Type="http://schemas.openxmlformats.org/officeDocument/2006/relationships/hyperlink" Target="https://podminky.urs.cz/item/CS_URS_2024_01/573231109" TargetMode="External" /><Relationship Id="rId40" Type="http://schemas.openxmlformats.org/officeDocument/2006/relationships/hyperlink" Target="https://podminky.urs.cz/item/CS_URS_2024_01/577134211" TargetMode="External" /><Relationship Id="rId41" Type="http://schemas.openxmlformats.org/officeDocument/2006/relationships/hyperlink" Target="https://podminky.urs.cz/item/CS_URS_2024_01/612325225" TargetMode="External" /><Relationship Id="rId42" Type="http://schemas.openxmlformats.org/officeDocument/2006/relationships/hyperlink" Target="https://podminky.urs.cz/item/CS_URS_2024_01/612325302" TargetMode="External" /><Relationship Id="rId43" Type="http://schemas.openxmlformats.org/officeDocument/2006/relationships/hyperlink" Target="https://podminky.urs.cz/item/CS_URS_2024_01/619995001" TargetMode="External" /><Relationship Id="rId44" Type="http://schemas.openxmlformats.org/officeDocument/2006/relationships/hyperlink" Target="https://podminky.urs.cz/item/CS_URS_2024_01/621215102" TargetMode="External" /><Relationship Id="rId45" Type="http://schemas.openxmlformats.org/officeDocument/2006/relationships/hyperlink" Target="https://podminky.urs.cz/item/CS_URS_2024_01/621525102" TargetMode="External" /><Relationship Id="rId46" Type="http://schemas.openxmlformats.org/officeDocument/2006/relationships/hyperlink" Target="https://podminky.urs.cz/item/CS_URS_2024_01/622215102" TargetMode="External" /><Relationship Id="rId47" Type="http://schemas.openxmlformats.org/officeDocument/2006/relationships/hyperlink" Target="https://podminky.urs.cz/item/CS_URS_2024_01/622525102" TargetMode="External" /><Relationship Id="rId48" Type="http://schemas.openxmlformats.org/officeDocument/2006/relationships/hyperlink" Target="https://podminky.urs.cz/item/CS_URS_2024_01/631311125" TargetMode="External" /><Relationship Id="rId49" Type="http://schemas.openxmlformats.org/officeDocument/2006/relationships/hyperlink" Target="https://podminky.urs.cz/item/CS_URS_2024_01/631319012" TargetMode="External" /><Relationship Id="rId50" Type="http://schemas.openxmlformats.org/officeDocument/2006/relationships/hyperlink" Target="https://podminky.urs.cz/item/CS_URS_2024_01/631319173" TargetMode="External" /><Relationship Id="rId51" Type="http://schemas.openxmlformats.org/officeDocument/2006/relationships/hyperlink" Target="https://podminky.urs.cz/item/CS_URS_2024_01/631351101" TargetMode="External" /><Relationship Id="rId52" Type="http://schemas.openxmlformats.org/officeDocument/2006/relationships/hyperlink" Target="https://podminky.urs.cz/item/CS_URS_2024_01/631351102" TargetMode="External" /><Relationship Id="rId53" Type="http://schemas.openxmlformats.org/officeDocument/2006/relationships/hyperlink" Target="https://podminky.urs.cz/item/CS_URS_2024_01/631362021" TargetMode="External" /><Relationship Id="rId54" Type="http://schemas.openxmlformats.org/officeDocument/2006/relationships/hyperlink" Target="https://podminky.urs.cz/item/CS_URS_2024_01/634112128" TargetMode="External" /><Relationship Id="rId55" Type="http://schemas.openxmlformats.org/officeDocument/2006/relationships/hyperlink" Target="https://podminky.urs.cz/item/CS_URS_2024_01/634663111" TargetMode="External" /><Relationship Id="rId56" Type="http://schemas.openxmlformats.org/officeDocument/2006/relationships/hyperlink" Target="https://podminky.urs.cz/item/CS_URS_2024_01/634911122" TargetMode="External" /><Relationship Id="rId57" Type="http://schemas.openxmlformats.org/officeDocument/2006/relationships/hyperlink" Target="https://podminky.urs.cz/item/CS_URS_2024_01/642945111" TargetMode="External" /><Relationship Id="rId58" Type="http://schemas.openxmlformats.org/officeDocument/2006/relationships/hyperlink" Target="https://podminky.urs.cz/item/CS_URS_2024_01/916131213" TargetMode="External" /><Relationship Id="rId59" Type="http://schemas.openxmlformats.org/officeDocument/2006/relationships/hyperlink" Target="https://podminky.urs.cz/item/CS_URS_2024_01/941111121" TargetMode="External" /><Relationship Id="rId60" Type="http://schemas.openxmlformats.org/officeDocument/2006/relationships/hyperlink" Target="https://podminky.urs.cz/item/CS_URS_2024_01/941111221" TargetMode="External" /><Relationship Id="rId61" Type="http://schemas.openxmlformats.org/officeDocument/2006/relationships/hyperlink" Target="https://podminky.urs.cz/item/CS_URS_2024_01/941111821" TargetMode="External" /><Relationship Id="rId62" Type="http://schemas.openxmlformats.org/officeDocument/2006/relationships/hyperlink" Target="https://podminky.urs.cz/item/CS_URS_2024_01/949101112" TargetMode="External" /><Relationship Id="rId63" Type="http://schemas.openxmlformats.org/officeDocument/2006/relationships/hyperlink" Target="https://podminky.urs.cz/item/CS_URS_2024_01/952901221" TargetMode="External" /><Relationship Id="rId64" Type="http://schemas.openxmlformats.org/officeDocument/2006/relationships/hyperlink" Target="https://podminky.urs.cz/item/CS_URS_2024_01/953961215" TargetMode="External" /><Relationship Id="rId65" Type="http://schemas.openxmlformats.org/officeDocument/2006/relationships/hyperlink" Target="https://podminky.urs.cz/item/CS_URS_2024_01/953965141" TargetMode="External" /><Relationship Id="rId66" Type="http://schemas.openxmlformats.org/officeDocument/2006/relationships/hyperlink" Target="https://podminky.urs.cz/item/CS_URS_2024_01/968062374" TargetMode="External" /><Relationship Id="rId67" Type="http://schemas.openxmlformats.org/officeDocument/2006/relationships/hyperlink" Target="https://podminky.urs.cz/item/CS_URS_2024_01/968072455" TargetMode="External" /><Relationship Id="rId68" Type="http://schemas.openxmlformats.org/officeDocument/2006/relationships/hyperlink" Target="https://podminky.urs.cz/item/CS_URS_2024_01/971033641" TargetMode="External" /><Relationship Id="rId69" Type="http://schemas.openxmlformats.org/officeDocument/2006/relationships/hyperlink" Target="https://podminky.urs.cz/item/CS_URS_2024_01/971033651" TargetMode="External" /><Relationship Id="rId70" Type="http://schemas.openxmlformats.org/officeDocument/2006/relationships/hyperlink" Target="https://podminky.urs.cz/item/CS_URS_2024_01/973031335" TargetMode="External" /><Relationship Id="rId71" Type="http://schemas.openxmlformats.org/officeDocument/2006/relationships/hyperlink" Target="https://podminky.urs.cz/item/CS_URS_2024_01/977211122" TargetMode="External" /><Relationship Id="rId72" Type="http://schemas.openxmlformats.org/officeDocument/2006/relationships/hyperlink" Target="https://podminky.urs.cz/item/CS_URS_2024_01/977211124" TargetMode="External" /><Relationship Id="rId73" Type="http://schemas.openxmlformats.org/officeDocument/2006/relationships/hyperlink" Target="https://podminky.urs.cz/item/CS_URS_2024_01/997013211" TargetMode="External" /><Relationship Id="rId74" Type="http://schemas.openxmlformats.org/officeDocument/2006/relationships/hyperlink" Target="https://podminky.urs.cz/item/CS_URS_2024_01/997013501" TargetMode="External" /><Relationship Id="rId75" Type="http://schemas.openxmlformats.org/officeDocument/2006/relationships/hyperlink" Target="https://podminky.urs.cz/item/CS_URS_2024_01/997013509" TargetMode="External" /><Relationship Id="rId76" Type="http://schemas.openxmlformats.org/officeDocument/2006/relationships/hyperlink" Target="https://podminky.urs.cz/item/CS_URS_2024_01/997013631" TargetMode="External" /><Relationship Id="rId77" Type="http://schemas.openxmlformats.org/officeDocument/2006/relationships/hyperlink" Target="https://podminky.urs.cz/item/CS_URS_2024_01/997221551" TargetMode="External" /><Relationship Id="rId78" Type="http://schemas.openxmlformats.org/officeDocument/2006/relationships/hyperlink" Target="https://podminky.urs.cz/item/CS_URS_2024_01/997221559" TargetMode="External" /><Relationship Id="rId79" Type="http://schemas.openxmlformats.org/officeDocument/2006/relationships/hyperlink" Target="https://podminky.urs.cz/item/CS_URS_2024_01/997221571" TargetMode="External" /><Relationship Id="rId80" Type="http://schemas.openxmlformats.org/officeDocument/2006/relationships/hyperlink" Target="https://podminky.urs.cz/item/CS_URS_2024_01/997221579" TargetMode="External" /><Relationship Id="rId81" Type="http://schemas.openxmlformats.org/officeDocument/2006/relationships/hyperlink" Target="https://podminky.urs.cz/item/CS_URS_2024_01/997221611" TargetMode="External" /><Relationship Id="rId82" Type="http://schemas.openxmlformats.org/officeDocument/2006/relationships/hyperlink" Target="https://podminky.urs.cz/item/CS_URS_2024_01/997221612" TargetMode="External" /><Relationship Id="rId83" Type="http://schemas.openxmlformats.org/officeDocument/2006/relationships/hyperlink" Target="https://podminky.urs.cz/item/CS_URS_2024_01/997221862" TargetMode="External" /><Relationship Id="rId84" Type="http://schemas.openxmlformats.org/officeDocument/2006/relationships/hyperlink" Target="https://podminky.urs.cz/item/CS_URS_2024_01/997221873" TargetMode="External" /><Relationship Id="rId85" Type="http://schemas.openxmlformats.org/officeDocument/2006/relationships/hyperlink" Target="https://podminky.urs.cz/item/CS_URS_2024_01/998018001" TargetMode="External" /><Relationship Id="rId86" Type="http://schemas.openxmlformats.org/officeDocument/2006/relationships/hyperlink" Target="https://podminky.urs.cz/item/CS_URS_2024_01/998225111" TargetMode="External" /><Relationship Id="rId87" Type="http://schemas.openxmlformats.org/officeDocument/2006/relationships/hyperlink" Target="https://podminky.urs.cz/item/CS_URS_2024_01/711111001" TargetMode="External" /><Relationship Id="rId88" Type="http://schemas.openxmlformats.org/officeDocument/2006/relationships/hyperlink" Target="https://podminky.urs.cz/item/CS_URS_2024_01/711141559" TargetMode="External" /><Relationship Id="rId89" Type="http://schemas.openxmlformats.org/officeDocument/2006/relationships/hyperlink" Target="https://podminky.urs.cz/item/CS_URS_2024_01/998711121" TargetMode="External" /><Relationship Id="rId90" Type="http://schemas.openxmlformats.org/officeDocument/2006/relationships/hyperlink" Target="https://podminky.urs.cz/item/CS_URS_2024_01/763121211" TargetMode="External" /><Relationship Id="rId91" Type="http://schemas.openxmlformats.org/officeDocument/2006/relationships/hyperlink" Target="https://podminky.urs.cz/item/CS_URS_2024_01/763121714" TargetMode="External" /><Relationship Id="rId92" Type="http://schemas.openxmlformats.org/officeDocument/2006/relationships/hyperlink" Target="https://podminky.urs.cz/item/CS_URS_2024_01/998763331" TargetMode="External" /><Relationship Id="rId93" Type="http://schemas.openxmlformats.org/officeDocument/2006/relationships/hyperlink" Target="https://podminky.urs.cz/item/CS_URS_2024_01/764002851" TargetMode="External" /><Relationship Id="rId94" Type="http://schemas.openxmlformats.org/officeDocument/2006/relationships/hyperlink" Target="https://podminky.urs.cz/item/CS_URS_2024_01/764215611" TargetMode="External" /><Relationship Id="rId95" Type="http://schemas.openxmlformats.org/officeDocument/2006/relationships/hyperlink" Target="https://podminky.urs.cz/item/CS_URS_2024_01/764216642" TargetMode="External" /><Relationship Id="rId96" Type="http://schemas.openxmlformats.org/officeDocument/2006/relationships/hyperlink" Target="https://podminky.urs.cz/item/CS_URS_2024_01/764216665" TargetMode="External" /><Relationship Id="rId97" Type="http://schemas.openxmlformats.org/officeDocument/2006/relationships/hyperlink" Target="https://podminky.urs.cz/item/CS_URS_2024_01/764311614" TargetMode="External" /><Relationship Id="rId98" Type="http://schemas.openxmlformats.org/officeDocument/2006/relationships/hyperlink" Target="https://podminky.urs.cz/item/CS_URS_2024_01/764311617" TargetMode="External" /><Relationship Id="rId99" Type="http://schemas.openxmlformats.org/officeDocument/2006/relationships/hyperlink" Target="https://podminky.urs.cz/item/CS_URS_2024_01/764312662" TargetMode="External" /><Relationship Id="rId100" Type="http://schemas.openxmlformats.org/officeDocument/2006/relationships/hyperlink" Target="https://podminky.urs.cz/item/CS_URS_2024_01/764505113" TargetMode="External" /><Relationship Id="rId101" Type="http://schemas.openxmlformats.org/officeDocument/2006/relationships/hyperlink" Target="https://podminky.urs.cz/item/CS_URS_2024_01/764518622" TargetMode="External" /><Relationship Id="rId102" Type="http://schemas.openxmlformats.org/officeDocument/2006/relationships/hyperlink" Target="https://podminky.urs.cz/item/CS_URS_2024_01/998764121" TargetMode="External" /><Relationship Id="rId103" Type="http://schemas.openxmlformats.org/officeDocument/2006/relationships/hyperlink" Target="https://podminky.urs.cz/item/CS_URS_2024_01/766622131" TargetMode="External" /><Relationship Id="rId104" Type="http://schemas.openxmlformats.org/officeDocument/2006/relationships/hyperlink" Target="https://podminky.urs.cz/item/CS_URS_2024_01/766622832" TargetMode="External" /><Relationship Id="rId105" Type="http://schemas.openxmlformats.org/officeDocument/2006/relationships/hyperlink" Target="https://podminky.urs.cz/item/CS_URS_2024_01/766622861" TargetMode="External" /><Relationship Id="rId106" Type="http://schemas.openxmlformats.org/officeDocument/2006/relationships/hyperlink" Target="https://podminky.urs.cz/item/CS_URS_2024_01/766660022" TargetMode="External" /><Relationship Id="rId107" Type="http://schemas.openxmlformats.org/officeDocument/2006/relationships/hyperlink" Target="https://podminky.urs.cz/item/CS_URS_2024_01/766660717" TargetMode="External" /><Relationship Id="rId108" Type="http://schemas.openxmlformats.org/officeDocument/2006/relationships/hyperlink" Target="https://podminky.urs.cz/item/CS_URS_2024_01/766660728" TargetMode="External" /><Relationship Id="rId109" Type="http://schemas.openxmlformats.org/officeDocument/2006/relationships/hyperlink" Target="https://podminky.urs.cz/item/CS_URS_2024_01/766660729" TargetMode="External" /><Relationship Id="rId110" Type="http://schemas.openxmlformats.org/officeDocument/2006/relationships/hyperlink" Target="https://podminky.urs.cz/item/CS_URS_2024_01/766691811" TargetMode="External" /><Relationship Id="rId111" Type="http://schemas.openxmlformats.org/officeDocument/2006/relationships/hyperlink" Target="https://podminky.urs.cz/item/CS_URS_2024_01/766691914" TargetMode="External" /><Relationship Id="rId112" Type="http://schemas.openxmlformats.org/officeDocument/2006/relationships/hyperlink" Target="https://podminky.urs.cz/item/CS_URS_2024_01/766694116" TargetMode="External" /><Relationship Id="rId113" Type="http://schemas.openxmlformats.org/officeDocument/2006/relationships/hyperlink" Target="https://podminky.urs.cz/item/CS_URS_2024_01/998766121" TargetMode="External" /><Relationship Id="rId114" Type="http://schemas.openxmlformats.org/officeDocument/2006/relationships/hyperlink" Target="https://podminky.urs.cz/item/CS_URS_2024_01/767640111" TargetMode="External" /><Relationship Id="rId115" Type="http://schemas.openxmlformats.org/officeDocument/2006/relationships/hyperlink" Target="https://podminky.urs.cz/item/CS_URS_2024_01/767649191" TargetMode="External" /><Relationship Id="rId116" Type="http://schemas.openxmlformats.org/officeDocument/2006/relationships/hyperlink" Target="https://podminky.urs.cz/item/CS_URS_2024_01/767651114" TargetMode="External" /><Relationship Id="rId117" Type="http://schemas.openxmlformats.org/officeDocument/2006/relationships/hyperlink" Target="https://podminky.urs.cz/item/CS_URS_2024_01/767651121" TargetMode="External" /><Relationship Id="rId118" Type="http://schemas.openxmlformats.org/officeDocument/2006/relationships/hyperlink" Target="https://podminky.urs.cz/item/CS_URS_2024_01/767651126" TargetMode="External" /><Relationship Id="rId119" Type="http://schemas.openxmlformats.org/officeDocument/2006/relationships/hyperlink" Target="https://podminky.urs.cz/item/CS_URS_2024_01/767651131" TargetMode="External" /><Relationship Id="rId120" Type="http://schemas.openxmlformats.org/officeDocument/2006/relationships/hyperlink" Target="https://podminky.urs.cz/item/CS_URS_2024_01/767995112" TargetMode="External" /><Relationship Id="rId121" Type="http://schemas.openxmlformats.org/officeDocument/2006/relationships/hyperlink" Target="https://podminky.urs.cz/item/CS_URS_2024_01/998767121" TargetMode="External" /><Relationship Id="rId122" Type="http://schemas.openxmlformats.org/officeDocument/2006/relationships/hyperlink" Target="https://podminky.urs.cz/item/CS_URS_2024_01/777111111" TargetMode="External" /><Relationship Id="rId123" Type="http://schemas.openxmlformats.org/officeDocument/2006/relationships/hyperlink" Target="https://podminky.urs.cz/item/CS_URS_2024_01/777121105" TargetMode="External" /><Relationship Id="rId124" Type="http://schemas.openxmlformats.org/officeDocument/2006/relationships/hyperlink" Target="https://podminky.urs.cz/item/CS_URS_2024_01/777131105" TargetMode="External" /><Relationship Id="rId125" Type="http://schemas.openxmlformats.org/officeDocument/2006/relationships/hyperlink" Target="https://podminky.urs.cz/item/CS_URS_2024_01/777511153" TargetMode="External" /><Relationship Id="rId126" Type="http://schemas.openxmlformats.org/officeDocument/2006/relationships/hyperlink" Target="https://podminky.urs.cz/item/CS_URS_2024_01/777611151" TargetMode="External" /><Relationship Id="rId127" Type="http://schemas.openxmlformats.org/officeDocument/2006/relationships/hyperlink" Target="https://podminky.urs.cz/item/CS_URS_2024_01/777611161" TargetMode="External" /><Relationship Id="rId128" Type="http://schemas.openxmlformats.org/officeDocument/2006/relationships/hyperlink" Target="https://podminky.urs.cz/item/CS_URS_2024_01/998777121" TargetMode="External" /><Relationship Id="rId129" Type="http://schemas.openxmlformats.org/officeDocument/2006/relationships/hyperlink" Target="https://podminky.urs.cz/item/CS_URS_2024_01/783301313" TargetMode="External" /><Relationship Id="rId130" Type="http://schemas.openxmlformats.org/officeDocument/2006/relationships/hyperlink" Target="https://podminky.urs.cz/item/CS_URS_2024_01/783314101" TargetMode="External" /><Relationship Id="rId131" Type="http://schemas.openxmlformats.org/officeDocument/2006/relationships/hyperlink" Target="https://podminky.urs.cz/item/CS_URS_2024_01/783315101" TargetMode="External" /><Relationship Id="rId132" Type="http://schemas.openxmlformats.org/officeDocument/2006/relationships/hyperlink" Target="https://podminky.urs.cz/item/CS_URS_2024_01/783317101" TargetMode="External" /><Relationship Id="rId133" Type="http://schemas.openxmlformats.org/officeDocument/2006/relationships/hyperlink" Target="https://podminky.urs.cz/item/CS_URS_2024_01/784111001" TargetMode="External" /><Relationship Id="rId134" Type="http://schemas.openxmlformats.org/officeDocument/2006/relationships/hyperlink" Target="https://podminky.urs.cz/item/CS_URS_2024_01/784171101" TargetMode="External" /><Relationship Id="rId135" Type="http://schemas.openxmlformats.org/officeDocument/2006/relationships/hyperlink" Target="https://podminky.urs.cz/item/CS_URS_2024_01/784171111" TargetMode="External" /><Relationship Id="rId136" Type="http://schemas.openxmlformats.org/officeDocument/2006/relationships/hyperlink" Target="https://podminky.urs.cz/item/CS_URS_2024_01/784181101" TargetMode="External" /><Relationship Id="rId137" Type="http://schemas.openxmlformats.org/officeDocument/2006/relationships/hyperlink" Target="https://podminky.urs.cz/item/CS_URS_2024_01/784211101" TargetMode="External" /><Relationship Id="rId138" Type="http://schemas.openxmlformats.org/officeDocument/2006/relationships/hyperlink" Target="https://podminky.urs.cz/item/CS_URS_2024_01/789325210" TargetMode="External" /><Relationship Id="rId139" Type="http://schemas.openxmlformats.org/officeDocument/2006/relationships/hyperlink" Target="https://podminky.urs.cz/item/CS_URS_2024_01/789325215" TargetMode="External" /><Relationship Id="rId14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32451102" TargetMode="External" /><Relationship Id="rId2" Type="http://schemas.openxmlformats.org/officeDocument/2006/relationships/hyperlink" Target="https://podminky.urs.cz/item/CS_URS_2024_01/133451101" TargetMode="External" /><Relationship Id="rId3" Type="http://schemas.openxmlformats.org/officeDocument/2006/relationships/hyperlink" Target="https://podminky.urs.cz/item/CS_URS_2024_01/162751137" TargetMode="External" /><Relationship Id="rId4" Type="http://schemas.openxmlformats.org/officeDocument/2006/relationships/hyperlink" Target="https://podminky.urs.cz/item/CS_URS_2024_01/162751139" TargetMode="External" /><Relationship Id="rId5" Type="http://schemas.openxmlformats.org/officeDocument/2006/relationships/hyperlink" Target="https://podminky.urs.cz/item/CS_URS_2024_01/167151102" TargetMode="External" /><Relationship Id="rId6" Type="http://schemas.openxmlformats.org/officeDocument/2006/relationships/hyperlink" Target="https://podminky.urs.cz/item/CS_URS_2024_01/171201231" TargetMode="External" /><Relationship Id="rId7" Type="http://schemas.openxmlformats.org/officeDocument/2006/relationships/hyperlink" Target="https://podminky.urs.cz/item/CS_URS_2024_01/171251201" TargetMode="External" /><Relationship Id="rId8" Type="http://schemas.openxmlformats.org/officeDocument/2006/relationships/hyperlink" Target="https://podminky.urs.cz/item/CS_URS_2024_01/174111101" TargetMode="External" /><Relationship Id="rId9" Type="http://schemas.openxmlformats.org/officeDocument/2006/relationships/hyperlink" Target="https://podminky.urs.cz/item/CS_URS_2024_01/175111101" TargetMode="External" /><Relationship Id="rId10" Type="http://schemas.openxmlformats.org/officeDocument/2006/relationships/hyperlink" Target="https://podminky.urs.cz/item/CS_URS_2024_01/451572111" TargetMode="External" /><Relationship Id="rId11" Type="http://schemas.openxmlformats.org/officeDocument/2006/relationships/hyperlink" Target="https://podminky.urs.cz/item/CS_URS_2024_01/894812131" TargetMode="External" /><Relationship Id="rId12" Type="http://schemas.openxmlformats.org/officeDocument/2006/relationships/hyperlink" Target="https://podminky.urs.cz/item/CS_URS_2024_01/894812141" TargetMode="External" /><Relationship Id="rId13" Type="http://schemas.openxmlformats.org/officeDocument/2006/relationships/hyperlink" Target="https://podminky.urs.cz/item/CS_URS_2024_01/894812149" TargetMode="External" /><Relationship Id="rId14" Type="http://schemas.openxmlformats.org/officeDocument/2006/relationships/hyperlink" Target="https://podminky.urs.cz/item/CS_URS_2024_01/894812171" TargetMode="External" /><Relationship Id="rId15" Type="http://schemas.openxmlformats.org/officeDocument/2006/relationships/hyperlink" Target="https://podminky.urs.cz/item/CS_URS_2024_01/977151125" TargetMode="External" /><Relationship Id="rId16" Type="http://schemas.openxmlformats.org/officeDocument/2006/relationships/hyperlink" Target="https://podminky.urs.cz/item/CS_URS_2024_01/998276101" TargetMode="External" /><Relationship Id="rId17" Type="http://schemas.openxmlformats.org/officeDocument/2006/relationships/hyperlink" Target="https://podminky.urs.cz/item/CS_URS_2024_01/721173402" TargetMode="External" /><Relationship Id="rId18" Type="http://schemas.openxmlformats.org/officeDocument/2006/relationships/hyperlink" Target="https://podminky.urs.cz/item/CS_URS_2024_01/721173403" TargetMode="External" /><Relationship Id="rId19" Type="http://schemas.openxmlformats.org/officeDocument/2006/relationships/hyperlink" Target="https://podminky.urs.cz/item/CS_URS_2024_01/721173404" TargetMode="External" /><Relationship Id="rId20" Type="http://schemas.openxmlformats.org/officeDocument/2006/relationships/hyperlink" Target="https://podminky.urs.cz/item/CS_URS_2024_01/721249115" TargetMode="External" /><Relationship Id="rId21" Type="http://schemas.openxmlformats.org/officeDocument/2006/relationships/hyperlink" Target="https://podminky.urs.cz/item/CS_URS_2024_01/721290111" TargetMode="External" /><Relationship Id="rId22" Type="http://schemas.openxmlformats.org/officeDocument/2006/relationships/hyperlink" Target="https://podminky.urs.cz/item/CS_URS_2024_01/721290112" TargetMode="External" /><Relationship Id="rId23" Type="http://schemas.openxmlformats.org/officeDocument/2006/relationships/hyperlink" Target="https://podminky.urs.cz/item/CS_URS_2024_01/998721121" TargetMode="External" /><Relationship Id="rId2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741110511" TargetMode="External" /><Relationship Id="rId2" Type="http://schemas.openxmlformats.org/officeDocument/2006/relationships/hyperlink" Target="https://podminky.urs.cz/item/CS_URS_2024_01/741112101" TargetMode="External" /><Relationship Id="rId3" Type="http://schemas.openxmlformats.org/officeDocument/2006/relationships/hyperlink" Target="https://podminky.urs.cz/item/CS_URS_2024_01/741112151" TargetMode="External" /><Relationship Id="rId4" Type="http://schemas.openxmlformats.org/officeDocument/2006/relationships/hyperlink" Target="https://podminky.urs.cz/item/CS_URS_2024_01/741120101" TargetMode="External" /><Relationship Id="rId5" Type="http://schemas.openxmlformats.org/officeDocument/2006/relationships/hyperlink" Target="https://podminky.urs.cz/item/CS_URS_2024_01/741120103" TargetMode="External" /><Relationship Id="rId6" Type="http://schemas.openxmlformats.org/officeDocument/2006/relationships/hyperlink" Target="https://podminky.urs.cz/item/CS_URS_2024_01/741122211" TargetMode="External" /><Relationship Id="rId7" Type="http://schemas.openxmlformats.org/officeDocument/2006/relationships/hyperlink" Target="https://podminky.urs.cz/item/CS_URS_2024_01/741122222" TargetMode="External" /><Relationship Id="rId8" Type="http://schemas.openxmlformats.org/officeDocument/2006/relationships/hyperlink" Target="https://podminky.urs.cz/item/CS_URS_2024_01/741122231" TargetMode="External" /><Relationship Id="rId9" Type="http://schemas.openxmlformats.org/officeDocument/2006/relationships/hyperlink" Target="https://podminky.urs.cz/item/CS_URS_2024_01/741130001" TargetMode="External" /><Relationship Id="rId10" Type="http://schemas.openxmlformats.org/officeDocument/2006/relationships/hyperlink" Target="https://podminky.urs.cz/item/CS_URS_2024_01/741130006" TargetMode="External" /><Relationship Id="rId11" Type="http://schemas.openxmlformats.org/officeDocument/2006/relationships/hyperlink" Target="https://podminky.urs.cz/item/CS_URS_2024_01/741310031" TargetMode="External" /><Relationship Id="rId12" Type="http://schemas.openxmlformats.org/officeDocument/2006/relationships/hyperlink" Target="https://podminky.urs.cz/item/CS_URS_2024_01/741310042" TargetMode="External" /><Relationship Id="rId13" Type="http://schemas.openxmlformats.org/officeDocument/2006/relationships/hyperlink" Target="https://podminky.urs.cz/item/CS_URS_2024_01/741310043" TargetMode="External" /><Relationship Id="rId14" Type="http://schemas.openxmlformats.org/officeDocument/2006/relationships/hyperlink" Target="https://podminky.urs.cz/item/CS_URS_2024_01/741313051" TargetMode="External" /><Relationship Id="rId15" Type="http://schemas.openxmlformats.org/officeDocument/2006/relationships/hyperlink" Target="https://podminky.urs.cz/item/CS_URS_2024_01/741313052" TargetMode="External" /><Relationship Id="rId16" Type="http://schemas.openxmlformats.org/officeDocument/2006/relationships/hyperlink" Target="https://podminky.urs.cz/item/CS_URS_2024_01/741372066" TargetMode="External" /><Relationship Id="rId17" Type="http://schemas.openxmlformats.org/officeDocument/2006/relationships/hyperlink" Target="https://podminky.urs.cz/item/CS_URS_2024_01/741372067" TargetMode="External" /><Relationship Id="rId18" Type="http://schemas.openxmlformats.org/officeDocument/2006/relationships/hyperlink" Target="https://podminky.urs.cz/item/CS_URS_2024_01/741372154" TargetMode="External" /><Relationship Id="rId19" Type="http://schemas.openxmlformats.org/officeDocument/2006/relationships/hyperlink" Target="https://podminky.urs.cz/item/CS_URS_2024_01/741410041" TargetMode="External" /><Relationship Id="rId20" Type="http://schemas.openxmlformats.org/officeDocument/2006/relationships/hyperlink" Target="https://podminky.urs.cz/item/CS_URS_2024_01/741420001" TargetMode="External" /><Relationship Id="rId21" Type="http://schemas.openxmlformats.org/officeDocument/2006/relationships/hyperlink" Target="https://podminky.urs.cz/item/CS_URS_2024_01/741420020" TargetMode="External" /><Relationship Id="rId22" Type="http://schemas.openxmlformats.org/officeDocument/2006/relationships/hyperlink" Target="https://podminky.urs.cz/item/CS_URS_2024_01/741420021" TargetMode="External" /><Relationship Id="rId23" Type="http://schemas.openxmlformats.org/officeDocument/2006/relationships/hyperlink" Target="https://podminky.urs.cz/item/CS_URS_2024_01/741420022" TargetMode="External" /><Relationship Id="rId24" Type="http://schemas.openxmlformats.org/officeDocument/2006/relationships/hyperlink" Target="https://podminky.urs.cz/item/CS_URS_2024_01/741420051" TargetMode="External" /><Relationship Id="rId25" Type="http://schemas.openxmlformats.org/officeDocument/2006/relationships/hyperlink" Target="https://podminky.urs.cz/item/CS_URS_2024_01/741420083" TargetMode="External" /><Relationship Id="rId26" Type="http://schemas.openxmlformats.org/officeDocument/2006/relationships/hyperlink" Target="https://podminky.urs.cz/item/CS_URS_2024_01/998741121" TargetMode="External" /><Relationship Id="rId27" Type="http://schemas.openxmlformats.org/officeDocument/2006/relationships/hyperlink" Target="https://podminky.urs.cz/item/CS_URS_2024_01/742210121" TargetMode="External" /><Relationship Id="rId28" Type="http://schemas.openxmlformats.org/officeDocument/2006/relationships/hyperlink" Target="https://podminky.urs.cz/item/CS_URS_2024_01/HZS2232" TargetMode="External" /><Relationship Id="rId29" Type="http://schemas.openxmlformats.org/officeDocument/2006/relationships/hyperlink" Target="https://podminky.urs.cz/item/CS_URS_2024_01/HZS2491" TargetMode="External" /><Relationship Id="rId30" Type="http://schemas.openxmlformats.org/officeDocument/2006/relationships/hyperlink" Target="https://podminky.urs.cz/item/CS_URS_2024_01/HZS4211" TargetMode="External" /><Relationship Id="rId3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997013211" TargetMode="External" /><Relationship Id="rId2" Type="http://schemas.openxmlformats.org/officeDocument/2006/relationships/hyperlink" Target="https://podminky.urs.cz/item/CS_URS_2024_01/997013501" TargetMode="External" /><Relationship Id="rId3" Type="http://schemas.openxmlformats.org/officeDocument/2006/relationships/hyperlink" Target="https://podminky.urs.cz/item/CS_URS_2024_01/997013509" TargetMode="External" /><Relationship Id="rId4" Type="http://schemas.openxmlformats.org/officeDocument/2006/relationships/hyperlink" Target="https://podminky.urs.cz/item/CS_URS_2024_01/997013631" TargetMode="External" /><Relationship Id="rId5" Type="http://schemas.openxmlformats.org/officeDocument/2006/relationships/hyperlink" Target="https://podminky.urs.cz/item/CS_URS_2024_01/998724121" TargetMode="External" /><Relationship Id="rId6" Type="http://schemas.openxmlformats.org/officeDocument/2006/relationships/hyperlink" Target="https://podminky.urs.cz/item/CS_URS_2024_01/731200823" TargetMode="External" /><Relationship Id="rId7" Type="http://schemas.openxmlformats.org/officeDocument/2006/relationships/hyperlink" Target="https://podminky.urs.cz/item/CS_URS_2024_01/731391811" TargetMode="External" /><Relationship Id="rId8" Type="http://schemas.openxmlformats.org/officeDocument/2006/relationships/hyperlink" Target="https://podminky.urs.cz/item/CS_URS_2024_01/731810401" TargetMode="External" /><Relationship Id="rId9" Type="http://schemas.openxmlformats.org/officeDocument/2006/relationships/hyperlink" Target="https://podminky.urs.cz/item/CS_URS_2024_01/731810411" TargetMode="External" /><Relationship Id="rId10" Type="http://schemas.openxmlformats.org/officeDocument/2006/relationships/hyperlink" Target="https://podminky.urs.cz/item/CS_URS_2024_01/731810421" TargetMode="External" /><Relationship Id="rId11" Type="http://schemas.openxmlformats.org/officeDocument/2006/relationships/hyperlink" Target="https://podminky.urs.cz/item/CS_URS_2024_01/731810441" TargetMode="External" /><Relationship Id="rId12" Type="http://schemas.openxmlformats.org/officeDocument/2006/relationships/hyperlink" Target="https://podminky.urs.cz/item/CS_URS_2024_01/998731121" TargetMode="External" /><Relationship Id="rId13" Type="http://schemas.openxmlformats.org/officeDocument/2006/relationships/hyperlink" Target="https://podminky.urs.cz/item/CS_URS_2024_01/732214813" TargetMode="External" /><Relationship Id="rId14" Type="http://schemas.openxmlformats.org/officeDocument/2006/relationships/hyperlink" Target="https://podminky.urs.cz/item/CS_URS_2024_01/732331102" TargetMode="External" /><Relationship Id="rId15" Type="http://schemas.openxmlformats.org/officeDocument/2006/relationships/hyperlink" Target="https://podminky.urs.cz/item/CS_URS_2024_01/732490102" TargetMode="External" /><Relationship Id="rId16" Type="http://schemas.openxmlformats.org/officeDocument/2006/relationships/hyperlink" Target="https://podminky.urs.cz/item/CS_URS_2024_01/732490103" TargetMode="External" /><Relationship Id="rId17" Type="http://schemas.openxmlformats.org/officeDocument/2006/relationships/hyperlink" Target="https://podminky.urs.cz/item/CS_URS_2024_01/998732121" TargetMode="External" /><Relationship Id="rId18" Type="http://schemas.openxmlformats.org/officeDocument/2006/relationships/hyperlink" Target="https://podminky.urs.cz/item/CS_URS_2024_01/733122204" TargetMode="External" /><Relationship Id="rId19" Type="http://schemas.openxmlformats.org/officeDocument/2006/relationships/hyperlink" Target="https://podminky.urs.cz/item/CS_URS_2024_01/733122205" TargetMode="External" /><Relationship Id="rId20" Type="http://schemas.openxmlformats.org/officeDocument/2006/relationships/hyperlink" Target="https://podminky.urs.cz/item/CS_URS_2024_01/733190217" TargetMode="External" /><Relationship Id="rId21" Type="http://schemas.openxmlformats.org/officeDocument/2006/relationships/hyperlink" Target="https://podminky.urs.cz/item/CS_URS_2024_01/733191112" TargetMode="External" /><Relationship Id="rId22" Type="http://schemas.openxmlformats.org/officeDocument/2006/relationships/hyperlink" Target="https://podminky.urs.cz/item/CS_URS_2024_01/998733121" TargetMode="External" /><Relationship Id="rId23" Type="http://schemas.openxmlformats.org/officeDocument/2006/relationships/hyperlink" Target="https://podminky.urs.cz/item/CS_URS_2024_01/734222812" TargetMode="External" /><Relationship Id="rId24" Type="http://schemas.openxmlformats.org/officeDocument/2006/relationships/hyperlink" Target="https://podminky.urs.cz/item/CS_URS_2024_01/734261233" TargetMode="External" /><Relationship Id="rId25" Type="http://schemas.openxmlformats.org/officeDocument/2006/relationships/hyperlink" Target="https://podminky.urs.cz/item/CS_URS_2024_01/734261717" TargetMode="External" /><Relationship Id="rId26" Type="http://schemas.openxmlformats.org/officeDocument/2006/relationships/hyperlink" Target="https://podminky.urs.cz/item/CS_URS_2024_01/734291313" TargetMode="External" /><Relationship Id="rId27" Type="http://schemas.openxmlformats.org/officeDocument/2006/relationships/hyperlink" Target="https://podminky.urs.cz/item/CS_URS_2024_01/998734121" TargetMode="External" /><Relationship Id="rId28" Type="http://schemas.openxmlformats.org/officeDocument/2006/relationships/hyperlink" Target="https://podminky.urs.cz/item/CS_URS_2024_01/998735121" TargetMode="External" /><Relationship Id="rId29" Type="http://schemas.openxmlformats.org/officeDocument/2006/relationships/hyperlink" Target="https://podminky.urs.cz/item/CS_URS_2024_01/HZS2491" TargetMode="External" /><Relationship Id="rId30" Type="http://schemas.openxmlformats.org/officeDocument/2006/relationships/hyperlink" Target="https://podminky.urs.cz/item/CS_URS_2024_01/HZS2492" TargetMode="External" /><Relationship Id="rId3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12103000" TargetMode="External" /><Relationship Id="rId2" Type="http://schemas.openxmlformats.org/officeDocument/2006/relationships/hyperlink" Target="https://podminky.urs.cz/item/CS_URS_2024_01/012203000" TargetMode="External" /><Relationship Id="rId3" Type="http://schemas.openxmlformats.org/officeDocument/2006/relationships/hyperlink" Target="https://podminky.urs.cz/item/CS_URS_2024_01/012303000" TargetMode="External" /><Relationship Id="rId4" Type="http://schemas.openxmlformats.org/officeDocument/2006/relationships/hyperlink" Target="https://podminky.urs.cz/item/CS_URS_2024_01/013254000" TargetMode="External" /><Relationship Id="rId5" Type="http://schemas.openxmlformats.org/officeDocument/2006/relationships/hyperlink" Target="https://podminky.urs.cz/item/CS_URS_2024_01/030001000" TargetMode="External" /><Relationship Id="rId6" Type="http://schemas.openxmlformats.org/officeDocument/2006/relationships/hyperlink" Target="https://podminky.urs.cz/item/CS_URS_2024_01/043154000" TargetMode="External" /><Relationship Id="rId7" Type="http://schemas.openxmlformats.org/officeDocument/2006/relationships/hyperlink" Target="https://podminky.urs.cz/item/CS_URS_2024_01/045203000" TargetMode="External" /><Relationship Id="rId8" Type="http://schemas.openxmlformats.org/officeDocument/2006/relationships/hyperlink" Target="https://podminky.urs.cz/item/CS_URS_2024_01/045303000" TargetMode="External" /><Relationship Id="rId9" Type="http://schemas.openxmlformats.org/officeDocument/2006/relationships/hyperlink" Target="https://podminky.urs.cz/item/CS_URS_2024_01/065002000" TargetMode="External" /><Relationship Id="rId10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27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29</v>
      </c>
      <c r="AL11" s="25"/>
      <c r="AM11" s="25"/>
      <c r="AN11" s="30" t="s">
        <v>30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32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32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29</v>
      </c>
      <c r="AL14" s="25"/>
      <c r="AM14" s="25"/>
      <c r="AN14" s="37" t="s">
        <v>32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34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35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29</v>
      </c>
      <c r="AL17" s="25"/>
      <c r="AM17" s="25"/>
      <c r="AN17" s="30" t="s">
        <v>36</v>
      </c>
      <c r="AO17" s="25"/>
      <c r="AP17" s="25"/>
      <c r="AQ17" s="25"/>
      <c r="AR17" s="23"/>
      <c r="BE17" s="34"/>
      <c r="BS17" s="20" t="s">
        <v>37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38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39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29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37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40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41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42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43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44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45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46</v>
      </c>
      <c r="E29" s="50"/>
      <c r="F29" s="35" t="s">
        <v>47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48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49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50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51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52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53</v>
      </c>
      <c r="U35" s="57"/>
      <c r="V35" s="57"/>
      <c r="W35" s="57"/>
      <c r="X35" s="59" t="s">
        <v>54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55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20240413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Přístavba montovaných garážových hal na p.p.č.64/31, k.ú. Tašovice pro HZ Tašovice, U Brodu č.p. 231, Tašovice - 1.etapa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p.č. 64/31, k.ú. Tašovice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13. 4. 2024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Statutární město Karlovy Vary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33</v>
      </c>
      <c r="AJ49" s="43"/>
      <c r="AK49" s="43"/>
      <c r="AL49" s="43"/>
      <c r="AM49" s="76" t="str">
        <f>IF(E17="","",E17)</f>
        <v>Ing. Roman Gajdoš</v>
      </c>
      <c r="AN49" s="67"/>
      <c r="AO49" s="67"/>
      <c r="AP49" s="67"/>
      <c r="AQ49" s="43"/>
      <c r="AR49" s="47"/>
      <c r="AS49" s="77" t="s">
        <v>56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31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38</v>
      </c>
      <c r="AJ50" s="43"/>
      <c r="AK50" s="43"/>
      <c r="AL50" s="43"/>
      <c r="AM50" s="76" t="str">
        <f>IF(E20="","",E20)</f>
        <v>Bc. Martin Frous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57</v>
      </c>
      <c r="D52" s="90"/>
      <c r="E52" s="90"/>
      <c r="F52" s="90"/>
      <c r="G52" s="90"/>
      <c r="H52" s="91"/>
      <c r="I52" s="92" t="s">
        <v>58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59</v>
      </c>
      <c r="AH52" s="90"/>
      <c r="AI52" s="90"/>
      <c r="AJ52" s="90"/>
      <c r="AK52" s="90"/>
      <c r="AL52" s="90"/>
      <c r="AM52" s="90"/>
      <c r="AN52" s="92" t="s">
        <v>60</v>
      </c>
      <c r="AO52" s="90"/>
      <c r="AP52" s="90"/>
      <c r="AQ52" s="94" t="s">
        <v>61</v>
      </c>
      <c r="AR52" s="47"/>
      <c r="AS52" s="95" t="s">
        <v>62</v>
      </c>
      <c r="AT52" s="96" t="s">
        <v>63</v>
      </c>
      <c r="AU52" s="96" t="s">
        <v>64</v>
      </c>
      <c r="AV52" s="96" t="s">
        <v>65</v>
      </c>
      <c r="AW52" s="96" t="s">
        <v>66</v>
      </c>
      <c r="AX52" s="96" t="s">
        <v>67</v>
      </c>
      <c r="AY52" s="96" t="s">
        <v>68</v>
      </c>
      <c r="AZ52" s="96" t="s">
        <v>69</v>
      </c>
      <c r="BA52" s="96" t="s">
        <v>70</v>
      </c>
      <c r="BB52" s="96" t="s">
        <v>71</v>
      </c>
      <c r="BC52" s="96" t="s">
        <v>72</v>
      </c>
      <c r="BD52" s="97" t="s">
        <v>73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74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ROUND(SUM(AG55:AG59),2)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ROUND(SUM(AS55:AS59),2)</f>
        <v>0</v>
      </c>
      <c r="AT54" s="109">
        <f>ROUND(SUM(AV54:AW54),2)</f>
        <v>0</v>
      </c>
      <c r="AU54" s="110">
        <f>ROUND(SUM(AU55:AU59),5)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ROUND(SUM(AZ55:AZ59),2)</f>
        <v>0</v>
      </c>
      <c r="BA54" s="109">
        <f>ROUND(SUM(BA55:BA59),2)</f>
        <v>0</v>
      </c>
      <c r="BB54" s="109">
        <f>ROUND(SUM(BB55:BB59),2)</f>
        <v>0</v>
      </c>
      <c r="BC54" s="109">
        <f>ROUND(SUM(BC55:BC59),2)</f>
        <v>0</v>
      </c>
      <c r="BD54" s="111">
        <f>ROUND(SUM(BD55:BD59),2)</f>
        <v>0</v>
      </c>
      <c r="BE54" s="6"/>
      <c r="BS54" s="112" t="s">
        <v>75</v>
      </c>
      <c r="BT54" s="112" t="s">
        <v>76</v>
      </c>
      <c r="BU54" s="113" t="s">
        <v>77</v>
      </c>
      <c r="BV54" s="112" t="s">
        <v>78</v>
      </c>
      <c r="BW54" s="112" t="s">
        <v>5</v>
      </c>
      <c r="BX54" s="112" t="s">
        <v>79</v>
      </c>
      <c r="CL54" s="112" t="s">
        <v>19</v>
      </c>
    </row>
    <row r="55" s="7" customFormat="1" ht="16.5" customHeight="1">
      <c r="A55" s="114" t="s">
        <v>80</v>
      </c>
      <c r="B55" s="115"/>
      <c r="C55" s="116"/>
      <c r="D55" s="117" t="s">
        <v>81</v>
      </c>
      <c r="E55" s="117"/>
      <c r="F55" s="117"/>
      <c r="G55" s="117"/>
      <c r="H55" s="117"/>
      <c r="I55" s="118"/>
      <c r="J55" s="117" t="s">
        <v>82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'01 - Stavební část'!J30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83</v>
      </c>
      <c r="AR55" s="121"/>
      <c r="AS55" s="122">
        <v>0</v>
      </c>
      <c r="AT55" s="123">
        <f>ROUND(SUM(AV55:AW55),2)</f>
        <v>0</v>
      </c>
      <c r="AU55" s="124">
        <f>'01 - Stavební část'!P99</f>
        <v>0</v>
      </c>
      <c r="AV55" s="123">
        <f>'01 - Stavební část'!J33</f>
        <v>0</v>
      </c>
      <c r="AW55" s="123">
        <f>'01 - Stavební část'!J34</f>
        <v>0</v>
      </c>
      <c r="AX55" s="123">
        <f>'01 - Stavební část'!J35</f>
        <v>0</v>
      </c>
      <c r="AY55" s="123">
        <f>'01 - Stavební část'!J36</f>
        <v>0</v>
      </c>
      <c r="AZ55" s="123">
        <f>'01 - Stavební část'!F33</f>
        <v>0</v>
      </c>
      <c r="BA55" s="123">
        <f>'01 - Stavební část'!F34</f>
        <v>0</v>
      </c>
      <c r="BB55" s="123">
        <f>'01 - Stavební část'!F35</f>
        <v>0</v>
      </c>
      <c r="BC55" s="123">
        <f>'01 - Stavební část'!F36</f>
        <v>0</v>
      </c>
      <c r="BD55" s="125">
        <f>'01 - Stavební část'!F37</f>
        <v>0</v>
      </c>
      <c r="BE55" s="7"/>
      <c r="BT55" s="126" t="s">
        <v>84</v>
      </c>
      <c r="BV55" s="126" t="s">
        <v>78</v>
      </c>
      <c r="BW55" s="126" t="s">
        <v>85</v>
      </c>
      <c r="BX55" s="126" t="s">
        <v>5</v>
      </c>
      <c r="CL55" s="126" t="s">
        <v>19</v>
      </c>
      <c r="CM55" s="126" t="s">
        <v>86</v>
      </c>
    </row>
    <row r="56" s="7" customFormat="1" ht="16.5" customHeight="1">
      <c r="A56" s="114" t="s">
        <v>80</v>
      </c>
      <c r="B56" s="115"/>
      <c r="C56" s="116"/>
      <c r="D56" s="117" t="s">
        <v>87</v>
      </c>
      <c r="E56" s="117"/>
      <c r="F56" s="117"/>
      <c r="G56" s="117"/>
      <c r="H56" s="117"/>
      <c r="I56" s="118"/>
      <c r="J56" s="117" t="s">
        <v>88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'02 - Zdravotně technické ...'!J30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83</v>
      </c>
      <c r="AR56" s="121"/>
      <c r="AS56" s="122">
        <v>0</v>
      </c>
      <c r="AT56" s="123">
        <f>ROUND(SUM(AV56:AW56),2)</f>
        <v>0</v>
      </c>
      <c r="AU56" s="124">
        <f>'02 - Zdravotně technické ...'!P87</f>
        <v>0</v>
      </c>
      <c r="AV56" s="123">
        <f>'02 - Zdravotně technické ...'!J33</f>
        <v>0</v>
      </c>
      <c r="AW56" s="123">
        <f>'02 - Zdravotně technické ...'!J34</f>
        <v>0</v>
      </c>
      <c r="AX56" s="123">
        <f>'02 - Zdravotně technické ...'!J35</f>
        <v>0</v>
      </c>
      <c r="AY56" s="123">
        <f>'02 - Zdravotně technické ...'!J36</f>
        <v>0</v>
      </c>
      <c r="AZ56" s="123">
        <f>'02 - Zdravotně technické ...'!F33</f>
        <v>0</v>
      </c>
      <c r="BA56" s="123">
        <f>'02 - Zdravotně technické ...'!F34</f>
        <v>0</v>
      </c>
      <c r="BB56" s="123">
        <f>'02 - Zdravotně technické ...'!F35</f>
        <v>0</v>
      </c>
      <c r="BC56" s="123">
        <f>'02 - Zdravotně technické ...'!F36</f>
        <v>0</v>
      </c>
      <c r="BD56" s="125">
        <f>'02 - Zdravotně technické ...'!F37</f>
        <v>0</v>
      </c>
      <c r="BE56" s="7"/>
      <c r="BT56" s="126" t="s">
        <v>84</v>
      </c>
      <c r="BV56" s="126" t="s">
        <v>78</v>
      </c>
      <c r="BW56" s="126" t="s">
        <v>89</v>
      </c>
      <c r="BX56" s="126" t="s">
        <v>5</v>
      </c>
      <c r="CL56" s="126" t="s">
        <v>19</v>
      </c>
      <c r="CM56" s="126" t="s">
        <v>86</v>
      </c>
    </row>
    <row r="57" s="7" customFormat="1" ht="16.5" customHeight="1">
      <c r="A57" s="114" t="s">
        <v>80</v>
      </c>
      <c r="B57" s="115"/>
      <c r="C57" s="116"/>
      <c r="D57" s="117" t="s">
        <v>90</v>
      </c>
      <c r="E57" s="117"/>
      <c r="F57" s="117"/>
      <c r="G57" s="117"/>
      <c r="H57" s="117"/>
      <c r="I57" s="118"/>
      <c r="J57" s="117" t="s">
        <v>91</v>
      </c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9">
        <f>'03 - Elektroinstalace'!J30</f>
        <v>0</v>
      </c>
      <c r="AH57" s="118"/>
      <c r="AI57" s="118"/>
      <c r="AJ57" s="118"/>
      <c r="AK57" s="118"/>
      <c r="AL57" s="118"/>
      <c r="AM57" s="118"/>
      <c r="AN57" s="119">
        <f>SUM(AG57,AT57)</f>
        <v>0</v>
      </c>
      <c r="AO57" s="118"/>
      <c r="AP57" s="118"/>
      <c r="AQ57" s="120" t="s">
        <v>83</v>
      </c>
      <c r="AR57" s="121"/>
      <c r="AS57" s="122">
        <v>0</v>
      </c>
      <c r="AT57" s="123">
        <f>ROUND(SUM(AV57:AW57),2)</f>
        <v>0</v>
      </c>
      <c r="AU57" s="124">
        <f>'03 - Elektroinstalace'!P83</f>
        <v>0</v>
      </c>
      <c r="AV57" s="123">
        <f>'03 - Elektroinstalace'!J33</f>
        <v>0</v>
      </c>
      <c r="AW57" s="123">
        <f>'03 - Elektroinstalace'!J34</f>
        <v>0</v>
      </c>
      <c r="AX57" s="123">
        <f>'03 - Elektroinstalace'!J35</f>
        <v>0</v>
      </c>
      <c r="AY57" s="123">
        <f>'03 - Elektroinstalace'!J36</f>
        <v>0</v>
      </c>
      <c r="AZ57" s="123">
        <f>'03 - Elektroinstalace'!F33</f>
        <v>0</v>
      </c>
      <c r="BA57" s="123">
        <f>'03 - Elektroinstalace'!F34</f>
        <v>0</v>
      </c>
      <c r="BB57" s="123">
        <f>'03 - Elektroinstalace'!F35</f>
        <v>0</v>
      </c>
      <c r="BC57" s="123">
        <f>'03 - Elektroinstalace'!F36</f>
        <v>0</v>
      </c>
      <c r="BD57" s="125">
        <f>'03 - Elektroinstalace'!F37</f>
        <v>0</v>
      </c>
      <c r="BE57" s="7"/>
      <c r="BT57" s="126" t="s">
        <v>84</v>
      </c>
      <c r="BV57" s="126" t="s">
        <v>78</v>
      </c>
      <c r="BW57" s="126" t="s">
        <v>92</v>
      </c>
      <c r="BX57" s="126" t="s">
        <v>5</v>
      </c>
      <c r="CL57" s="126" t="s">
        <v>19</v>
      </c>
      <c r="CM57" s="126" t="s">
        <v>86</v>
      </c>
    </row>
    <row r="58" s="7" customFormat="1" ht="16.5" customHeight="1">
      <c r="A58" s="114" t="s">
        <v>80</v>
      </c>
      <c r="B58" s="115"/>
      <c r="C58" s="116"/>
      <c r="D58" s="117" t="s">
        <v>93</v>
      </c>
      <c r="E58" s="117"/>
      <c r="F58" s="117"/>
      <c r="G58" s="117"/>
      <c r="H58" s="117"/>
      <c r="I58" s="118"/>
      <c r="J58" s="117" t="s">
        <v>94</v>
      </c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7"/>
      <c r="W58" s="117"/>
      <c r="X58" s="117"/>
      <c r="Y58" s="117"/>
      <c r="Z58" s="117"/>
      <c r="AA58" s="117"/>
      <c r="AB58" s="117"/>
      <c r="AC58" s="117"/>
      <c r="AD58" s="117"/>
      <c r="AE58" s="117"/>
      <c r="AF58" s="117"/>
      <c r="AG58" s="119">
        <f>'04 - Vytápění'!J30</f>
        <v>0</v>
      </c>
      <c r="AH58" s="118"/>
      <c r="AI58" s="118"/>
      <c r="AJ58" s="118"/>
      <c r="AK58" s="118"/>
      <c r="AL58" s="118"/>
      <c r="AM58" s="118"/>
      <c r="AN58" s="119">
        <f>SUM(AG58,AT58)</f>
        <v>0</v>
      </c>
      <c r="AO58" s="118"/>
      <c r="AP58" s="118"/>
      <c r="AQ58" s="120" t="s">
        <v>83</v>
      </c>
      <c r="AR58" s="121"/>
      <c r="AS58" s="122">
        <v>0</v>
      </c>
      <c r="AT58" s="123">
        <f>ROUND(SUM(AV58:AW58),2)</f>
        <v>0</v>
      </c>
      <c r="AU58" s="124">
        <f>'04 - Vytápění'!P89</f>
        <v>0</v>
      </c>
      <c r="AV58" s="123">
        <f>'04 - Vytápění'!J33</f>
        <v>0</v>
      </c>
      <c r="AW58" s="123">
        <f>'04 - Vytápění'!J34</f>
        <v>0</v>
      </c>
      <c r="AX58" s="123">
        <f>'04 - Vytápění'!J35</f>
        <v>0</v>
      </c>
      <c r="AY58" s="123">
        <f>'04 - Vytápění'!J36</f>
        <v>0</v>
      </c>
      <c r="AZ58" s="123">
        <f>'04 - Vytápění'!F33</f>
        <v>0</v>
      </c>
      <c r="BA58" s="123">
        <f>'04 - Vytápění'!F34</f>
        <v>0</v>
      </c>
      <c r="BB58" s="123">
        <f>'04 - Vytápění'!F35</f>
        <v>0</v>
      </c>
      <c r="BC58" s="123">
        <f>'04 - Vytápění'!F36</f>
        <v>0</v>
      </c>
      <c r="BD58" s="125">
        <f>'04 - Vytápění'!F37</f>
        <v>0</v>
      </c>
      <c r="BE58" s="7"/>
      <c r="BT58" s="126" t="s">
        <v>84</v>
      </c>
      <c r="BV58" s="126" t="s">
        <v>78</v>
      </c>
      <c r="BW58" s="126" t="s">
        <v>95</v>
      </c>
      <c r="BX58" s="126" t="s">
        <v>5</v>
      </c>
      <c r="CL58" s="126" t="s">
        <v>19</v>
      </c>
      <c r="CM58" s="126" t="s">
        <v>86</v>
      </c>
    </row>
    <row r="59" s="7" customFormat="1" ht="16.5" customHeight="1">
      <c r="A59" s="114" t="s">
        <v>80</v>
      </c>
      <c r="B59" s="115"/>
      <c r="C59" s="116"/>
      <c r="D59" s="117" t="s">
        <v>96</v>
      </c>
      <c r="E59" s="117"/>
      <c r="F59" s="117"/>
      <c r="G59" s="117"/>
      <c r="H59" s="117"/>
      <c r="I59" s="118"/>
      <c r="J59" s="117" t="s">
        <v>97</v>
      </c>
      <c r="K59" s="117"/>
      <c r="L59" s="117"/>
      <c r="M59" s="117"/>
      <c r="N59" s="117"/>
      <c r="O59" s="117"/>
      <c r="P59" s="117"/>
      <c r="Q59" s="117"/>
      <c r="R59" s="117"/>
      <c r="S59" s="117"/>
      <c r="T59" s="117"/>
      <c r="U59" s="117"/>
      <c r="V59" s="117"/>
      <c r="W59" s="117"/>
      <c r="X59" s="117"/>
      <c r="Y59" s="117"/>
      <c r="Z59" s="117"/>
      <c r="AA59" s="117"/>
      <c r="AB59" s="117"/>
      <c r="AC59" s="117"/>
      <c r="AD59" s="117"/>
      <c r="AE59" s="117"/>
      <c r="AF59" s="117"/>
      <c r="AG59" s="119">
        <f>'05 - Vedlejší a ostatní n...'!J30</f>
        <v>0</v>
      </c>
      <c r="AH59" s="118"/>
      <c r="AI59" s="118"/>
      <c r="AJ59" s="118"/>
      <c r="AK59" s="118"/>
      <c r="AL59" s="118"/>
      <c r="AM59" s="118"/>
      <c r="AN59" s="119">
        <f>SUM(AG59,AT59)</f>
        <v>0</v>
      </c>
      <c r="AO59" s="118"/>
      <c r="AP59" s="118"/>
      <c r="AQ59" s="120" t="s">
        <v>83</v>
      </c>
      <c r="AR59" s="121"/>
      <c r="AS59" s="127">
        <v>0</v>
      </c>
      <c r="AT59" s="128">
        <f>ROUND(SUM(AV59:AW59),2)</f>
        <v>0</v>
      </c>
      <c r="AU59" s="129">
        <f>'05 - Vedlejší a ostatní n...'!P84</f>
        <v>0</v>
      </c>
      <c r="AV59" s="128">
        <f>'05 - Vedlejší a ostatní n...'!J33</f>
        <v>0</v>
      </c>
      <c r="AW59" s="128">
        <f>'05 - Vedlejší a ostatní n...'!J34</f>
        <v>0</v>
      </c>
      <c r="AX59" s="128">
        <f>'05 - Vedlejší a ostatní n...'!J35</f>
        <v>0</v>
      </c>
      <c r="AY59" s="128">
        <f>'05 - Vedlejší a ostatní n...'!J36</f>
        <v>0</v>
      </c>
      <c r="AZ59" s="128">
        <f>'05 - Vedlejší a ostatní n...'!F33</f>
        <v>0</v>
      </c>
      <c r="BA59" s="128">
        <f>'05 - Vedlejší a ostatní n...'!F34</f>
        <v>0</v>
      </c>
      <c r="BB59" s="128">
        <f>'05 - Vedlejší a ostatní n...'!F35</f>
        <v>0</v>
      </c>
      <c r="BC59" s="128">
        <f>'05 - Vedlejší a ostatní n...'!F36</f>
        <v>0</v>
      </c>
      <c r="BD59" s="130">
        <f>'05 - Vedlejší a ostatní n...'!F37</f>
        <v>0</v>
      </c>
      <c r="BE59" s="7"/>
      <c r="BT59" s="126" t="s">
        <v>84</v>
      </c>
      <c r="BV59" s="126" t="s">
        <v>78</v>
      </c>
      <c r="BW59" s="126" t="s">
        <v>98</v>
      </c>
      <c r="BX59" s="126" t="s">
        <v>5</v>
      </c>
      <c r="CL59" s="126" t="s">
        <v>19</v>
      </c>
      <c r="CM59" s="126" t="s">
        <v>86</v>
      </c>
    </row>
    <row r="60" s="2" customFormat="1" ht="30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7"/>
      <c r="AS60" s="41"/>
      <c r="AT60" s="41"/>
      <c r="AU60" s="41"/>
      <c r="AV60" s="41"/>
      <c r="AW60" s="41"/>
      <c r="AX60" s="41"/>
      <c r="AY60" s="41"/>
      <c r="AZ60" s="41"/>
      <c r="BA60" s="41"/>
      <c r="BB60" s="41"/>
      <c r="BC60" s="41"/>
      <c r="BD60" s="41"/>
      <c r="BE60" s="41"/>
    </row>
    <row r="61" s="2" customFormat="1" ht="6.96" customHeight="1">
      <c r="A61" s="41"/>
      <c r="B61" s="62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47"/>
      <c r="AS61" s="41"/>
      <c r="AT61" s="41"/>
      <c r="AU61" s="41"/>
      <c r="AV61" s="41"/>
      <c r="AW61" s="41"/>
      <c r="AX61" s="41"/>
      <c r="AY61" s="41"/>
      <c r="AZ61" s="41"/>
      <c r="BA61" s="41"/>
      <c r="BB61" s="41"/>
      <c r="BC61" s="41"/>
      <c r="BD61" s="41"/>
      <c r="BE61" s="41"/>
    </row>
  </sheetData>
  <sheetProtection sheet="1" formatColumns="0" formatRows="0" objects="1" scenarios="1" spinCount="100000" saltValue="dbXpq/huYOpy53DHlu7duHHHun7Ufv41R+AVKO5DgGMyyGlu1ZOlX1MQmfHcwgyi6SIonbx1ZHRDIlnLddkziA==" hashValue="sfgLFApFJzEiBPzfA4RquZNn4zTGkfoiXL9CEMoHvFzHklUhPxs08CO8fumIIGeLXWIza59N93Wa7kDcHCUfZg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Stavební část'!C2" display="/"/>
    <hyperlink ref="A56" location="'02 - Zdravotně technické ...'!C2" display="/"/>
    <hyperlink ref="A57" location="'03 - Elektroinstalace'!C2" display="/"/>
    <hyperlink ref="A58" location="'04 - Vytápění'!C2" display="/"/>
    <hyperlink ref="A59" location="'05 - Vedlejší a ostatní 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86</v>
      </c>
    </row>
    <row r="4" s="1" customFormat="1" ht="24.96" customHeight="1">
      <c r="B4" s="23"/>
      <c r="D4" s="133" t="s">
        <v>99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26.25" customHeight="1">
      <c r="B7" s="23"/>
      <c r="E7" s="136" t="str">
        <f>'Rekapitulace stavby'!K6</f>
        <v>Přístavba montovaných garážových hal na p.p.č.64/31, k.ú. Tašovice pro HZ Tašovice, U Brodu č.p. 231, Tašovice - 1.etapa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100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101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13. 4. 2024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27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28</v>
      </c>
      <c r="F15" s="41"/>
      <c r="G15" s="41"/>
      <c r="H15" s="41"/>
      <c r="I15" s="135" t="s">
        <v>29</v>
      </c>
      <c r="J15" s="139" t="s">
        <v>30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31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29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33</v>
      </c>
      <c r="E20" s="41"/>
      <c r="F20" s="41"/>
      <c r="G20" s="41"/>
      <c r="H20" s="41"/>
      <c r="I20" s="135" t="s">
        <v>26</v>
      </c>
      <c r="J20" s="139" t="s">
        <v>34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35</v>
      </c>
      <c r="F21" s="41"/>
      <c r="G21" s="41"/>
      <c r="H21" s="41"/>
      <c r="I21" s="135" t="s">
        <v>29</v>
      </c>
      <c r="J21" s="139" t="s">
        <v>36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38</v>
      </c>
      <c r="E23" s="41"/>
      <c r="F23" s="41"/>
      <c r="G23" s="41"/>
      <c r="H23" s="41"/>
      <c r="I23" s="135" t="s">
        <v>26</v>
      </c>
      <c r="J23" s="139" t="s">
        <v>19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39</v>
      </c>
      <c r="F24" s="41"/>
      <c r="G24" s="41"/>
      <c r="H24" s="41"/>
      <c r="I24" s="135" t="s">
        <v>29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40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42</v>
      </c>
      <c r="E30" s="41"/>
      <c r="F30" s="41"/>
      <c r="G30" s="41"/>
      <c r="H30" s="41"/>
      <c r="I30" s="41"/>
      <c r="J30" s="147">
        <f>ROUND(J99,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44</v>
      </c>
      <c r="G32" s="41"/>
      <c r="H32" s="41"/>
      <c r="I32" s="148" t="s">
        <v>43</v>
      </c>
      <c r="J32" s="148" t="s">
        <v>45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46</v>
      </c>
      <c r="E33" s="135" t="s">
        <v>47</v>
      </c>
      <c r="F33" s="150">
        <f>ROUND((SUM(BE99:BE752)),  2)</f>
        <v>0</v>
      </c>
      <c r="G33" s="41"/>
      <c r="H33" s="41"/>
      <c r="I33" s="151">
        <v>0.20999999999999999</v>
      </c>
      <c r="J33" s="150">
        <f>ROUND(((SUM(BE99:BE752))*I33),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48</v>
      </c>
      <c r="F34" s="150">
        <f>ROUND((SUM(BF99:BF752)),  2)</f>
        <v>0</v>
      </c>
      <c r="G34" s="41"/>
      <c r="H34" s="41"/>
      <c r="I34" s="151">
        <v>0.12</v>
      </c>
      <c r="J34" s="150">
        <f>ROUND(((SUM(BF99:BF752))*I34),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49</v>
      </c>
      <c r="F35" s="150">
        <f>ROUND((SUM(BG99:BG752)),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50</v>
      </c>
      <c r="F36" s="150">
        <f>ROUND((SUM(BH99:BH752)),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51</v>
      </c>
      <c r="F37" s="150">
        <f>ROUND((SUM(BI99:BI752)),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52</v>
      </c>
      <c r="E39" s="154"/>
      <c r="F39" s="154"/>
      <c r="G39" s="155" t="s">
        <v>53</v>
      </c>
      <c r="H39" s="156" t="s">
        <v>54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102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63" t="str">
        <f>E7</f>
        <v>Přístavba montovaných garážových hal na p.p.č.64/31, k.ú. Tašovice pro HZ Tašovice, U Brodu č.p. 231, Tašovice - 1.etapa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100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01 - Stavební část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p.č. 64/31, k.ú. Tašovice</v>
      </c>
      <c r="G52" s="43"/>
      <c r="H52" s="43"/>
      <c r="I52" s="35" t="s">
        <v>23</v>
      </c>
      <c r="J52" s="75" t="str">
        <f>IF(J12="","",J12)</f>
        <v>13. 4. 2024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Statutární město Karlovy Vary</v>
      </c>
      <c r="G54" s="43"/>
      <c r="H54" s="43"/>
      <c r="I54" s="35" t="s">
        <v>33</v>
      </c>
      <c r="J54" s="39" t="str">
        <f>E21</f>
        <v>Ing. Roman Gajdoš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Bc. Martin Frous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103</v>
      </c>
      <c r="D57" s="165"/>
      <c r="E57" s="165"/>
      <c r="F57" s="165"/>
      <c r="G57" s="165"/>
      <c r="H57" s="165"/>
      <c r="I57" s="165"/>
      <c r="J57" s="166" t="s">
        <v>104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74</v>
      </c>
      <c r="D59" s="43"/>
      <c r="E59" s="43"/>
      <c r="F59" s="43"/>
      <c r="G59" s="43"/>
      <c r="H59" s="43"/>
      <c r="I59" s="43"/>
      <c r="J59" s="105">
        <f>J99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105</v>
      </c>
    </row>
    <row r="60" s="9" customFormat="1" ht="24.96" customHeight="1">
      <c r="A60" s="9"/>
      <c r="B60" s="168"/>
      <c r="C60" s="169"/>
      <c r="D60" s="170" t="s">
        <v>106</v>
      </c>
      <c r="E60" s="171"/>
      <c r="F60" s="171"/>
      <c r="G60" s="171"/>
      <c r="H60" s="171"/>
      <c r="I60" s="171"/>
      <c r="J60" s="172">
        <f>J100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107</v>
      </c>
      <c r="E61" s="177"/>
      <c r="F61" s="177"/>
      <c r="G61" s="177"/>
      <c r="H61" s="177"/>
      <c r="I61" s="177"/>
      <c r="J61" s="178">
        <f>J101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108</v>
      </c>
      <c r="E62" s="177"/>
      <c r="F62" s="177"/>
      <c r="G62" s="177"/>
      <c r="H62" s="177"/>
      <c r="I62" s="177"/>
      <c r="J62" s="178">
        <f>J172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109</v>
      </c>
      <c r="E63" s="177"/>
      <c r="F63" s="177"/>
      <c r="G63" s="177"/>
      <c r="H63" s="177"/>
      <c r="I63" s="177"/>
      <c r="J63" s="178">
        <f>J218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110</v>
      </c>
      <c r="E64" s="177"/>
      <c r="F64" s="177"/>
      <c r="G64" s="177"/>
      <c r="H64" s="177"/>
      <c r="I64" s="177"/>
      <c r="J64" s="178">
        <f>J275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111</v>
      </c>
      <c r="E65" s="177"/>
      <c r="F65" s="177"/>
      <c r="G65" s="177"/>
      <c r="H65" s="177"/>
      <c r="I65" s="177"/>
      <c r="J65" s="178">
        <f>J321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112</v>
      </c>
      <c r="E66" s="177"/>
      <c r="F66" s="177"/>
      <c r="G66" s="177"/>
      <c r="H66" s="177"/>
      <c r="I66" s="177"/>
      <c r="J66" s="178">
        <f>J343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113</v>
      </c>
      <c r="E67" s="177"/>
      <c r="F67" s="177"/>
      <c r="G67" s="177"/>
      <c r="H67" s="177"/>
      <c r="I67" s="177"/>
      <c r="J67" s="178">
        <f>J420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4"/>
      <c r="C68" s="175"/>
      <c r="D68" s="176" t="s">
        <v>114</v>
      </c>
      <c r="E68" s="177"/>
      <c r="F68" s="177"/>
      <c r="G68" s="177"/>
      <c r="H68" s="177"/>
      <c r="I68" s="177"/>
      <c r="J68" s="178">
        <f>J479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4"/>
      <c r="C69" s="175"/>
      <c r="D69" s="176" t="s">
        <v>115</v>
      </c>
      <c r="E69" s="177"/>
      <c r="F69" s="177"/>
      <c r="G69" s="177"/>
      <c r="H69" s="177"/>
      <c r="I69" s="177"/>
      <c r="J69" s="178">
        <f>J523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8"/>
      <c r="C70" s="169"/>
      <c r="D70" s="170" t="s">
        <v>116</v>
      </c>
      <c r="E70" s="171"/>
      <c r="F70" s="171"/>
      <c r="G70" s="171"/>
      <c r="H70" s="171"/>
      <c r="I70" s="171"/>
      <c r="J70" s="172">
        <f>J530</f>
        <v>0</v>
      </c>
      <c r="K70" s="169"/>
      <c r="L70" s="173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74"/>
      <c r="C71" s="175"/>
      <c r="D71" s="176" t="s">
        <v>117</v>
      </c>
      <c r="E71" s="177"/>
      <c r="F71" s="177"/>
      <c r="G71" s="177"/>
      <c r="H71" s="177"/>
      <c r="I71" s="177"/>
      <c r="J71" s="178">
        <f>J531</f>
        <v>0</v>
      </c>
      <c r="K71" s="175"/>
      <c r="L71" s="17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4"/>
      <c r="C72" s="175"/>
      <c r="D72" s="176" t="s">
        <v>118</v>
      </c>
      <c r="E72" s="177"/>
      <c r="F72" s="177"/>
      <c r="G72" s="177"/>
      <c r="H72" s="177"/>
      <c r="I72" s="177"/>
      <c r="J72" s="178">
        <f>J549</f>
        <v>0</v>
      </c>
      <c r="K72" s="175"/>
      <c r="L72" s="17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4"/>
      <c r="C73" s="175"/>
      <c r="D73" s="176" t="s">
        <v>119</v>
      </c>
      <c r="E73" s="177"/>
      <c r="F73" s="177"/>
      <c r="G73" s="177"/>
      <c r="H73" s="177"/>
      <c r="I73" s="177"/>
      <c r="J73" s="178">
        <f>J562</f>
        <v>0</v>
      </c>
      <c r="K73" s="175"/>
      <c r="L73" s="17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4"/>
      <c r="C74" s="175"/>
      <c r="D74" s="176" t="s">
        <v>120</v>
      </c>
      <c r="E74" s="177"/>
      <c r="F74" s="177"/>
      <c r="G74" s="177"/>
      <c r="H74" s="177"/>
      <c r="I74" s="177"/>
      <c r="J74" s="178">
        <f>J597</f>
        <v>0</v>
      </c>
      <c r="K74" s="175"/>
      <c r="L74" s="179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4"/>
      <c r="C75" s="175"/>
      <c r="D75" s="176" t="s">
        <v>121</v>
      </c>
      <c r="E75" s="177"/>
      <c r="F75" s="177"/>
      <c r="G75" s="177"/>
      <c r="H75" s="177"/>
      <c r="I75" s="177"/>
      <c r="J75" s="178">
        <f>J645</f>
        <v>0</v>
      </c>
      <c r="K75" s="175"/>
      <c r="L75" s="179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4"/>
      <c r="C76" s="175"/>
      <c r="D76" s="176" t="s">
        <v>122</v>
      </c>
      <c r="E76" s="177"/>
      <c r="F76" s="177"/>
      <c r="G76" s="177"/>
      <c r="H76" s="177"/>
      <c r="I76" s="177"/>
      <c r="J76" s="178">
        <f>J687</f>
        <v>0</v>
      </c>
      <c r="K76" s="175"/>
      <c r="L76" s="179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4"/>
      <c r="C77" s="175"/>
      <c r="D77" s="176" t="s">
        <v>123</v>
      </c>
      <c r="E77" s="177"/>
      <c r="F77" s="177"/>
      <c r="G77" s="177"/>
      <c r="H77" s="177"/>
      <c r="I77" s="177"/>
      <c r="J77" s="178">
        <f>J709</f>
        <v>0</v>
      </c>
      <c r="K77" s="175"/>
      <c r="L77" s="179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4"/>
      <c r="C78" s="175"/>
      <c r="D78" s="176" t="s">
        <v>124</v>
      </c>
      <c r="E78" s="177"/>
      <c r="F78" s="177"/>
      <c r="G78" s="177"/>
      <c r="H78" s="177"/>
      <c r="I78" s="177"/>
      <c r="J78" s="178">
        <f>J724</f>
        <v>0</v>
      </c>
      <c r="K78" s="175"/>
      <c r="L78" s="179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4"/>
      <c r="C79" s="175"/>
      <c r="D79" s="176" t="s">
        <v>125</v>
      </c>
      <c r="E79" s="177"/>
      <c r="F79" s="177"/>
      <c r="G79" s="177"/>
      <c r="H79" s="177"/>
      <c r="I79" s="177"/>
      <c r="J79" s="178">
        <f>J744</f>
        <v>0</v>
      </c>
      <c r="K79" s="175"/>
      <c r="L79" s="179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2" customFormat="1" ht="21.84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5" s="2" customFormat="1" ht="6.96" customHeight="1">
      <c r="A85" s="41"/>
      <c r="B85" s="64"/>
      <c r="C85" s="65"/>
      <c r="D85" s="65"/>
      <c r="E85" s="65"/>
      <c r="F85" s="65"/>
      <c r="G85" s="65"/>
      <c r="H85" s="65"/>
      <c r="I85" s="65"/>
      <c r="J85" s="65"/>
      <c r="K85" s="65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24.96" customHeight="1">
      <c r="A86" s="41"/>
      <c r="B86" s="42"/>
      <c r="C86" s="26" t="s">
        <v>126</v>
      </c>
      <c r="D86" s="43"/>
      <c r="E86" s="43"/>
      <c r="F86" s="43"/>
      <c r="G86" s="43"/>
      <c r="H86" s="43"/>
      <c r="I86" s="43"/>
      <c r="J86" s="43"/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6.96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3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2" customHeight="1">
      <c r="A88" s="41"/>
      <c r="B88" s="42"/>
      <c r="C88" s="35" t="s">
        <v>16</v>
      </c>
      <c r="D88" s="43"/>
      <c r="E88" s="43"/>
      <c r="F88" s="43"/>
      <c r="G88" s="43"/>
      <c r="H88" s="43"/>
      <c r="I88" s="43"/>
      <c r="J88" s="43"/>
      <c r="K88" s="43"/>
      <c r="L88" s="13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26.25" customHeight="1">
      <c r="A89" s="41"/>
      <c r="B89" s="42"/>
      <c r="C89" s="43"/>
      <c r="D89" s="43"/>
      <c r="E89" s="163" t="str">
        <f>E7</f>
        <v>Přístavba montovaných garážových hal na p.p.č.64/31, k.ú. Tašovice pro HZ Tašovice, U Brodu č.p. 231, Tašovice - 1.etapa</v>
      </c>
      <c r="F89" s="35"/>
      <c r="G89" s="35"/>
      <c r="H89" s="35"/>
      <c r="I89" s="43"/>
      <c r="J89" s="43"/>
      <c r="K89" s="43"/>
      <c r="L89" s="13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2" customHeight="1">
      <c r="A90" s="41"/>
      <c r="B90" s="42"/>
      <c r="C90" s="35" t="s">
        <v>100</v>
      </c>
      <c r="D90" s="43"/>
      <c r="E90" s="43"/>
      <c r="F90" s="43"/>
      <c r="G90" s="43"/>
      <c r="H90" s="43"/>
      <c r="I90" s="43"/>
      <c r="J90" s="43"/>
      <c r="K90" s="43"/>
      <c r="L90" s="13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6.5" customHeight="1">
      <c r="A91" s="41"/>
      <c r="B91" s="42"/>
      <c r="C91" s="43"/>
      <c r="D91" s="43"/>
      <c r="E91" s="72" t="str">
        <f>E9</f>
        <v>01 - Stavební část</v>
      </c>
      <c r="F91" s="43"/>
      <c r="G91" s="43"/>
      <c r="H91" s="43"/>
      <c r="I91" s="43"/>
      <c r="J91" s="43"/>
      <c r="K91" s="43"/>
      <c r="L91" s="13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6.96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13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2" customHeight="1">
      <c r="A93" s="41"/>
      <c r="B93" s="42"/>
      <c r="C93" s="35" t="s">
        <v>21</v>
      </c>
      <c r="D93" s="43"/>
      <c r="E93" s="43"/>
      <c r="F93" s="30" t="str">
        <f>F12</f>
        <v>p.č. 64/31, k.ú. Tašovice</v>
      </c>
      <c r="G93" s="43"/>
      <c r="H93" s="43"/>
      <c r="I93" s="35" t="s">
        <v>23</v>
      </c>
      <c r="J93" s="75" t="str">
        <f>IF(J12="","",J12)</f>
        <v>13. 4. 2024</v>
      </c>
      <c r="K93" s="43"/>
      <c r="L93" s="13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6.96" customHeight="1">
      <c r="A94" s="41"/>
      <c r="B94" s="42"/>
      <c r="C94" s="43"/>
      <c r="D94" s="43"/>
      <c r="E94" s="43"/>
      <c r="F94" s="43"/>
      <c r="G94" s="43"/>
      <c r="H94" s="43"/>
      <c r="I94" s="43"/>
      <c r="J94" s="43"/>
      <c r="K94" s="43"/>
      <c r="L94" s="137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5.15" customHeight="1">
      <c r="A95" s="41"/>
      <c r="B95" s="42"/>
      <c r="C95" s="35" t="s">
        <v>25</v>
      </c>
      <c r="D95" s="43"/>
      <c r="E95" s="43"/>
      <c r="F95" s="30" t="str">
        <f>E15</f>
        <v>Statutární město Karlovy Vary</v>
      </c>
      <c r="G95" s="43"/>
      <c r="H95" s="43"/>
      <c r="I95" s="35" t="s">
        <v>33</v>
      </c>
      <c r="J95" s="39" t="str">
        <f>E21</f>
        <v>Ing. Roman Gajdoš</v>
      </c>
      <c r="K95" s="43"/>
      <c r="L95" s="137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15.15" customHeight="1">
      <c r="A96" s="41"/>
      <c r="B96" s="42"/>
      <c r="C96" s="35" t="s">
        <v>31</v>
      </c>
      <c r="D96" s="43"/>
      <c r="E96" s="43"/>
      <c r="F96" s="30" t="str">
        <f>IF(E18="","",E18)</f>
        <v>Vyplň údaj</v>
      </c>
      <c r="G96" s="43"/>
      <c r="H96" s="43"/>
      <c r="I96" s="35" t="s">
        <v>38</v>
      </c>
      <c r="J96" s="39" t="str">
        <f>E24</f>
        <v>Bc. Martin Frous</v>
      </c>
      <c r="K96" s="43"/>
      <c r="L96" s="137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0.32" customHeight="1">
      <c r="A97" s="41"/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137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11" customFormat="1" ht="29.28" customHeight="1">
      <c r="A98" s="180"/>
      <c r="B98" s="181"/>
      <c r="C98" s="182" t="s">
        <v>127</v>
      </c>
      <c r="D98" s="183" t="s">
        <v>61</v>
      </c>
      <c r="E98" s="183" t="s">
        <v>57</v>
      </c>
      <c r="F98" s="183" t="s">
        <v>58</v>
      </c>
      <c r="G98" s="183" t="s">
        <v>128</v>
      </c>
      <c r="H98" s="183" t="s">
        <v>129</v>
      </c>
      <c r="I98" s="183" t="s">
        <v>130</v>
      </c>
      <c r="J98" s="183" t="s">
        <v>104</v>
      </c>
      <c r="K98" s="184" t="s">
        <v>131</v>
      </c>
      <c r="L98" s="185"/>
      <c r="M98" s="95" t="s">
        <v>19</v>
      </c>
      <c r="N98" s="96" t="s">
        <v>46</v>
      </c>
      <c r="O98" s="96" t="s">
        <v>132</v>
      </c>
      <c r="P98" s="96" t="s">
        <v>133</v>
      </c>
      <c r="Q98" s="96" t="s">
        <v>134</v>
      </c>
      <c r="R98" s="96" t="s">
        <v>135</v>
      </c>
      <c r="S98" s="96" t="s">
        <v>136</v>
      </c>
      <c r="T98" s="97" t="s">
        <v>137</v>
      </c>
      <c r="U98" s="180"/>
      <c r="V98" s="180"/>
      <c r="W98" s="180"/>
      <c r="X98" s="180"/>
      <c r="Y98" s="180"/>
      <c r="Z98" s="180"/>
      <c r="AA98" s="180"/>
      <c r="AB98" s="180"/>
      <c r="AC98" s="180"/>
      <c r="AD98" s="180"/>
      <c r="AE98" s="180"/>
    </row>
    <row r="99" s="2" customFormat="1" ht="22.8" customHeight="1">
      <c r="A99" s="41"/>
      <c r="B99" s="42"/>
      <c r="C99" s="102" t="s">
        <v>138</v>
      </c>
      <c r="D99" s="43"/>
      <c r="E99" s="43"/>
      <c r="F99" s="43"/>
      <c r="G99" s="43"/>
      <c r="H99" s="43"/>
      <c r="I99" s="43"/>
      <c r="J99" s="186">
        <f>BK99</f>
        <v>0</v>
      </c>
      <c r="K99" s="43"/>
      <c r="L99" s="47"/>
      <c r="M99" s="98"/>
      <c r="N99" s="187"/>
      <c r="O99" s="99"/>
      <c r="P99" s="188">
        <f>P100+P530</f>
        <v>0</v>
      </c>
      <c r="Q99" s="99"/>
      <c r="R99" s="188">
        <f>R100+R530</f>
        <v>495.45906782999992</v>
      </c>
      <c r="S99" s="99"/>
      <c r="T99" s="189">
        <f>T100+T530</f>
        <v>122.31987000000001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75</v>
      </c>
      <c r="AU99" s="20" t="s">
        <v>105</v>
      </c>
      <c r="BK99" s="190">
        <f>BK100+BK530</f>
        <v>0</v>
      </c>
    </row>
    <row r="100" s="12" customFormat="1" ht="25.92" customHeight="1">
      <c r="A100" s="12"/>
      <c r="B100" s="191"/>
      <c r="C100" s="192"/>
      <c r="D100" s="193" t="s">
        <v>75</v>
      </c>
      <c r="E100" s="194" t="s">
        <v>139</v>
      </c>
      <c r="F100" s="194" t="s">
        <v>140</v>
      </c>
      <c r="G100" s="192"/>
      <c r="H100" s="192"/>
      <c r="I100" s="195"/>
      <c r="J100" s="196">
        <f>BK100</f>
        <v>0</v>
      </c>
      <c r="K100" s="192"/>
      <c r="L100" s="197"/>
      <c r="M100" s="198"/>
      <c r="N100" s="199"/>
      <c r="O100" s="199"/>
      <c r="P100" s="200">
        <f>P101+P172+P218+P275+P321+P343+P420+P479+P523</f>
        <v>0</v>
      </c>
      <c r="Q100" s="199"/>
      <c r="R100" s="200">
        <f>R101+R172+R218+R275+R321+R343+R420+R479+R523</f>
        <v>492.90400264999994</v>
      </c>
      <c r="S100" s="199"/>
      <c r="T100" s="201">
        <f>T101+T172+T218+T275+T321+T343+T420+T479+T523</f>
        <v>122.2856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2" t="s">
        <v>84</v>
      </c>
      <c r="AT100" s="203" t="s">
        <v>75</v>
      </c>
      <c r="AU100" s="203" t="s">
        <v>76</v>
      </c>
      <c r="AY100" s="202" t="s">
        <v>141</v>
      </c>
      <c r="BK100" s="204">
        <f>BK101+BK172+BK218+BK275+BK321+BK343+BK420+BK479+BK523</f>
        <v>0</v>
      </c>
    </row>
    <row r="101" s="12" customFormat="1" ht="22.8" customHeight="1">
      <c r="A101" s="12"/>
      <c r="B101" s="191"/>
      <c r="C101" s="192"/>
      <c r="D101" s="193" t="s">
        <v>75</v>
      </c>
      <c r="E101" s="205" t="s">
        <v>84</v>
      </c>
      <c r="F101" s="205" t="s">
        <v>142</v>
      </c>
      <c r="G101" s="192"/>
      <c r="H101" s="192"/>
      <c r="I101" s="195"/>
      <c r="J101" s="206">
        <f>BK101</f>
        <v>0</v>
      </c>
      <c r="K101" s="192"/>
      <c r="L101" s="197"/>
      <c r="M101" s="198"/>
      <c r="N101" s="199"/>
      <c r="O101" s="199"/>
      <c r="P101" s="200">
        <f>SUM(P102:P171)</f>
        <v>0</v>
      </c>
      <c r="Q101" s="199"/>
      <c r="R101" s="200">
        <f>SUM(R102:R171)</f>
        <v>16.003499999999999</v>
      </c>
      <c r="S101" s="199"/>
      <c r="T101" s="201">
        <f>SUM(T102:T171)</f>
        <v>118.7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2" t="s">
        <v>84</v>
      </c>
      <c r="AT101" s="203" t="s">
        <v>75</v>
      </c>
      <c r="AU101" s="203" t="s">
        <v>84</v>
      </c>
      <c r="AY101" s="202" t="s">
        <v>141</v>
      </c>
      <c r="BK101" s="204">
        <f>SUM(BK102:BK171)</f>
        <v>0</v>
      </c>
    </row>
    <row r="102" s="2" customFormat="1" ht="33" customHeight="1">
      <c r="A102" s="41"/>
      <c r="B102" s="42"/>
      <c r="C102" s="207" t="s">
        <v>84</v>
      </c>
      <c r="D102" s="207" t="s">
        <v>143</v>
      </c>
      <c r="E102" s="208" t="s">
        <v>144</v>
      </c>
      <c r="F102" s="209" t="s">
        <v>145</v>
      </c>
      <c r="G102" s="210" t="s">
        <v>146</v>
      </c>
      <c r="H102" s="211">
        <v>140</v>
      </c>
      <c r="I102" s="212"/>
      <c r="J102" s="213">
        <f>ROUND(I102*H102,2)</f>
        <v>0</v>
      </c>
      <c r="K102" s="209" t="s">
        <v>147</v>
      </c>
      <c r="L102" s="47"/>
      <c r="M102" s="214" t="s">
        <v>19</v>
      </c>
      <c r="N102" s="215" t="s">
        <v>47</v>
      </c>
      <c r="O102" s="87"/>
      <c r="P102" s="216">
        <f>O102*H102</f>
        <v>0</v>
      </c>
      <c r="Q102" s="216">
        <v>0</v>
      </c>
      <c r="R102" s="216">
        <f>Q102*H102</f>
        <v>0</v>
      </c>
      <c r="S102" s="216">
        <v>0.33000000000000002</v>
      </c>
      <c r="T102" s="217">
        <f>S102*H102</f>
        <v>46.200000000000003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8" t="s">
        <v>148</v>
      </c>
      <c r="AT102" s="218" t="s">
        <v>143</v>
      </c>
      <c r="AU102" s="218" t="s">
        <v>86</v>
      </c>
      <c r="AY102" s="20" t="s">
        <v>141</v>
      </c>
      <c r="BE102" s="219">
        <f>IF(N102="základní",J102,0)</f>
        <v>0</v>
      </c>
      <c r="BF102" s="219">
        <f>IF(N102="snížená",J102,0)</f>
        <v>0</v>
      </c>
      <c r="BG102" s="219">
        <f>IF(N102="zákl. přenesená",J102,0)</f>
        <v>0</v>
      </c>
      <c r="BH102" s="219">
        <f>IF(N102="sníž. přenesená",J102,0)</f>
        <v>0</v>
      </c>
      <c r="BI102" s="219">
        <f>IF(N102="nulová",J102,0)</f>
        <v>0</v>
      </c>
      <c r="BJ102" s="20" t="s">
        <v>84</v>
      </c>
      <c r="BK102" s="219">
        <f>ROUND(I102*H102,2)</f>
        <v>0</v>
      </c>
      <c r="BL102" s="20" t="s">
        <v>148</v>
      </c>
      <c r="BM102" s="218" t="s">
        <v>149</v>
      </c>
    </row>
    <row r="103" s="2" customFormat="1">
      <c r="A103" s="41"/>
      <c r="B103" s="42"/>
      <c r="C103" s="43"/>
      <c r="D103" s="220" t="s">
        <v>150</v>
      </c>
      <c r="E103" s="43"/>
      <c r="F103" s="221" t="s">
        <v>151</v>
      </c>
      <c r="G103" s="43"/>
      <c r="H103" s="43"/>
      <c r="I103" s="222"/>
      <c r="J103" s="43"/>
      <c r="K103" s="43"/>
      <c r="L103" s="47"/>
      <c r="M103" s="223"/>
      <c r="N103" s="224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150</v>
      </c>
      <c r="AU103" s="20" t="s">
        <v>86</v>
      </c>
    </row>
    <row r="104" s="2" customFormat="1">
      <c r="A104" s="41"/>
      <c r="B104" s="42"/>
      <c r="C104" s="43"/>
      <c r="D104" s="225" t="s">
        <v>152</v>
      </c>
      <c r="E104" s="43"/>
      <c r="F104" s="226" t="s">
        <v>153</v>
      </c>
      <c r="G104" s="43"/>
      <c r="H104" s="43"/>
      <c r="I104" s="222"/>
      <c r="J104" s="43"/>
      <c r="K104" s="43"/>
      <c r="L104" s="47"/>
      <c r="M104" s="223"/>
      <c r="N104" s="224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152</v>
      </c>
      <c r="AU104" s="20" t="s">
        <v>86</v>
      </c>
    </row>
    <row r="105" s="2" customFormat="1" ht="24.15" customHeight="1">
      <c r="A105" s="41"/>
      <c r="B105" s="42"/>
      <c r="C105" s="207" t="s">
        <v>86</v>
      </c>
      <c r="D105" s="207" t="s">
        <v>143</v>
      </c>
      <c r="E105" s="208" t="s">
        <v>154</v>
      </c>
      <c r="F105" s="209" t="s">
        <v>155</v>
      </c>
      <c r="G105" s="210" t="s">
        <v>146</v>
      </c>
      <c r="H105" s="211">
        <v>250</v>
      </c>
      <c r="I105" s="212"/>
      <c r="J105" s="213">
        <f>ROUND(I105*H105,2)</f>
        <v>0</v>
      </c>
      <c r="K105" s="209" t="s">
        <v>147</v>
      </c>
      <c r="L105" s="47"/>
      <c r="M105" s="214" t="s">
        <v>19</v>
      </c>
      <c r="N105" s="215" t="s">
        <v>47</v>
      </c>
      <c r="O105" s="87"/>
      <c r="P105" s="216">
        <f>O105*H105</f>
        <v>0</v>
      </c>
      <c r="Q105" s="216">
        <v>0</v>
      </c>
      <c r="R105" s="216">
        <f>Q105*H105</f>
        <v>0</v>
      </c>
      <c r="S105" s="216">
        <v>0.28999999999999998</v>
      </c>
      <c r="T105" s="217">
        <f>S105*H105</f>
        <v>72.5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18" t="s">
        <v>148</v>
      </c>
      <c r="AT105" s="218" t="s">
        <v>143</v>
      </c>
      <c r="AU105" s="218" t="s">
        <v>86</v>
      </c>
      <c r="AY105" s="20" t="s">
        <v>141</v>
      </c>
      <c r="BE105" s="219">
        <f>IF(N105="základní",J105,0)</f>
        <v>0</v>
      </c>
      <c r="BF105" s="219">
        <f>IF(N105="snížená",J105,0)</f>
        <v>0</v>
      </c>
      <c r="BG105" s="219">
        <f>IF(N105="zákl. přenesená",J105,0)</f>
        <v>0</v>
      </c>
      <c r="BH105" s="219">
        <f>IF(N105="sníž. přenesená",J105,0)</f>
        <v>0</v>
      </c>
      <c r="BI105" s="219">
        <f>IF(N105="nulová",J105,0)</f>
        <v>0</v>
      </c>
      <c r="BJ105" s="20" t="s">
        <v>84</v>
      </c>
      <c r="BK105" s="219">
        <f>ROUND(I105*H105,2)</f>
        <v>0</v>
      </c>
      <c r="BL105" s="20" t="s">
        <v>148</v>
      </c>
      <c r="BM105" s="218" t="s">
        <v>156</v>
      </c>
    </row>
    <row r="106" s="2" customFormat="1">
      <c r="A106" s="41"/>
      <c r="B106" s="42"/>
      <c r="C106" s="43"/>
      <c r="D106" s="220" t="s">
        <v>150</v>
      </c>
      <c r="E106" s="43"/>
      <c r="F106" s="221" t="s">
        <v>157</v>
      </c>
      <c r="G106" s="43"/>
      <c r="H106" s="43"/>
      <c r="I106" s="222"/>
      <c r="J106" s="43"/>
      <c r="K106" s="43"/>
      <c r="L106" s="47"/>
      <c r="M106" s="223"/>
      <c r="N106" s="224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150</v>
      </c>
      <c r="AU106" s="20" t="s">
        <v>86</v>
      </c>
    </row>
    <row r="107" s="2" customFormat="1">
      <c r="A107" s="41"/>
      <c r="B107" s="42"/>
      <c r="C107" s="43"/>
      <c r="D107" s="225" t="s">
        <v>152</v>
      </c>
      <c r="E107" s="43"/>
      <c r="F107" s="226" t="s">
        <v>158</v>
      </c>
      <c r="G107" s="43"/>
      <c r="H107" s="43"/>
      <c r="I107" s="222"/>
      <c r="J107" s="43"/>
      <c r="K107" s="43"/>
      <c r="L107" s="47"/>
      <c r="M107" s="223"/>
      <c r="N107" s="224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152</v>
      </c>
      <c r="AU107" s="20" t="s">
        <v>86</v>
      </c>
    </row>
    <row r="108" s="2" customFormat="1" ht="24.15" customHeight="1">
      <c r="A108" s="41"/>
      <c r="B108" s="42"/>
      <c r="C108" s="207" t="s">
        <v>159</v>
      </c>
      <c r="D108" s="207" t="s">
        <v>143</v>
      </c>
      <c r="E108" s="208" t="s">
        <v>160</v>
      </c>
      <c r="F108" s="209" t="s">
        <v>161</v>
      </c>
      <c r="G108" s="210" t="s">
        <v>146</v>
      </c>
      <c r="H108" s="211">
        <v>100</v>
      </c>
      <c r="I108" s="212"/>
      <c r="J108" s="213">
        <f>ROUND(I108*H108,2)</f>
        <v>0</v>
      </c>
      <c r="K108" s="209" t="s">
        <v>147</v>
      </c>
      <c r="L108" s="47"/>
      <c r="M108" s="214" t="s">
        <v>19</v>
      </c>
      <c r="N108" s="215" t="s">
        <v>47</v>
      </c>
      <c r="O108" s="87"/>
      <c r="P108" s="216">
        <f>O108*H108</f>
        <v>0</v>
      </c>
      <c r="Q108" s="216">
        <v>0</v>
      </c>
      <c r="R108" s="216">
        <f>Q108*H108</f>
        <v>0</v>
      </c>
      <c r="S108" s="216">
        <v>0</v>
      </c>
      <c r="T108" s="217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18" t="s">
        <v>148</v>
      </c>
      <c r="AT108" s="218" t="s">
        <v>143</v>
      </c>
      <c r="AU108" s="218" t="s">
        <v>86</v>
      </c>
      <c r="AY108" s="20" t="s">
        <v>141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20" t="s">
        <v>84</v>
      </c>
      <c r="BK108" s="219">
        <f>ROUND(I108*H108,2)</f>
        <v>0</v>
      </c>
      <c r="BL108" s="20" t="s">
        <v>148</v>
      </c>
      <c r="BM108" s="218" t="s">
        <v>162</v>
      </c>
    </row>
    <row r="109" s="2" customFormat="1">
      <c r="A109" s="41"/>
      <c r="B109" s="42"/>
      <c r="C109" s="43"/>
      <c r="D109" s="220" t="s">
        <v>150</v>
      </c>
      <c r="E109" s="43"/>
      <c r="F109" s="221" t="s">
        <v>163</v>
      </c>
      <c r="G109" s="43"/>
      <c r="H109" s="43"/>
      <c r="I109" s="222"/>
      <c r="J109" s="43"/>
      <c r="K109" s="43"/>
      <c r="L109" s="47"/>
      <c r="M109" s="223"/>
      <c r="N109" s="224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150</v>
      </c>
      <c r="AU109" s="20" t="s">
        <v>86</v>
      </c>
    </row>
    <row r="110" s="2" customFormat="1">
      <c r="A110" s="41"/>
      <c r="B110" s="42"/>
      <c r="C110" s="43"/>
      <c r="D110" s="225" t="s">
        <v>152</v>
      </c>
      <c r="E110" s="43"/>
      <c r="F110" s="226" t="s">
        <v>164</v>
      </c>
      <c r="G110" s="43"/>
      <c r="H110" s="43"/>
      <c r="I110" s="222"/>
      <c r="J110" s="43"/>
      <c r="K110" s="43"/>
      <c r="L110" s="47"/>
      <c r="M110" s="223"/>
      <c r="N110" s="224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152</v>
      </c>
      <c r="AU110" s="20" t="s">
        <v>86</v>
      </c>
    </row>
    <row r="111" s="2" customFormat="1" ht="33" customHeight="1">
      <c r="A111" s="41"/>
      <c r="B111" s="42"/>
      <c r="C111" s="207" t="s">
        <v>148</v>
      </c>
      <c r="D111" s="207" t="s">
        <v>143</v>
      </c>
      <c r="E111" s="208" t="s">
        <v>165</v>
      </c>
      <c r="F111" s="209" t="s">
        <v>166</v>
      </c>
      <c r="G111" s="210" t="s">
        <v>167</v>
      </c>
      <c r="H111" s="211">
        <v>120</v>
      </c>
      <c r="I111" s="212"/>
      <c r="J111" s="213">
        <f>ROUND(I111*H111,2)</f>
        <v>0</v>
      </c>
      <c r="K111" s="209" t="s">
        <v>147</v>
      </c>
      <c r="L111" s="47"/>
      <c r="M111" s="214" t="s">
        <v>19</v>
      </c>
      <c r="N111" s="215" t="s">
        <v>47</v>
      </c>
      <c r="O111" s="87"/>
      <c r="P111" s="216">
        <f>O111*H111</f>
        <v>0</v>
      </c>
      <c r="Q111" s="216">
        <v>0</v>
      </c>
      <c r="R111" s="216">
        <f>Q111*H111</f>
        <v>0</v>
      </c>
      <c r="S111" s="216">
        <v>0</v>
      </c>
      <c r="T111" s="217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18" t="s">
        <v>148</v>
      </c>
      <c r="AT111" s="218" t="s">
        <v>143</v>
      </c>
      <c r="AU111" s="218" t="s">
        <v>86</v>
      </c>
      <c r="AY111" s="20" t="s">
        <v>141</v>
      </c>
      <c r="BE111" s="219">
        <f>IF(N111="základní",J111,0)</f>
        <v>0</v>
      </c>
      <c r="BF111" s="219">
        <f>IF(N111="snížená",J111,0)</f>
        <v>0</v>
      </c>
      <c r="BG111" s="219">
        <f>IF(N111="zákl. přenesená",J111,0)</f>
        <v>0</v>
      </c>
      <c r="BH111" s="219">
        <f>IF(N111="sníž. přenesená",J111,0)</f>
        <v>0</v>
      </c>
      <c r="BI111" s="219">
        <f>IF(N111="nulová",J111,0)</f>
        <v>0</v>
      </c>
      <c r="BJ111" s="20" t="s">
        <v>84</v>
      </c>
      <c r="BK111" s="219">
        <f>ROUND(I111*H111,2)</f>
        <v>0</v>
      </c>
      <c r="BL111" s="20" t="s">
        <v>148</v>
      </c>
      <c r="BM111" s="218" t="s">
        <v>168</v>
      </c>
    </row>
    <row r="112" s="2" customFormat="1">
      <c r="A112" s="41"/>
      <c r="B112" s="42"/>
      <c r="C112" s="43"/>
      <c r="D112" s="220" t="s">
        <v>150</v>
      </c>
      <c r="E112" s="43"/>
      <c r="F112" s="221" t="s">
        <v>169</v>
      </c>
      <c r="G112" s="43"/>
      <c r="H112" s="43"/>
      <c r="I112" s="222"/>
      <c r="J112" s="43"/>
      <c r="K112" s="43"/>
      <c r="L112" s="47"/>
      <c r="M112" s="223"/>
      <c r="N112" s="224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150</v>
      </c>
      <c r="AU112" s="20" t="s">
        <v>86</v>
      </c>
    </row>
    <row r="113" s="2" customFormat="1">
      <c r="A113" s="41"/>
      <c r="B113" s="42"/>
      <c r="C113" s="43"/>
      <c r="D113" s="225" t="s">
        <v>152</v>
      </c>
      <c r="E113" s="43"/>
      <c r="F113" s="226" t="s">
        <v>170</v>
      </c>
      <c r="G113" s="43"/>
      <c r="H113" s="43"/>
      <c r="I113" s="222"/>
      <c r="J113" s="43"/>
      <c r="K113" s="43"/>
      <c r="L113" s="47"/>
      <c r="M113" s="223"/>
      <c r="N113" s="224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152</v>
      </c>
      <c r="AU113" s="20" t="s">
        <v>86</v>
      </c>
    </row>
    <row r="114" s="13" customFormat="1">
      <c r="A114" s="13"/>
      <c r="B114" s="227"/>
      <c r="C114" s="228"/>
      <c r="D114" s="220" t="s">
        <v>171</v>
      </c>
      <c r="E114" s="229" t="s">
        <v>19</v>
      </c>
      <c r="F114" s="230" t="s">
        <v>172</v>
      </c>
      <c r="G114" s="228"/>
      <c r="H114" s="231">
        <v>17.5</v>
      </c>
      <c r="I114" s="232"/>
      <c r="J114" s="228"/>
      <c r="K114" s="228"/>
      <c r="L114" s="233"/>
      <c r="M114" s="234"/>
      <c r="N114" s="235"/>
      <c r="O114" s="235"/>
      <c r="P114" s="235"/>
      <c r="Q114" s="235"/>
      <c r="R114" s="235"/>
      <c r="S114" s="235"/>
      <c r="T114" s="23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7" t="s">
        <v>171</v>
      </c>
      <c r="AU114" s="237" t="s">
        <v>86</v>
      </c>
      <c r="AV114" s="13" t="s">
        <v>86</v>
      </c>
      <c r="AW114" s="13" t="s">
        <v>37</v>
      </c>
      <c r="AX114" s="13" t="s">
        <v>76</v>
      </c>
      <c r="AY114" s="237" t="s">
        <v>141</v>
      </c>
    </row>
    <row r="115" s="13" customFormat="1">
      <c r="A115" s="13"/>
      <c r="B115" s="227"/>
      <c r="C115" s="228"/>
      <c r="D115" s="220" t="s">
        <v>171</v>
      </c>
      <c r="E115" s="229" t="s">
        <v>19</v>
      </c>
      <c r="F115" s="230" t="s">
        <v>173</v>
      </c>
      <c r="G115" s="228"/>
      <c r="H115" s="231">
        <v>102.5</v>
      </c>
      <c r="I115" s="232"/>
      <c r="J115" s="228"/>
      <c r="K115" s="228"/>
      <c r="L115" s="233"/>
      <c r="M115" s="234"/>
      <c r="N115" s="235"/>
      <c r="O115" s="235"/>
      <c r="P115" s="235"/>
      <c r="Q115" s="235"/>
      <c r="R115" s="235"/>
      <c r="S115" s="235"/>
      <c r="T115" s="23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7" t="s">
        <v>171</v>
      </c>
      <c r="AU115" s="237" t="s">
        <v>86</v>
      </c>
      <c r="AV115" s="13" t="s">
        <v>86</v>
      </c>
      <c r="AW115" s="13" t="s">
        <v>37</v>
      </c>
      <c r="AX115" s="13" t="s">
        <v>76</v>
      </c>
      <c r="AY115" s="237" t="s">
        <v>141</v>
      </c>
    </row>
    <row r="116" s="14" customFormat="1">
      <c r="A116" s="14"/>
      <c r="B116" s="238"/>
      <c r="C116" s="239"/>
      <c r="D116" s="220" t="s">
        <v>171</v>
      </c>
      <c r="E116" s="240" t="s">
        <v>19</v>
      </c>
      <c r="F116" s="241" t="s">
        <v>174</v>
      </c>
      <c r="G116" s="239"/>
      <c r="H116" s="242">
        <v>120</v>
      </c>
      <c r="I116" s="243"/>
      <c r="J116" s="239"/>
      <c r="K116" s="239"/>
      <c r="L116" s="244"/>
      <c r="M116" s="245"/>
      <c r="N116" s="246"/>
      <c r="O116" s="246"/>
      <c r="P116" s="246"/>
      <c r="Q116" s="246"/>
      <c r="R116" s="246"/>
      <c r="S116" s="246"/>
      <c r="T116" s="247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8" t="s">
        <v>171</v>
      </c>
      <c r="AU116" s="248" t="s">
        <v>86</v>
      </c>
      <c r="AV116" s="14" t="s">
        <v>148</v>
      </c>
      <c r="AW116" s="14" t="s">
        <v>37</v>
      </c>
      <c r="AX116" s="14" t="s">
        <v>84</v>
      </c>
      <c r="AY116" s="248" t="s">
        <v>141</v>
      </c>
    </row>
    <row r="117" s="2" customFormat="1" ht="33" customHeight="1">
      <c r="A117" s="41"/>
      <c r="B117" s="42"/>
      <c r="C117" s="207" t="s">
        <v>175</v>
      </c>
      <c r="D117" s="207" t="s">
        <v>143</v>
      </c>
      <c r="E117" s="208" t="s">
        <v>176</v>
      </c>
      <c r="F117" s="209" t="s">
        <v>177</v>
      </c>
      <c r="G117" s="210" t="s">
        <v>167</v>
      </c>
      <c r="H117" s="211">
        <v>3.6299999999999999</v>
      </c>
      <c r="I117" s="212"/>
      <c r="J117" s="213">
        <f>ROUND(I117*H117,2)</f>
        <v>0</v>
      </c>
      <c r="K117" s="209" t="s">
        <v>147</v>
      </c>
      <c r="L117" s="47"/>
      <c r="M117" s="214" t="s">
        <v>19</v>
      </c>
      <c r="N117" s="215" t="s">
        <v>47</v>
      </c>
      <c r="O117" s="87"/>
      <c r="P117" s="216">
        <f>O117*H117</f>
        <v>0</v>
      </c>
      <c r="Q117" s="216">
        <v>0</v>
      </c>
      <c r="R117" s="216">
        <f>Q117*H117</f>
        <v>0</v>
      </c>
      <c r="S117" s="216">
        <v>0</v>
      </c>
      <c r="T117" s="217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18" t="s">
        <v>148</v>
      </c>
      <c r="AT117" s="218" t="s">
        <v>143</v>
      </c>
      <c r="AU117" s="218" t="s">
        <v>86</v>
      </c>
      <c r="AY117" s="20" t="s">
        <v>141</v>
      </c>
      <c r="BE117" s="219">
        <f>IF(N117="základní",J117,0)</f>
        <v>0</v>
      </c>
      <c r="BF117" s="219">
        <f>IF(N117="snížená",J117,0)</f>
        <v>0</v>
      </c>
      <c r="BG117" s="219">
        <f>IF(N117="zákl. přenesená",J117,0)</f>
        <v>0</v>
      </c>
      <c r="BH117" s="219">
        <f>IF(N117="sníž. přenesená",J117,0)</f>
        <v>0</v>
      </c>
      <c r="BI117" s="219">
        <f>IF(N117="nulová",J117,0)</f>
        <v>0</v>
      </c>
      <c r="BJ117" s="20" t="s">
        <v>84</v>
      </c>
      <c r="BK117" s="219">
        <f>ROUND(I117*H117,2)</f>
        <v>0</v>
      </c>
      <c r="BL117" s="20" t="s">
        <v>148</v>
      </c>
      <c r="BM117" s="218" t="s">
        <v>178</v>
      </c>
    </row>
    <row r="118" s="2" customFormat="1">
      <c r="A118" s="41"/>
      <c r="B118" s="42"/>
      <c r="C118" s="43"/>
      <c r="D118" s="220" t="s">
        <v>150</v>
      </c>
      <c r="E118" s="43"/>
      <c r="F118" s="221" t="s">
        <v>179</v>
      </c>
      <c r="G118" s="43"/>
      <c r="H118" s="43"/>
      <c r="I118" s="222"/>
      <c r="J118" s="43"/>
      <c r="K118" s="43"/>
      <c r="L118" s="47"/>
      <c r="M118" s="223"/>
      <c r="N118" s="224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150</v>
      </c>
      <c r="AU118" s="20" t="s">
        <v>86</v>
      </c>
    </row>
    <row r="119" s="2" customFormat="1">
      <c r="A119" s="41"/>
      <c r="B119" s="42"/>
      <c r="C119" s="43"/>
      <c r="D119" s="225" t="s">
        <v>152</v>
      </c>
      <c r="E119" s="43"/>
      <c r="F119" s="226" t="s">
        <v>180</v>
      </c>
      <c r="G119" s="43"/>
      <c r="H119" s="43"/>
      <c r="I119" s="222"/>
      <c r="J119" s="43"/>
      <c r="K119" s="43"/>
      <c r="L119" s="47"/>
      <c r="M119" s="223"/>
      <c r="N119" s="224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152</v>
      </c>
      <c r="AU119" s="20" t="s">
        <v>86</v>
      </c>
    </row>
    <row r="120" s="13" customFormat="1">
      <c r="A120" s="13"/>
      <c r="B120" s="227"/>
      <c r="C120" s="228"/>
      <c r="D120" s="220" t="s">
        <v>171</v>
      </c>
      <c r="E120" s="229" t="s">
        <v>19</v>
      </c>
      <c r="F120" s="230" t="s">
        <v>181</v>
      </c>
      <c r="G120" s="228"/>
      <c r="H120" s="231">
        <v>3.6299999999999999</v>
      </c>
      <c r="I120" s="232"/>
      <c r="J120" s="228"/>
      <c r="K120" s="228"/>
      <c r="L120" s="233"/>
      <c r="M120" s="234"/>
      <c r="N120" s="235"/>
      <c r="O120" s="235"/>
      <c r="P120" s="235"/>
      <c r="Q120" s="235"/>
      <c r="R120" s="235"/>
      <c r="S120" s="235"/>
      <c r="T120" s="23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7" t="s">
        <v>171</v>
      </c>
      <c r="AU120" s="237" t="s">
        <v>86</v>
      </c>
      <c r="AV120" s="13" t="s">
        <v>86</v>
      </c>
      <c r="AW120" s="13" t="s">
        <v>37</v>
      </c>
      <c r="AX120" s="13" t="s">
        <v>76</v>
      </c>
      <c r="AY120" s="237" t="s">
        <v>141</v>
      </c>
    </row>
    <row r="121" s="14" customFormat="1">
      <c r="A121" s="14"/>
      <c r="B121" s="238"/>
      <c r="C121" s="239"/>
      <c r="D121" s="220" t="s">
        <v>171</v>
      </c>
      <c r="E121" s="240" t="s">
        <v>19</v>
      </c>
      <c r="F121" s="241" t="s">
        <v>174</v>
      </c>
      <c r="G121" s="239"/>
      <c r="H121" s="242">
        <v>3.6299999999999999</v>
      </c>
      <c r="I121" s="243"/>
      <c r="J121" s="239"/>
      <c r="K121" s="239"/>
      <c r="L121" s="244"/>
      <c r="M121" s="245"/>
      <c r="N121" s="246"/>
      <c r="O121" s="246"/>
      <c r="P121" s="246"/>
      <c r="Q121" s="246"/>
      <c r="R121" s="246"/>
      <c r="S121" s="246"/>
      <c r="T121" s="247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8" t="s">
        <v>171</v>
      </c>
      <c r="AU121" s="248" t="s">
        <v>86</v>
      </c>
      <c r="AV121" s="14" t="s">
        <v>148</v>
      </c>
      <c r="AW121" s="14" t="s">
        <v>37</v>
      </c>
      <c r="AX121" s="14" t="s">
        <v>84</v>
      </c>
      <c r="AY121" s="248" t="s">
        <v>141</v>
      </c>
    </row>
    <row r="122" s="2" customFormat="1" ht="37.8" customHeight="1">
      <c r="A122" s="41"/>
      <c r="B122" s="42"/>
      <c r="C122" s="207" t="s">
        <v>182</v>
      </c>
      <c r="D122" s="207" t="s">
        <v>143</v>
      </c>
      <c r="E122" s="208" t="s">
        <v>183</v>
      </c>
      <c r="F122" s="209" t="s">
        <v>184</v>
      </c>
      <c r="G122" s="210" t="s">
        <v>167</v>
      </c>
      <c r="H122" s="211">
        <v>10</v>
      </c>
      <c r="I122" s="212"/>
      <c r="J122" s="213">
        <f>ROUND(I122*H122,2)</f>
        <v>0</v>
      </c>
      <c r="K122" s="209" t="s">
        <v>147</v>
      </c>
      <c r="L122" s="47"/>
      <c r="M122" s="214" t="s">
        <v>19</v>
      </c>
      <c r="N122" s="215" t="s">
        <v>47</v>
      </c>
      <c r="O122" s="87"/>
      <c r="P122" s="216">
        <f>O122*H122</f>
        <v>0</v>
      </c>
      <c r="Q122" s="216">
        <v>0</v>
      </c>
      <c r="R122" s="216">
        <f>Q122*H122</f>
        <v>0</v>
      </c>
      <c r="S122" s="216">
        <v>0</v>
      </c>
      <c r="T122" s="217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18" t="s">
        <v>148</v>
      </c>
      <c r="AT122" s="218" t="s">
        <v>143</v>
      </c>
      <c r="AU122" s="218" t="s">
        <v>86</v>
      </c>
      <c r="AY122" s="20" t="s">
        <v>141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20" t="s">
        <v>84</v>
      </c>
      <c r="BK122" s="219">
        <f>ROUND(I122*H122,2)</f>
        <v>0</v>
      </c>
      <c r="BL122" s="20" t="s">
        <v>148</v>
      </c>
      <c r="BM122" s="218" t="s">
        <v>185</v>
      </c>
    </row>
    <row r="123" s="2" customFormat="1">
      <c r="A123" s="41"/>
      <c r="B123" s="42"/>
      <c r="C123" s="43"/>
      <c r="D123" s="220" t="s">
        <v>150</v>
      </c>
      <c r="E123" s="43"/>
      <c r="F123" s="221" t="s">
        <v>186</v>
      </c>
      <c r="G123" s="43"/>
      <c r="H123" s="43"/>
      <c r="I123" s="222"/>
      <c r="J123" s="43"/>
      <c r="K123" s="43"/>
      <c r="L123" s="47"/>
      <c r="M123" s="223"/>
      <c r="N123" s="224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150</v>
      </c>
      <c r="AU123" s="20" t="s">
        <v>86</v>
      </c>
    </row>
    <row r="124" s="2" customFormat="1">
      <c r="A124" s="41"/>
      <c r="B124" s="42"/>
      <c r="C124" s="43"/>
      <c r="D124" s="225" t="s">
        <v>152</v>
      </c>
      <c r="E124" s="43"/>
      <c r="F124" s="226" t="s">
        <v>187</v>
      </c>
      <c r="G124" s="43"/>
      <c r="H124" s="43"/>
      <c r="I124" s="222"/>
      <c r="J124" s="43"/>
      <c r="K124" s="43"/>
      <c r="L124" s="47"/>
      <c r="M124" s="223"/>
      <c r="N124" s="224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152</v>
      </c>
      <c r="AU124" s="20" t="s">
        <v>86</v>
      </c>
    </row>
    <row r="125" s="15" customFormat="1">
      <c r="A125" s="15"/>
      <c r="B125" s="249"/>
      <c r="C125" s="250"/>
      <c r="D125" s="220" t="s">
        <v>171</v>
      </c>
      <c r="E125" s="251" t="s">
        <v>19</v>
      </c>
      <c r="F125" s="252" t="s">
        <v>188</v>
      </c>
      <c r="G125" s="250"/>
      <c r="H125" s="251" t="s">
        <v>19</v>
      </c>
      <c r="I125" s="253"/>
      <c r="J125" s="250"/>
      <c r="K125" s="250"/>
      <c r="L125" s="254"/>
      <c r="M125" s="255"/>
      <c r="N125" s="256"/>
      <c r="O125" s="256"/>
      <c r="P125" s="256"/>
      <c r="Q125" s="256"/>
      <c r="R125" s="256"/>
      <c r="S125" s="256"/>
      <c r="T125" s="257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58" t="s">
        <v>171</v>
      </c>
      <c r="AU125" s="258" t="s">
        <v>86</v>
      </c>
      <c r="AV125" s="15" t="s">
        <v>84</v>
      </c>
      <c r="AW125" s="15" t="s">
        <v>37</v>
      </c>
      <c r="AX125" s="15" t="s">
        <v>76</v>
      </c>
      <c r="AY125" s="258" t="s">
        <v>141</v>
      </c>
    </row>
    <row r="126" s="13" customFormat="1">
      <c r="A126" s="13"/>
      <c r="B126" s="227"/>
      <c r="C126" s="228"/>
      <c r="D126" s="220" t="s">
        <v>171</v>
      </c>
      <c r="E126" s="229" t="s">
        <v>19</v>
      </c>
      <c r="F126" s="230" t="s">
        <v>189</v>
      </c>
      <c r="G126" s="228"/>
      <c r="H126" s="231">
        <v>10</v>
      </c>
      <c r="I126" s="232"/>
      <c r="J126" s="228"/>
      <c r="K126" s="228"/>
      <c r="L126" s="233"/>
      <c r="M126" s="234"/>
      <c r="N126" s="235"/>
      <c r="O126" s="235"/>
      <c r="P126" s="235"/>
      <c r="Q126" s="235"/>
      <c r="R126" s="235"/>
      <c r="S126" s="235"/>
      <c r="T126" s="23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7" t="s">
        <v>171</v>
      </c>
      <c r="AU126" s="237" t="s">
        <v>86</v>
      </c>
      <c r="AV126" s="13" t="s">
        <v>86</v>
      </c>
      <c r="AW126" s="13" t="s">
        <v>37</v>
      </c>
      <c r="AX126" s="13" t="s">
        <v>84</v>
      </c>
      <c r="AY126" s="237" t="s">
        <v>141</v>
      </c>
    </row>
    <row r="127" s="2" customFormat="1" ht="37.8" customHeight="1">
      <c r="A127" s="41"/>
      <c r="B127" s="42"/>
      <c r="C127" s="207" t="s">
        <v>190</v>
      </c>
      <c r="D127" s="207" t="s">
        <v>143</v>
      </c>
      <c r="E127" s="208" t="s">
        <v>191</v>
      </c>
      <c r="F127" s="209" t="s">
        <v>192</v>
      </c>
      <c r="G127" s="210" t="s">
        <v>167</v>
      </c>
      <c r="H127" s="211">
        <v>98.629999999999995</v>
      </c>
      <c r="I127" s="212"/>
      <c r="J127" s="213">
        <f>ROUND(I127*H127,2)</f>
        <v>0</v>
      </c>
      <c r="K127" s="209" t="s">
        <v>147</v>
      </c>
      <c r="L127" s="47"/>
      <c r="M127" s="214" t="s">
        <v>19</v>
      </c>
      <c r="N127" s="215" t="s">
        <v>47</v>
      </c>
      <c r="O127" s="87"/>
      <c r="P127" s="216">
        <f>O127*H127</f>
        <v>0</v>
      </c>
      <c r="Q127" s="216">
        <v>0</v>
      </c>
      <c r="R127" s="216">
        <f>Q127*H127</f>
        <v>0</v>
      </c>
      <c r="S127" s="216">
        <v>0</v>
      </c>
      <c r="T127" s="217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18" t="s">
        <v>148</v>
      </c>
      <c r="AT127" s="218" t="s">
        <v>143</v>
      </c>
      <c r="AU127" s="218" t="s">
        <v>86</v>
      </c>
      <c r="AY127" s="20" t="s">
        <v>141</v>
      </c>
      <c r="BE127" s="219">
        <f>IF(N127="základní",J127,0)</f>
        <v>0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20" t="s">
        <v>84</v>
      </c>
      <c r="BK127" s="219">
        <f>ROUND(I127*H127,2)</f>
        <v>0</v>
      </c>
      <c r="BL127" s="20" t="s">
        <v>148</v>
      </c>
      <c r="BM127" s="218" t="s">
        <v>193</v>
      </c>
    </row>
    <row r="128" s="2" customFormat="1">
      <c r="A128" s="41"/>
      <c r="B128" s="42"/>
      <c r="C128" s="43"/>
      <c r="D128" s="220" t="s">
        <v>150</v>
      </c>
      <c r="E128" s="43"/>
      <c r="F128" s="221" t="s">
        <v>194</v>
      </c>
      <c r="G128" s="43"/>
      <c r="H128" s="43"/>
      <c r="I128" s="222"/>
      <c r="J128" s="43"/>
      <c r="K128" s="43"/>
      <c r="L128" s="47"/>
      <c r="M128" s="223"/>
      <c r="N128" s="224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150</v>
      </c>
      <c r="AU128" s="20" t="s">
        <v>86</v>
      </c>
    </row>
    <row r="129" s="2" customFormat="1">
      <c r="A129" s="41"/>
      <c r="B129" s="42"/>
      <c r="C129" s="43"/>
      <c r="D129" s="225" t="s">
        <v>152</v>
      </c>
      <c r="E129" s="43"/>
      <c r="F129" s="226" t="s">
        <v>195</v>
      </c>
      <c r="G129" s="43"/>
      <c r="H129" s="43"/>
      <c r="I129" s="222"/>
      <c r="J129" s="43"/>
      <c r="K129" s="43"/>
      <c r="L129" s="47"/>
      <c r="M129" s="223"/>
      <c r="N129" s="224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152</v>
      </c>
      <c r="AU129" s="20" t="s">
        <v>86</v>
      </c>
    </row>
    <row r="130" s="13" customFormat="1">
      <c r="A130" s="13"/>
      <c r="B130" s="227"/>
      <c r="C130" s="228"/>
      <c r="D130" s="220" t="s">
        <v>171</v>
      </c>
      <c r="E130" s="229" t="s">
        <v>19</v>
      </c>
      <c r="F130" s="230" t="s">
        <v>196</v>
      </c>
      <c r="G130" s="228"/>
      <c r="H130" s="231">
        <v>98.629999999999995</v>
      </c>
      <c r="I130" s="232"/>
      <c r="J130" s="228"/>
      <c r="K130" s="228"/>
      <c r="L130" s="233"/>
      <c r="M130" s="234"/>
      <c r="N130" s="235"/>
      <c r="O130" s="235"/>
      <c r="P130" s="235"/>
      <c r="Q130" s="235"/>
      <c r="R130" s="235"/>
      <c r="S130" s="235"/>
      <c r="T130" s="23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7" t="s">
        <v>171</v>
      </c>
      <c r="AU130" s="237" t="s">
        <v>86</v>
      </c>
      <c r="AV130" s="13" t="s">
        <v>86</v>
      </c>
      <c r="AW130" s="13" t="s">
        <v>37</v>
      </c>
      <c r="AX130" s="13" t="s">
        <v>76</v>
      </c>
      <c r="AY130" s="237" t="s">
        <v>141</v>
      </c>
    </row>
    <row r="131" s="14" customFormat="1">
      <c r="A131" s="14"/>
      <c r="B131" s="238"/>
      <c r="C131" s="239"/>
      <c r="D131" s="220" t="s">
        <v>171</v>
      </c>
      <c r="E131" s="240" t="s">
        <v>19</v>
      </c>
      <c r="F131" s="241" t="s">
        <v>174</v>
      </c>
      <c r="G131" s="239"/>
      <c r="H131" s="242">
        <v>98.629999999999995</v>
      </c>
      <c r="I131" s="243"/>
      <c r="J131" s="239"/>
      <c r="K131" s="239"/>
      <c r="L131" s="244"/>
      <c r="M131" s="245"/>
      <c r="N131" s="246"/>
      <c r="O131" s="246"/>
      <c r="P131" s="246"/>
      <c r="Q131" s="246"/>
      <c r="R131" s="246"/>
      <c r="S131" s="246"/>
      <c r="T131" s="247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8" t="s">
        <v>171</v>
      </c>
      <c r="AU131" s="248" t="s">
        <v>86</v>
      </c>
      <c r="AV131" s="14" t="s">
        <v>148</v>
      </c>
      <c r="AW131" s="14" t="s">
        <v>37</v>
      </c>
      <c r="AX131" s="14" t="s">
        <v>84</v>
      </c>
      <c r="AY131" s="248" t="s">
        <v>141</v>
      </c>
    </row>
    <row r="132" s="2" customFormat="1" ht="37.8" customHeight="1">
      <c r="A132" s="41"/>
      <c r="B132" s="42"/>
      <c r="C132" s="207" t="s">
        <v>197</v>
      </c>
      <c r="D132" s="207" t="s">
        <v>143</v>
      </c>
      <c r="E132" s="208" t="s">
        <v>198</v>
      </c>
      <c r="F132" s="209" t="s">
        <v>199</v>
      </c>
      <c r="G132" s="210" t="s">
        <v>167</v>
      </c>
      <c r="H132" s="211">
        <v>1972.5999999999999</v>
      </c>
      <c r="I132" s="212"/>
      <c r="J132" s="213">
        <f>ROUND(I132*H132,2)</f>
        <v>0</v>
      </c>
      <c r="K132" s="209" t="s">
        <v>147</v>
      </c>
      <c r="L132" s="47"/>
      <c r="M132" s="214" t="s">
        <v>19</v>
      </c>
      <c r="N132" s="215" t="s">
        <v>47</v>
      </c>
      <c r="O132" s="87"/>
      <c r="P132" s="216">
        <f>O132*H132</f>
        <v>0</v>
      </c>
      <c r="Q132" s="216">
        <v>0</v>
      </c>
      <c r="R132" s="216">
        <f>Q132*H132</f>
        <v>0</v>
      </c>
      <c r="S132" s="216">
        <v>0</v>
      </c>
      <c r="T132" s="217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18" t="s">
        <v>148</v>
      </c>
      <c r="AT132" s="218" t="s">
        <v>143</v>
      </c>
      <c r="AU132" s="218" t="s">
        <v>86</v>
      </c>
      <c r="AY132" s="20" t="s">
        <v>141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20" t="s">
        <v>84</v>
      </c>
      <c r="BK132" s="219">
        <f>ROUND(I132*H132,2)</f>
        <v>0</v>
      </c>
      <c r="BL132" s="20" t="s">
        <v>148</v>
      </c>
      <c r="BM132" s="218" t="s">
        <v>200</v>
      </c>
    </row>
    <row r="133" s="2" customFormat="1">
      <c r="A133" s="41"/>
      <c r="B133" s="42"/>
      <c r="C133" s="43"/>
      <c r="D133" s="220" t="s">
        <v>150</v>
      </c>
      <c r="E133" s="43"/>
      <c r="F133" s="221" t="s">
        <v>201</v>
      </c>
      <c r="G133" s="43"/>
      <c r="H133" s="43"/>
      <c r="I133" s="222"/>
      <c r="J133" s="43"/>
      <c r="K133" s="43"/>
      <c r="L133" s="47"/>
      <c r="M133" s="223"/>
      <c r="N133" s="224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150</v>
      </c>
      <c r="AU133" s="20" t="s">
        <v>86</v>
      </c>
    </row>
    <row r="134" s="2" customFormat="1">
      <c r="A134" s="41"/>
      <c r="B134" s="42"/>
      <c r="C134" s="43"/>
      <c r="D134" s="225" t="s">
        <v>152</v>
      </c>
      <c r="E134" s="43"/>
      <c r="F134" s="226" t="s">
        <v>202</v>
      </c>
      <c r="G134" s="43"/>
      <c r="H134" s="43"/>
      <c r="I134" s="222"/>
      <c r="J134" s="43"/>
      <c r="K134" s="43"/>
      <c r="L134" s="47"/>
      <c r="M134" s="223"/>
      <c r="N134" s="224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152</v>
      </c>
      <c r="AU134" s="20" t="s">
        <v>86</v>
      </c>
    </row>
    <row r="135" s="13" customFormat="1">
      <c r="A135" s="13"/>
      <c r="B135" s="227"/>
      <c r="C135" s="228"/>
      <c r="D135" s="220" t="s">
        <v>171</v>
      </c>
      <c r="E135" s="229" t="s">
        <v>19</v>
      </c>
      <c r="F135" s="230" t="s">
        <v>203</v>
      </c>
      <c r="G135" s="228"/>
      <c r="H135" s="231">
        <v>1972.5999999999999</v>
      </c>
      <c r="I135" s="232"/>
      <c r="J135" s="228"/>
      <c r="K135" s="228"/>
      <c r="L135" s="233"/>
      <c r="M135" s="234"/>
      <c r="N135" s="235"/>
      <c r="O135" s="235"/>
      <c r="P135" s="235"/>
      <c r="Q135" s="235"/>
      <c r="R135" s="235"/>
      <c r="S135" s="235"/>
      <c r="T135" s="23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7" t="s">
        <v>171</v>
      </c>
      <c r="AU135" s="237" t="s">
        <v>86</v>
      </c>
      <c r="AV135" s="13" t="s">
        <v>86</v>
      </c>
      <c r="AW135" s="13" t="s">
        <v>37</v>
      </c>
      <c r="AX135" s="13" t="s">
        <v>84</v>
      </c>
      <c r="AY135" s="237" t="s">
        <v>141</v>
      </c>
    </row>
    <row r="136" s="2" customFormat="1" ht="24.15" customHeight="1">
      <c r="A136" s="41"/>
      <c r="B136" s="42"/>
      <c r="C136" s="207" t="s">
        <v>204</v>
      </c>
      <c r="D136" s="207" t="s">
        <v>143</v>
      </c>
      <c r="E136" s="208" t="s">
        <v>205</v>
      </c>
      <c r="F136" s="209" t="s">
        <v>206</v>
      </c>
      <c r="G136" s="210" t="s">
        <v>167</v>
      </c>
      <c r="H136" s="211">
        <v>10</v>
      </c>
      <c r="I136" s="212"/>
      <c r="J136" s="213">
        <f>ROUND(I136*H136,2)</f>
        <v>0</v>
      </c>
      <c r="K136" s="209" t="s">
        <v>147</v>
      </c>
      <c r="L136" s="47"/>
      <c r="M136" s="214" t="s">
        <v>19</v>
      </c>
      <c r="N136" s="215" t="s">
        <v>47</v>
      </c>
      <c r="O136" s="87"/>
      <c r="P136" s="216">
        <f>O136*H136</f>
        <v>0</v>
      </c>
      <c r="Q136" s="216">
        <v>0</v>
      </c>
      <c r="R136" s="216">
        <f>Q136*H136</f>
        <v>0</v>
      </c>
      <c r="S136" s="216">
        <v>0</v>
      </c>
      <c r="T136" s="217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18" t="s">
        <v>148</v>
      </c>
      <c r="AT136" s="218" t="s">
        <v>143</v>
      </c>
      <c r="AU136" s="218" t="s">
        <v>86</v>
      </c>
      <c r="AY136" s="20" t="s">
        <v>141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20" t="s">
        <v>84</v>
      </c>
      <c r="BK136" s="219">
        <f>ROUND(I136*H136,2)</f>
        <v>0</v>
      </c>
      <c r="BL136" s="20" t="s">
        <v>148</v>
      </c>
      <c r="BM136" s="218" t="s">
        <v>207</v>
      </c>
    </row>
    <row r="137" s="2" customFormat="1">
      <c r="A137" s="41"/>
      <c r="B137" s="42"/>
      <c r="C137" s="43"/>
      <c r="D137" s="220" t="s">
        <v>150</v>
      </c>
      <c r="E137" s="43"/>
      <c r="F137" s="221" t="s">
        <v>208</v>
      </c>
      <c r="G137" s="43"/>
      <c r="H137" s="43"/>
      <c r="I137" s="222"/>
      <c r="J137" s="43"/>
      <c r="K137" s="43"/>
      <c r="L137" s="47"/>
      <c r="M137" s="223"/>
      <c r="N137" s="224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150</v>
      </c>
      <c r="AU137" s="20" t="s">
        <v>86</v>
      </c>
    </row>
    <row r="138" s="2" customFormat="1">
      <c r="A138" s="41"/>
      <c r="B138" s="42"/>
      <c r="C138" s="43"/>
      <c r="D138" s="225" t="s">
        <v>152</v>
      </c>
      <c r="E138" s="43"/>
      <c r="F138" s="226" t="s">
        <v>209</v>
      </c>
      <c r="G138" s="43"/>
      <c r="H138" s="43"/>
      <c r="I138" s="222"/>
      <c r="J138" s="43"/>
      <c r="K138" s="43"/>
      <c r="L138" s="47"/>
      <c r="M138" s="223"/>
      <c r="N138" s="224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152</v>
      </c>
      <c r="AU138" s="20" t="s">
        <v>86</v>
      </c>
    </row>
    <row r="139" s="15" customFormat="1">
      <c r="A139" s="15"/>
      <c r="B139" s="249"/>
      <c r="C139" s="250"/>
      <c r="D139" s="220" t="s">
        <v>171</v>
      </c>
      <c r="E139" s="251" t="s">
        <v>19</v>
      </c>
      <c r="F139" s="252" t="s">
        <v>210</v>
      </c>
      <c r="G139" s="250"/>
      <c r="H139" s="251" t="s">
        <v>19</v>
      </c>
      <c r="I139" s="253"/>
      <c r="J139" s="250"/>
      <c r="K139" s="250"/>
      <c r="L139" s="254"/>
      <c r="M139" s="255"/>
      <c r="N139" s="256"/>
      <c r="O139" s="256"/>
      <c r="P139" s="256"/>
      <c r="Q139" s="256"/>
      <c r="R139" s="256"/>
      <c r="S139" s="256"/>
      <c r="T139" s="257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58" t="s">
        <v>171</v>
      </c>
      <c r="AU139" s="258" t="s">
        <v>86</v>
      </c>
      <c r="AV139" s="15" t="s">
        <v>84</v>
      </c>
      <c r="AW139" s="15" t="s">
        <v>37</v>
      </c>
      <c r="AX139" s="15" t="s">
        <v>76</v>
      </c>
      <c r="AY139" s="258" t="s">
        <v>141</v>
      </c>
    </row>
    <row r="140" s="13" customFormat="1">
      <c r="A140" s="13"/>
      <c r="B140" s="227"/>
      <c r="C140" s="228"/>
      <c r="D140" s="220" t="s">
        <v>171</v>
      </c>
      <c r="E140" s="229" t="s">
        <v>19</v>
      </c>
      <c r="F140" s="230" t="s">
        <v>211</v>
      </c>
      <c r="G140" s="228"/>
      <c r="H140" s="231">
        <v>10</v>
      </c>
      <c r="I140" s="232"/>
      <c r="J140" s="228"/>
      <c r="K140" s="228"/>
      <c r="L140" s="233"/>
      <c r="M140" s="234"/>
      <c r="N140" s="235"/>
      <c r="O140" s="235"/>
      <c r="P140" s="235"/>
      <c r="Q140" s="235"/>
      <c r="R140" s="235"/>
      <c r="S140" s="235"/>
      <c r="T140" s="23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7" t="s">
        <v>171</v>
      </c>
      <c r="AU140" s="237" t="s">
        <v>86</v>
      </c>
      <c r="AV140" s="13" t="s">
        <v>86</v>
      </c>
      <c r="AW140" s="13" t="s">
        <v>37</v>
      </c>
      <c r="AX140" s="13" t="s">
        <v>84</v>
      </c>
      <c r="AY140" s="237" t="s">
        <v>141</v>
      </c>
    </row>
    <row r="141" s="2" customFormat="1" ht="24.15" customHeight="1">
      <c r="A141" s="41"/>
      <c r="B141" s="42"/>
      <c r="C141" s="207" t="s">
        <v>211</v>
      </c>
      <c r="D141" s="207" t="s">
        <v>143</v>
      </c>
      <c r="E141" s="208" t="s">
        <v>212</v>
      </c>
      <c r="F141" s="209" t="s">
        <v>213</v>
      </c>
      <c r="G141" s="210" t="s">
        <v>167</v>
      </c>
      <c r="H141" s="211">
        <v>98.629999999999995</v>
      </c>
      <c r="I141" s="212"/>
      <c r="J141" s="213">
        <f>ROUND(I141*H141,2)</f>
        <v>0</v>
      </c>
      <c r="K141" s="209" t="s">
        <v>147</v>
      </c>
      <c r="L141" s="47"/>
      <c r="M141" s="214" t="s">
        <v>19</v>
      </c>
      <c r="N141" s="215" t="s">
        <v>47</v>
      </c>
      <c r="O141" s="87"/>
      <c r="P141" s="216">
        <f>O141*H141</f>
        <v>0</v>
      </c>
      <c r="Q141" s="216">
        <v>0</v>
      </c>
      <c r="R141" s="216">
        <f>Q141*H141</f>
        <v>0</v>
      </c>
      <c r="S141" s="216">
        <v>0</v>
      </c>
      <c r="T141" s="217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18" t="s">
        <v>148</v>
      </c>
      <c r="AT141" s="218" t="s">
        <v>143</v>
      </c>
      <c r="AU141" s="218" t="s">
        <v>86</v>
      </c>
      <c r="AY141" s="20" t="s">
        <v>141</v>
      </c>
      <c r="BE141" s="219">
        <f>IF(N141="základní",J141,0)</f>
        <v>0</v>
      </c>
      <c r="BF141" s="219">
        <f>IF(N141="snížená",J141,0)</f>
        <v>0</v>
      </c>
      <c r="BG141" s="219">
        <f>IF(N141="zákl. přenesená",J141,0)</f>
        <v>0</v>
      </c>
      <c r="BH141" s="219">
        <f>IF(N141="sníž. přenesená",J141,0)</f>
        <v>0</v>
      </c>
      <c r="BI141" s="219">
        <f>IF(N141="nulová",J141,0)</f>
        <v>0</v>
      </c>
      <c r="BJ141" s="20" t="s">
        <v>84</v>
      </c>
      <c r="BK141" s="219">
        <f>ROUND(I141*H141,2)</f>
        <v>0</v>
      </c>
      <c r="BL141" s="20" t="s">
        <v>148</v>
      </c>
      <c r="BM141" s="218" t="s">
        <v>214</v>
      </c>
    </row>
    <row r="142" s="2" customFormat="1">
      <c r="A142" s="41"/>
      <c r="B142" s="42"/>
      <c r="C142" s="43"/>
      <c r="D142" s="220" t="s">
        <v>150</v>
      </c>
      <c r="E142" s="43"/>
      <c r="F142" s="221" t="s">
        <v>215</v>
      </c>
      <c r="G142" s="43"/>
      <c r="H142" s="43"/>
      <c r="I142" s="222"/>
      <c r="J142" s="43"/>
      <c r="K142" s="43"/>
      <c r="L142" s="47"/>
      <c r="M142" s="223"/>
      <c r="N142" s="224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150</v>
      </c>
      <c r="AU142" s="20" t="s">
        <v>86</v>
      </c>
    </row>
    <row r="143" s="2" customFormat="1">
      <c r="A143" s="41"/>
      <c r="B143" s="42"/>
      <c r="C143" s="43"/>
      <c r="D143" s="225" t="s">
        <v>152</v>
      </c>
      <c r="E143" s="43"/>
      <c r="F143" s="226" t="s">
        <v>216</v>
      </c>
      <c r="G143" s="43"/>
      <c r="H143" s="43"/>
      <c r="I143" s="222"/>
      <c r="J143" s="43"/>
      <c r="K143" s="43"/>
      <c r="L143" s="47"/>
      <c r="M143" s="223"/>
      <c r="N143" s="224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152</v>
      </c>
      <c r="AU143" s="20" t="s">
        <v>86</v>
      </c>
    </row>
    <row r="144" s="2" customFormat="1" ht="33" customHeight="1">
      <c r="A144" s="41"/>
      <c r="B144" s="42"/>
      <c r="C144" s="207" t="s">
        <v>217</v>
      </c>
      <c r="D144" s="207" t="s">
        <v>143</v>
      </c>
      <c r="E144" s="208" t="s">
        <v>218</v>
      </c>
      <c r="F144" s="209" t="s">
        <v>219</v>
      </c>
      <c r="G144" s="210" t="s">
        <v>220</v>
      </c>
      <c r="H144" s="211">
        <v>177.53399999999999</v>
      </c>
      <c r="I144" s="212"/>
      <c r="J144" s="213">
        <f>ROUND(I144*H144,2)</f>
        <v>0</v>
      </c>
      <c r="K144" s="209" t="s">
        <v>147</v>
      </c>
      <c r="L144" s="47"/>
      <c r="M144" s="214" t="s">
        <v>19</v>
      </c>
      <c r="N144" s="215" t="s">
        <v>47</v>
      </c>
      <c r="O144" s="87"/>
      <c r="P144" s="216">
        <f>O144*H144</f>
        <v>0</v>
      </c>
      <c r="Q144" s="216">
        <v>0</v>
      </c>
      <c r="R144" s="216">
        <f>Q144*H144</f>
        <v>0</v>
      </c>
      <c r="S144" s="216">
        <v>0</v>
      </c>
      <c r="T144" s="217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18" t="s">
        <v>148</v>
      </c>
      <c r="AT144" s="218" t="s">
        <v>143</v>
      </c>
      <c r="AU144" s="218" t="s">
        <v>86</v>
      </c>
      <c r="AY144" s="20" t="s">
        <v>141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20" t="s">
        <v>84</v>
      </c>
      <c r="BK144" s="219">
        <f>ROUND(I144*H144,2)</f>
        <v>0</v>
      </c>
      <c r="BL144" s="20" t="s">
        <v>148</v>
      </c>
      <c r="BM144" s="218" t="s">
        <v>221</v>
      </c>
    </row>
    <row r="145" s="2" customFormat="1">
      <c r="A145" s="41"/>
      <c r="B145" s="42"/>
      <c r="C145" s="43"/>
      <c r="D145" s="220" t="s">
        <v>150</v>
      </c>
      <c r="E145" s="43"/>
      <c r="F145" s="221" t="s">
        <v>222</v>
      </c>
      <c r="G145" s="43"/>
      <c r="H145" s="43"/>
      <c r="I145" s="222"/>
      <c r="J145" s="43"/>
      <c r="K145" s="43"/>
      <c r="L145" s="47"/>
      <c r="M145" s="223"/>
      <c r="N145" s="224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150</v>
      </c>
      <c r="AU145" s="20" t="s">
        <v>86</v>
      </c>
    </row>
    <row r="146" s="2" customFormat="1">
      <c r="A146" s="41"/>
      <c r="B146" s="42"/>
      <c r="C146" s="43"/>
      <c r="D146" s="225" t="s">
        <v>152</v>
      </c>
      <c r="E146" s="43"/>
      <c r="F146" s="226" t="s">
        <v>223</v>
      </c>
      <c r="G146" s="43"/>
      <c r="H146" s="43"/>
      <c r="I146" s="222"/>
      <c r="J146" s="43"/>
      <c r="K146" s="43"/>
      <c r="L146" s="47"/>
      <c r="M146" s="223"/>
      <c r="N146" s="224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152</v>
      </c>
      <c r="AU146" s="20" t="s">
        <v>86</v>
      </c>
    </row>
    <row r="147" s="15" customFormat="1">
      <c r="A147" s="15"/>
      <c r="B147" s="249"/>
      <c r="C147" s="250"/>
      <c r="D147" s="220" t="s">
        <v>171</v>
      </c>
      <c r="E147" s="251" t="s">
        <v>19</v>
      </c>
      <c r="F147" s="252" t="s">
        <v>224</v>
      </c>
      <c r="G147" s="250"/>
      <c r="H147" s="251" t="s">
        <v>19</v>
      </c>
      <c r="I147" s="253"/>
      <c r="J147" s="250"/>
      <c r="K147" s="250"/>
      <c r="L147" s="254"/>
      <c r="M147" s="255"/>
      <c r="N147" s="256"/>
      <c r="O147" s="256"/>
      <c r="P147" s="256"/>
      <c r="Q147" s="256"/>
      <c r="R147" s="256"/>
      <c r="S147" s="256"/>
      <c r="T147" s="257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58" t="s">
        <v>171</v>
      </c>
      <c r="AU147" s="258" t="s">
        <v>86</v>
      </c>
      <c r="AV147" s="15" t="s">
        <v>84</v>
      </c>
      <c r="AW147" s="15" t="s">
        <v>37</v>
      </c>
      <c r="AX147" s="15" t="s">
        <v>76</v>
      </c>
      <c r="AY147" s="258" t="s">
        <v>141</v>
      </c>
    </row>
    <row r="148" s="13" customFormat="1">
      <c r="A148" s="13"/>
      <c r="B148" s="227"/>
      <c r="C148" s="228"/>
      <c r="D148" s="220" t="s">
        <v>171</v>
      </c>
      <c r="E148" s="229" t="s">
        <v>19</v>
      </c>
      <c r="F148" s="230" t="s">
        <v>225</v>
      </c>
      <c r="G148" s="228"/>
      <c r="H148" s="231">
        <v>177.53399999999999</v>
      </c>
      <c r="I148" s="232"/>
      <c r="J148" s="228"/>
      <c r="K148" s="228"/>
      <c r="L148" s="233"/>
      <c r="M148" s="234"/>
      <c r="N148" s="235"/>
      <c r="O148" s="235"/>
      <c r="P148" s="235"/>
      <c r="Q148" s="235"/>
      <c r="R148" s="235"/>
      <c r="S148" s="235"/>
      <c r="T148" s="23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7" t="s">
        <v>171</v>
      </c>
      <c r="AU148" s="237" t="s">
        <v>86</v>
      </c>
      <c r="AV148" s="13" t="s">
        <v>86</v>
      </c>
      <c r="AW148" s="13" t="s">
        <v>37</v>
      </c>
      <c r="AX148" s="13" t="s">
        <v>84</v>
      </c>
      <c r="AY148" s="237" t="s">
        <v>141</v>
      </c>
    </row>
    <row r="149" s="2" customFormat="1" ht="16.5" customHeight="1">
      <c r="A149" s="41"/>
      <c r="B149" s="42"/>
      <c r="C149" s="207" t="s">
        <v>8</v>
      </c>
      <c r="D149" s="207" t="s">
        <v>143</v>
      </c>
      <c r="E149" s="208" t="s">
        <v>226</v>
      </c>
      <c r="F149" s="209" t="s">
        <v>227</v>
      </c>
      <c r="G149" s="210" t="s">
        <v>167</v>
      </c>
      <c r="H149" s="211">
        <v>98.629999999999995</v>
      </c>
      <c r="I149" s="212"/>
      <c r="J149" s="213">
        <f>ROUND(I149*H149,2)</f>
        <v>0</v>
      </c>
      <c r="K149" s="209" t="s">
        <v>147</v>
      </c>
      <c r="L149" s="47"/>
      <c r="M149" s="214" t="s">
        <v>19</v>
      </c>
      <c r="N149" s="215" t="s">
        <v>47</v>
      </c>
      <c r="O149" s="87"/>
      <c r="P149" s="216">
        <f>O149*H149</f>
        <v>0</v>
      </c>
      <c r="Q149" s="216">
        <v>0</v>
      </c>
      <c r="R149" s="216">
        <f>Q149*H149</f>
        <v>0</v>
      </c>
      <c r="S149" s="216">
        <v>0</v>
      </c>
      <c r="T149" s="217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18" t="s">
        <v>148</v>
      </c>
      <c r="AT149" s="218" t="s">
        <v>143</v>
      </c>
      <c r="AU149" s="218" t="s">
        <v>86</v>
      </c>
      <c r="AY149" s="20" t="s">
        <v>141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20" t="s">
        <v>84</v>
      </c>
      <c r="BK149" s="219">
        <f>ROUND(I149*H149,2)</f>
        <v>0</v>
      </c>
      <c r="BL149" s="20" t="s">
        <v>148</v>
      </c>
      <c r="BM149" s="218" t="s">
        <v>228</v>
      </c>
    </row>
    <row r="150" s="2" customFormat="1">
      <c r="A150" s="41"/>
      <c r="B150" s="42"/>
      <c r="C150" s="43"/>
      <c r="D150" s="220" t="s">
        <v>150</v>
      </c>
      <c r="E150" s="43"/>
      <c r="F150" s="221" t="s">
        <v>229</v>
      </c>
      <c r="G150" s="43"/>
      <c r="H150" s="43"/>
      <c r="I150" s="222"/>
      <c r="J150" s="43"/>
      <c r="K150" s="43"/>
      <c r="L150" s="47"/>
      <c r="M150" s="223"/>
      <c r="N150" s="224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150</v>
      </c>
      <c r="AU150" s="20" t="s">
        <v>86</v>
      </c>
    </row>
    <row r="151" s="2" customFormat="1">
      <c r="A151" s="41"/>
      <c r="B151" s="42"/>
      <c r="C151" s="43"/>
      <c r="D151" s="225" t="s">
        <v>152</v>
      </c>
      <c r="E151" s="43"/>
      <c r="F151" s="226" t="s">
        <v>230</v>
      </c>
      <c r="G151" s="43"/>
      <c r="H151" s="43"/>
      <c r="I151" s="222"/>
      <c r="J151" s="43"/>
      <c r="K151" s="43"/>
      <c r="L151" s="47"/>
      <c r="M151" s="223"/>
      <c r="N151" s="224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152</v>
      </c>
      <c r="AU151" s="20" t="s">
        <v>86</v>
      </c>
    </row>
    <row r="152" s="2" customFormat="1" ht="24.15" customHeight="1">
      <c r="A152" s="41"/>
      <c r="B152" s="42"/>
      <c r="C152" s="207" t="s">
        <v>231</v>
      </c>
      <c r="D152" s="207" t="s">
        <v>143</v>
      </c>
      <c r="E152" s="208" t="s">
        <v>232</v>
      </c>
      <c r="F152" s="209" t="s">
        <v>233</v>
      </c>
      <c r="G152" s="210" t="s">
        <v>167</v>
      </c>
      <c r="H152" s="211">
        <v>25</v>
      </c>
      <c r="I152" s="212"/>
      <c r="J152" s="213">
        <f>ROUND(I152*H152,2)</f>
        <v>0</v>
      </c>
      <c r="K152" s="209" t="s">
        <v>147</v>
      </c>
      <c r="L152" s="47"/>
      <c r="M152" s="214" t="s">
        <v>19</v>
      </c>
      <c r="N152" s="215" t="s">
        <v>47</v>
      </c>
      <c r="O152" s="87"/>
      <c r="P152" s="216">
        <f>O152*H152</f>
        <v>0</v>
      </c>
      <c r="Q152" s="216">
        <v>0</v>
      </c>
      <c r="R152" s="216">
        <f>Q152*H152</f>
        <v>0</v>
      </c>
      <c r="S152" s="216">
        <v>0</v>
      </c>
      <c r="T152" s="217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18" t="s">
        <v>148</v>
      </c>
      <c r="AT152" s="218" t="s">
        <v>143</v>
      </c>
      <c r="AU152" s="218" t="s">
        <v>86</v>
      </c>
      <c r="AY152" s="20" t="s">
        <v>141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20" t="s">
        <v>84</v>
      </c>
      <c r="BK152" s="219">
        <f>ROUND(I152*H152,2)</f>
        <v>0</v>
      </c>
      <c r="BL152" s="20" t="s">
        <v>148</v>
      </c>
      <c r="BM152" s="218" t="s">
        <v>234</v>
      </c>
    </row>
    <row r="153" s="2" customFormat="1">
      <c r="A153" s="41"/>
      <c r="B153" s="42"/>
      <c r="C153" s="43"/>
      <c r="D153" s="220" t="s">
        <v>150</v>
      </c>
      <c r="E153" s="43"/>
      <c r="F153" s="221" t="s">
        <v>235</v>
      </c>
      <c r="G153" s="43"/>
      <c r="H153" s="43"/>
      <c r="I153" s="222"/>
      <c r="J153" s="43"/>
      <c r="K153" s="43"/>
      <c r="L153" s="47"/>
      <c r="M153" s="223"/>
      <c r="N153" s="224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150</v>
      </c>
      <c r="AU153" s="20" t="s">
        <v>86</v>
      </c>
    </row>
    <row r="154" s="2" customFormat="1">
      <c r="A154" s="41"/>
      <c r="B154" s="42"/>
      <c r="C154" s="43"/>
      <c r="D154" s="225" t="s">
        <v>152</v>
      </c>
      <c r="E154" s="43"/>
      <c r="F154" s="226" t="s">
        <v>236</v>
      </c>
      <c r="G154" s="43"/>
      <c r="H154" s="43"/>
      <c r="I154" s="222"/>
      <c r="J154" s="43"/>
      <c r="K154" s="43"/>
      <c r="L154" s="47"/>
      <c r="M154" s="223"/>
      <c r="N154" s="224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152</v>
      </c>
      <c r="AU154" s="20" t="s">
        <v>86</v>
      </c>
    </row>
    <row r="155" s="2" customFormat="1" ht="24.15" customHeight="1">
      <c r="A155" s="41"/>
      <c r="B155" s="42"/>
      <c r="C155" s="207" t="s">
        <v>237</v>
      </c>
      <c r="D155" s="207" t="s">
        <v>143</v>
      </c>
      <c r="E155" s="208" t="s">
        <v>238</v>
      </c>
      <c r="F155" s="209" t="s">
        <v>239</v>
      </c>
      <c r="G155" s="210" t="s">
        <v>146</v>
      </c>
      <c r="H155" s="211">
        <v>100</v>
      </c>
      <c r="I155" s="212"/>
      <c r="J155" s="213">
        <f>ROUND(I155*H155,2)</f>
        <v>0</v>
      </c>
      <c r="K155" s="209" t="s">
        <v>147</v>
      </c>
      <c r="L155" s="47"/>
      <c r="M155" s="214" t="s">
        <v>19</v>
      </c>
      <c r="N155" s="215" t="s">
        <v>47</v>
      </c>
      <c r="O155" s="87"/>
      <c r="P155" s="216">
        <f>O155*H155</f>
        <v>0</v>
      </c>
      <c r="Q155" s="216">
        <v>0</v>
      </c>
      <c r="R155" s="216">
        <f>Q155*H155</f>
        <v>0</v>
      </c>
      <c r="S155" s="216">
        <v>0</v>
      </c>
      <c r="T155" s="217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18" t="s">
        <v>148</v>
      </c>
      <c r="AT155" s="218" t="s">
        <v>143</v>
      </c>
      <c r="AU155" s="218" t="s">
        <v>86</v>
      </c>
      <c r="AY155" s="20" t="s">
        <v>141</v>
      </c>
      <c r="BE155" s="219">
        <f>IF(N155="základní",J155,0)</f>
        <v>0</v>
      </c>
      <c r="BF155" s="219">
        <f>IF(N155="snížená",J155,0)</f>
        <v>0</v>
      </c>
      <c r="BG155" s="219">
        <f>IF(N155="zákl. přenesená",J155,0)</f>
        <v>0</v>
      </c>
      <c r="BH155" s="219">
        <f>IF(N155="sníž. přenesená",J155,0)</f>
        <v>0</v>
      </c>
      <c r="BI155" s="219">
        <f>IF(N155="nulová",J155,0)</f>
        <v>0</v>
      </c>
      <c r="BJ155" s="20" t="s">
        <v>84</v>
      </c>
      <c r="BK155" s="219">
        <f>ROUND(I155*H155,2)</f>
        <v>0</v>
      </c>
      <c r="BL155" s="20" t="s">
        <v>148</v>
      </c>
      <c r="BM155" s="218" t="s">
        <v>240</v>
      </c>
    </row>
    <row r="156" s="2" customFormat="1">
      <c r="A156" s="41"/>
      <c r="B156" s="42"/>
      <c r="C156" s="43"/>
      <c r="D156" s="220" t="s">
        <v>150</v>
      </c>
      <c r="E156" s="43"/>
      <c r="F156" s="221" t="s">
        <v>241</v>
      </c>
      <c r="G156" s="43"/>
      <c r="H156" s="43"/>
      <c r="I156" s="222"/>
      <c r="J156" s="43"/>
      <c r="K156" s="43"/>
      <c r="L156" s="47"/>
      <c r="M156" s="223"/>
      <c r="N156" s="224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150</v>
      </c>
      <c r="AU156" s="20" t="s">
        <v>86</v>
      </c>
    </row>
    <row r="157" s="2" customFormat="1">
      <c r="A157" s="41"/>
      <c r="B157" s="42"/>
      <c r="C157" s="43"/>
      <c r="D157" s="225" t="s">
        <v>152</v>
      </c>
      <c r="E157" s="43"/>
      <c r="F157" s="226" t="s">
        <v>242</v>
      </c>
      <c r="G157" s="43"/>
      <c r="H157" s="43"/>
      <c r="I157" s="222"/>
      <c r="J157" s="43"/>
      <c r="K157" s="43"/>
      <c r="L157" s="47"/>
      <c r="M157" s="223"/>
      <c r="N157" s="224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152</v>
      </c>
      <c r="AU157" s="20" t="s">
        <v>86</v>
      </c>
    </row>
    <row r="158" s="2" customFormat="1" ht="16.5" customHeight="1">
      <c r="A158" s="41"/>
      <c r="B158" s="42"/>
      <c r="C158" s="259" t="s">
        <v>243</v>
      </c>
      <c r="D158" s="259" t="s">
        <v>244</v>
      </c>
      <c r="E158" s="260" t="s">
        <v>245</v>
      </c>
      <c r="F158" s="261" t="s">
        <v>246</v>
      </c>
      <c r="G158" s="262" t="s">
        <v>220</v>
      </c>
      <c r="H158" s="263">
        <v>16</v>
      </c>
      <c r="I158" s="264"/>
      <c r="J158" s="265">
        <f>ROUND(I158*H158,2)</f>
        <v>0</v>
      </c>
      <c r="K158" s="261" t="s">
        <v>147</v>
      </c>
      <c r="L158" s="266"/>
      <c r="M158" s="267" t="s">
        <v>19</v>
      </c>
      <c r="N158" s="268" t="s">
        <v>47</v>
      </c>
      <c r="O158" s="87"/>
      <c r="P158" s="216">
        <f>O158*H158</f>
        <v>0</v>
      </c>
      <c r="Q158" s="216">
        <v>1</v>
      </c>
      <c r="R158" s="216">
        <f>Q158*H158</f>
        <v>16</v>
      </c>
      <c r="S158" s="216">
        <v>0</v>
      </c>
      <c r="T158" s="217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18" t="s">
        <v>197</v>
      </c>
      <c r="AT158" s="218" t="s">
        <v>244</v>
      </c>
      <c r="AU158" s="218" t="s">
        <v>86</v>
      </c>
      <c r="AY158" s="20" t="s">
        <v>141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20" t="s">
        <v>84</v>
      </c>
      <c r="BK158" s="219">
        <f>ROUND(I158*H158,2)</f>
        <v>0</v>
      </c>
      <c r="BL158" s="20" t="s">
        <v>148</v>
      </c>
      <c r="BM158" s="218" t="s">
        <v>247</v>
      </c>
    </row>
    <row r="159" s="2" customFormat="1">
      <c r="A159" s="41"/>
      <c r="B159" s="42"/>
      <c r="C159" s="43"/>
      <c r="D159" s="220" t="s">
        <v>150</v>
      </c>
      <c r="E159" s="43"/>
      <c r="F159" s="221" t="s">
        <v>246</v>
      </c>
      <c r="G159" s="43"/>
      <c r="H159" s="43"/>
      <c r="I159" s="222"/>
      <c r="J159" s="43"/>
      <c r="K159" s="43"/>
      <c r="L159" s="47"/>
      <c r="M159" s="223"/>
      <c r="N159" s="224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150</v>
      </c>
      <c r="AU159" s="20" t="s">
        <v>86</v>
      </c>
    </row>
    <row r="160" s="15" customFormat="1">
      <c r="A160" s="15"/>
      <c r="B160" s="249"/>
      <c r="C160" s="250"/>
      <c r="D160" s="220" t="s">
        <v>171</v>
      </c>
      <c r="E160" s="251" t="s">
        <v>19</v>
      </c>
      <c r="F160" s="252" t="s">
        <v>248</v>
      </c>
      <c r="G160" s="250"/>
      <c r="H160" s="251" t="s">
        <v>19</v>
      </c>
      <c r="I160" s="253"/>
      <c r="J160" s="250"/>
      <c r="K160" s="250"/>
      <c r="L160" s="254"/>
      <c r="M160" s="255"/>
      <c r="N160" s="256"/>
      <c r="O160" s="256"/>
      <c r="P160" s="256"/>
      <c r="Q160" s="256"/>
      <c r="R160" s="256"/>
      <c r="S160" s="256"/>
      <c r="T160" s="257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58" t="s">
        <v>171</v>
      </c>
      <c r="AU160" s="258" t="s">
        <v>86</v>
      </c>
      <c r="AV160" s="15" t="s">
        <v>84</v>
      </c>
      <c r="AW160" s="15" t="s">
        <v>37</v>
      </c>
      <c r="AX160" s="15" t="s">
        <v>76</v>
      </c>
      <c r="AY160" s="258" t="s">
        <v>141</v>
      </c>
    </row>
    <row r="161" s="13" customFormat="1">
      <c r="A161" s="13"/>
      <c r="B161" s="227"/>
      <c r="C161" s="228"/>
      <c r="D161" s="220" t="s">
        <v>171</v>
      </c>
      <c r="E161" s="229" t="s">
        <v>19</v>
      </c>
      <c r="F161" s="230" t="s">
        <v>249</v>
      </c>
      <c r="G161" s="228"/>
      <c r="H161" s="231">
        <v>16</v>
      </c>
      <c r="I161" s="232"/>
      <c r="J161" s="228"/>
      <c r="K161" s="228"/>
      <c r="L161" s="233"/>
      <c r="M161" s="234"/>
      <c r="N161" s="235"/>
      <c r="O161" s="235"/>
      <c r="P161" s="235"/>
      <c r="Q161" s="235"/>
      <c r="R161" s="235"/>
      <c r="S161" s="235"/>
      <c r="T161" s="23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7" t="s">
        <v>171</v>
      </c>
      <c r="AU161" s="237" t="s">
        <v>86</v>
      </c>
      <c r="AV161" s="13" t="s">
        <v>86</v>
      </c>
      <c r="AW161" s="13" t="s">
        <v>37</v>
      </c>
      <c r="AX161" s="13" t="s">
        <v>84</v>
      </c>
      <c r="AY161" s="237" t="s">
        <v>141</v>
      </c>
    </row>
    <row r="162" s="2" customFormat="1" ht="24.15" customHeight="1">
      <c r="A162" s="41"/>
      <c r="B162" s="42"/>
      <c r="C162" s="207" t="s">
        <v>250</v>
      </c>
      <c r="D162" s="207" t="s">
        <v>143</v>
      </c>
      <c r="E162" s="208" t="s">
        <v>251</v>
      </c>
      <c r="F162" s="209" t="s">
        <v>252</v>
      </c>
      <c r="G162" s="210" t="s">
        <v>146</v>
      </c>
      <c r="H162" s="211">
        <v>100</v>
      </c>
      <c r="I162" s="212"/>
      <c r="J162" s="213">
        <f>ROUND(I162*H162,2)</f>
        <v>0</v>
      </c>
      <c r="K162" s="209" t="s">
        <v>147</v>
      </c>
      <c r="L162" s="47"/>
      <c r="M162" s="214" t="s">
        <v>19</v>
      </c>
      <c r="N162" s="215" t="s">
        <v>47</v>
      </c>
      <c r="O162" s="87"/>
      <c r="P162" s="216">
        <f>O162*H162</f>
        <v>0</v>
      </c>
      <c r="Q162" s="216">
        <v>0</v>
      </c>
      <c r="R162" s="216">
        <f>Q162*H162</f>
        <v>0</v>
      </c>
      <c r="S162" s="216">
        <v>0</v>
      </c>
      <c r="T162" s="217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18" t="s">
        <v>148</v>
      </c>
      <c r="AT162" s="218" t="s">
        <v>143</v>
      </c>
      <c r="AU162" s="218" t="s">
        <v>86</v>
      </c>
      <c r="AY162" s="20" t="s">
        <v>141</v>
      </c>
      <c r="BE162" s="219">
        <f>IF(N162="základní",J162,0)</f>
        <v>0</v>
      </c>
      <c r="BF162" s="219">
        <f>IF(N162="snížená",J162,0)</f>
        <v>0</v>
      </c>
      <c r="BG162" s="219">
        <f>IF(N162="zákl. přenesená",J162,0)</f>
        <v>0</v>
      </c>
      <c r="BH162" s="219">
        <f>IF(N162="sníž. přenesená",J162,0)</f>
        <v>0</v>
      </c>
      <c r="BI162" s="219">
        <f>IF(N162="nulová",J162,0)</f>
        <v>0</v>
      </c>
      <c r="BJ162" s="20" t="s">
        <v>84</v>
      </c>
      <c r="BK162" s="219">
        <f>ROUND(I162*H162,2)</f>
        <v>0</v>
      </c>
      <c r="BL162" s="20" t="s">
        <v>148</v>
      </c>
      <c r="BM162" s="218" t="s">
        <v>253</v>
      </c>
    </row>
    <row r="163" s="2" customFormat="1">
      <c r="A163" s="41"/>
      <c r="B163" s="42"/>
      <c r="C163" s="43"/>
      <c r="D163" s="220" t="s">
        <v>150</v>
      </c>
      <c r="E163" s="43"/>
      <c r="F163" s="221" t="s">
        <v>254</v>
      </c>
      <c r="G163" s="43"/>
      <c r="H163" s="43"/>
      <c r="I163" s="222"/>
      <c r="J163" s="43"/>
      <c r="K163" s="43"/>
      <c r="L163" s="47"/>
      <c r="M163" s="223"/>
      <c r="N163" s="224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150</v>
      </c>
      <c r="AU163" s="20" t="s">
        <v>86</v>
      </c>
    </row>
    <row r="164" s="2" customFormat="1">
      <c r="A164" s="41"/>
      <c r="B164" s="42"/>
      <c r="C164" s="43"/>
      <c r="D164" s="225" t="s">
        <v>152</v>
      </c>
      <c r="E164" s="43"/>
      <c r="F164" s="226" t="s">
        <v>255</v>
      </c>
      <c r="G164" s="43"/>
      <c r="H164" s="43"/>
      <c r="I164" s="222"/>
      <c r="J164" s="43"/>
      <c r="K164" s="43"/>
      <c r="L164" s="47"/>
      <c r="M164" s="223"/>
      <c r="N164" s="224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152</v>
      </c>
      <c r="AU164" s="20" t="s">
        <v>86</v>
      </c>
    </row>
    <row r="165" s="2" customFormat="1" ht="16.5" customHeight="1">
      <c r="A165" s="41"/>
      <c r="B165" s="42"/>
      <c r="C165" s="259" t="s">
        <v>256</v>
      </c>
      <c r="D165" s="259" t="s">
        <v>244</v>
      </c>
      <c r="E165" s="260" t="s">
        <v>257</v>
      </c>
      <c r="F165" s="261" t="s">
        <v>258</v>
      </c>
      <c r="G165" s="262" t="s">
        <v>259</v>
      </c>
      <c r="H165" s="263">
        <v>3.5</v>
      </c>
      <c r="I165" s="264"/>
      <c r="J165" s="265">
        <f>ROUND(I165*H165,2)</f>
        <v>0</v>
      </c>
      <c r="K165" s="261" t="s">
        <v>147</v>
      </c>
      <c r="L165" s="266"/>
      <c r="M165" s="267" t="s">
        <v>19</v>
      </c>
      <c r="N165" s="268" t="s">
        <v>47</v>
      </c>
      <c r="O165" s="87"/>
      <c r="P165" s="216">
        <f>O165*H165</f>
        <v>0</v>
      </c>
      <c r="Q165" s="216">
        <v>0.001</v>
      </c>
      <c r="R165" s="216">
        <f>Q165*H165</f>
        <v>0.0035000000000000001</v>
      </c>
      <c r="S165" s="216">
        <v>0</v>
      </c>
      <c r="T165" s="217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18" t="s">
        <v>197</v>
      </c>
      <c r="AT165" s="218" t="s">
        <v>244</v>
      </c>
      <c r="AU165" s="218" t="s">
        <v>86</v>
      </c>
      <c r="AY165" s="20" t="s">
        <v>141</v>
      </c>
      <c r="BE165" s="219">
        <f>IF(N165="základní",J165,0)</f>
        <v>0</v>
      </c>
      <c r="BF165" s="219">
        <f>IF(N165="snížená",J165,0)</f>
        <v>0</v>
      </c>
      <c r="BG165" s="219">
        <f>IF(N165="zákl. přenesená",J165,0)</f>
        <v>0</v>
      </c>
      <c r="BH165" s="219">
        <f>IF(N165="sníž. přenesená",J165,0)</f>
        <v>0</v>
      </c>
      <c r="BI165" s="219">
        <f>IF(N165="nulová",J165,0)</f>
        <v>0</v>
      </c>
      <c r="BJ165" s="20" t="s">
        <v>84</v>
      </c>
      <c r="BK165" s="219">
        <f>ROUND(I165*H165,2)</f>
        <v>0</v>
      </c>
      <c r="BL165" s="20" t="s">
        <v>148</v>
      </c>
      <c r="BM165" s="218" t="s">
        <v>260</v>
      </c>
    </row>
    <row r="166" s="2" customFormat="1">
      <c r="A166" s="41"/>
      <c r="B166" s="42"/>
      <c r="C166" s="43"/>
      <c r="D166" s="220" t="s">
        <v>150</v>
      </c>
      <c r="E166" s="43"/>
      <c r="F166" s="221" t="s">
        <v>258</v>
      </c>
      <c r="G166" s="43"/>
      <c r="H166" s="43"/>
      <c r="I166" s="222"/>
      <c r="J166" s="43"/>
      <c r="K166" s="43"/>
      <c r="L166" s="47"/>
      <c r="M166" s="223"/>
      <c r="N166" s="224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150</v>
      </c>
      <c r="AU166" s="20" t="s">
        <v>86</v>
      </c>
    </row>
    <row r="167" s="13" customFormat="1">
      <c r="A167" s="13"/>
      <c r="B167" s="227"/>
      <c r="C167" s="228"/>
      <c r="D167" s="220" t="s">
        <v>171</v>
      </c>
      <c r="E167" s="229" t="s">
        <v>19</v>
      </c>
      <c r="F167" s="230" t="s">
        <v>261</v>
      </c>
      <c r="G167" s="228"/>
      <c r="H167" s="231">
        <v>100</v>
      </c>
      <c r="I167" s="232"/>
      <c r="J167" s="228"/>
      <c r="K167" s="228"/>
      <c r="L167" s="233"/>
      <c r="M167" s="234"/>
      <c r="N167" s="235"/>
      <c r="O167" s="235"/>
      <c r="P167" s="235"/>
      <c r="Q167" s="235"/>
      <c r="R167" s="235"/>
      <c r="S167" s="235"/>
      <c r="T167" s="23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7" t="s">
        <v>171</v>
      </c>
      <c r="AU167" s="237" t="s">
        <v>86</v>
      </c>
      <c r="AV167" s="13" t="s">
        <v>86</v>
      </c>
      <c r="AW167" s="13" t="s">
        <v>37</v>
      </c>
      <c r="AX167" s="13" t="s">
        <v>84</v>
      </c>
      <c r="AY167" s="237" t="s">
        <v>141</v>
      </c>
    </row>
    <row r="168" s="13" customFormat="1">
      <c r="A168" s="13"/>
      <c r="B168" s="227"/>
      <c r="C168" s="228"/>
      <c r="D168" s="220" t="s">
        <v>171</v>
      </c>
      <c r="E168" s="228"/>
      <c r="F168" s="230" t="s">
        <v>262</v>
      </c>
      <c r="G168" s="228"/>
      <c r="H168" s="231">
        <v>3.5</v>
      </c>
      <c r="I168" s="232"/>
      <c r="J168" s="228"/>
      <c r="K168" s="228"/>
      <c r="L168" s="233"/>
      <c r="M168" s="234"/>
      <c r="N168" s="235"/>
      <c r="O168" s="235"/>
      <c r="P168" s="235"/>
      <c r="Q168" s="235"/>
      <c r="R168" s="235"/>
      <c r="S168" s="235"/>
      <c r="T168" s="23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7" t="s">
        <v>171</v>
      </c>
      <c r="AU168" s="237" t="s">
        <v>86</v>
      </c>
      <c r="AV168" s="13" t="s">
        <v>86</v>
      </c>
      <c r="AW168" s="13" t="s">
        <v>4</v>
      </c>
      <c r="AX168" s="13" t="s">
        <v>84</v>
      </c>
      <c r="AY168" s="237" t="s">
        <v>141</v>
      </c>
    </row>
    <row r="169" s="2" customFormat="1" ht="24.15" customHeight="1">
      <c r="A169" s="41"/>
      <c r="B169" s="42"/>
      <c r="C169" s="207" t="s">
        <v>263</v>
      </c>
      <c r="D169" s="207" t="s">
        <v>143</v>
      </c>
      <c r="E169" s="208" t="s">
        <v>264</v>
      </c>
      <c r="F169" s="209" t="s">
        <v>265</v>
      </c>
      <c r="G169" s="210" t="s">
        <v>146</v>
      </c>
      <c r="H169" s="211">
        <v>460</v>
      </c>
      <c r="I169" s="212"/>
      <c r="J169" s="213">
        <f>ROUND(I169*H169,2)</f>
        <v>0</v>
      </c>
      <c r="K169" s="209" t="s">
        <v>147</v>
      </c>
      <c r="L169" s="47"/>
      <c r="M169" s="214" t="s">
        <v>19</v>
      </c>
      <c r="N169" s="215" t="s">
        <v>47</v>
      </c>
      <c r="O169" s="87"/>
      <c r="P169" s="216">
        <f>O169*H169</f>
        <v>0</v>
      </c>
      <c r="Q169" s="216">
        <v>0</v>
      </c>
      <c r="R169" s="216">
        <f>Q169*H169</f>
        <v>0</v>
      </c>
      <c r="S169" s="216">
        <v>0</v>
      </c>
      <c r="T169" s="217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18" t="s">
        <v>148</v>
      </c>
      <c r="AT169" s="218" t="s">
        <v>143</v>
      </c>
      <c r="AU169" s="218" t="s">
        <v>86</v>
      </c>
      <c r="AY169" s="20" t="s">
        <v>141</v>
      </c>
      <c r="BE169" s="219">
        <f>IF(N169="základní",J169,0)</f>
        <v>0</v>
      </c>
      <c r="BF169" s="219">
        <f>IF(N169="snížená",J169,0)</f>
        <v>0</v>
      </c>
      <c r="BG169" s="219">
        <f>IF(N169="zákl. přenesená",J169,0)</f>
        <v>0</v>
      </c>
      <c r="BH169" s="219">
        <f>IF(N169="sníž. přenesená",J169,0)</f>
        <v>0</v>
      </c>
      <c r="BI169" s="219">
        <f>IF(N169="nulová",J169,0)</f>
        <v>0</v>
      </c>
      <c r="BJ169" s="20" t="s">
        <v>84</v>
      </c>
      <c r="BK169" s="219">
        <f>ROUND(I169*H169,2)</f>
        <v>0</v>
      </c>
      <c r="BL169" s="20" t="s">
        <v>148</v>
      </c>
      <c r="BM169" s="218" t="s">
        <v>266</v>
      </c>
    </row>
    <row r="170" s="2" customFormat="1">
      <c r="A170" s="41"/>
      <c r="B170" s="42"/>
      <c r="C170" s="43"/>
      <c r="D170" s="220" t="s">
        <v>150</v>
      </c>
      <c r="E170" s="43"/>
      <c r="F170" s="221" t="s">
        <v>267</v>
      </c>
      <c r="G170" s="43"/>
      <c r="H170" s="43"/>
      <c r="I170" s="222"/>
      <c r="J170" s="43"/>
      <c r="K170" s="43"/>
      <c r="L170" s="47"/>
      <c r="M170" s="223"/>
      <c r="N170" s="224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150</v>
      </c>
      <c r="AU170" s="20" t="s">
        <v>86</v>
      </c>
    </row>
    <row r="171" s="2" customFormat="1">
      <c r="A171" s="41"/>
      <c r="B171" s="42"/>
      <c r="C171" s="43"/>
      <c r="D171" s="225" t="s">
        <v>152</v>
      </c>
      <c r="E171" s="43"/>
      <c r="F171" s="226" t="s">
        <v>268</v>
      </c>
      <c r="G171" s="43"/>
      <c r="H171" s="43"/>
      <c r="I171" s="222"/>
      <c r="J171" s="43"/>
      <c r="K171" s="43"/>
      <c r="L171" s="47"/>
      <c r="M171" s="223"/>
      <c r="N171" s="224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152</v>
      </c>
      <c r="AU171" s="20" t="s">
        <v>86</v>
      </c>
    </row>
    <row r="172" s="12" customFormat="1" ht="22.8" customHeight="1">
      <c r="A172" s="12"/>
      <c r="B172" s="191"/>
      <c r="C172" s="192"/>
      <c r="D172" s="193" t="s">
        <v>75</v>
      </c>
      <c r="E172" s="205" t="s">
        <v>86</v>
      </c>
      <c r="F172" s="205" t="s">
        <v>269</v>
      </c>
      <c r="G172" s="192"/>
      <c r="H172" s="192"/>
      <c r="I172" s="195"/>
      <c r="J172" s="206">
        <f>BK172</f>
        <v>0</v>
      </c>
      <c r="K172" s="192"/>
      <c r="L172" s="197"/>
      <c r="M172" s="198"/>
      <c r="N172" s="199"/>
      <c r="O172" s="199"/>
      <c r="P172" s="200">
        <f>SUM(P173:P217)</f>
        <v>0</v>
      </c>
      <c r="Q172" s="199"/>
      <c r="R172" s="200">
        <f>SUM(R173:R217)</f>
        <v>36.465809619999995</v>
      </c>
      <c r="S172" s="199"/>
      <c r="T172" s="201">
        <f>SUM(T173:T217)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2" t="s">
        <v>84</v>
      </c>
      <c r="AT172" s="203" t="s">
        <v>75</v>
      </c>
      <c r="AU172" s="203" t="s">
        <v>84</v>
      </c>
      <c r="AY172" s="202" t="s">
        <v>141</v>
      </c>
      <c r="BK172" s="204">
        <f>SUM(BK173:BK217)</f>
        <v>0</v>
      </c>
    </row>
    <row r="173" s="2" customFormat="1" ht="24.15" customHeight="1">
      <c r="A173" s="41"/>
      <c r="B173" s="42"/>
      <c r="C173" s="207" t="s">
        <v>270</v>
      </c>
      <c r="D173" s="207" t="s">
        <v>143</v>
      </c>
      <c r="E173" s="208" t="s">
        <v>271</v>
      </c>
      <c r="F173" s="209" t="s">
        <v>272</v>
      </c>
      <c r="G173" s="210" t="s">
        <v>167</v>
      </c>
      <c r="H173" s="211">
        <v>5</v>
      </c>
      <c r="I173" s="212"/>
      <c r="J173" s="213">
        <f>ROUND(I173*H173,2)</f>
        <v>0</v>
      </c>
      <c r="K173" s="209" t="s">
        <v>147</v>
      </c>
      <c r="L173" s="47"/>
      <c r="M173" s="214" t="s">
        <v>19</v>
      </c>
      <c r="N173" s="215" t="s">
        <v>47</v>
      </c>
      <c r="O173" s="87"/>
      <c r="P173" s="216">
        <f>O173*H173</f>
        <v>0</v>
      </c>
      <c r="Q173" s="216">
        <v>1.98</v>
      </c>
      <c r="R173" s="216">
        <f>Q173*H173</f>
        <v>9.9000000000000004</v>
      </c>
      <c r="S173" s="216">
        <v>0</v>
      </c>
      <c r="T173" s="217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18" t="s">
        <v>148</v>
      </c>
      <c r="AT173" s="218" t="s">
        <v>143</v>
      </c>
      <c r="AU173" s="218" t="s">
        <v>86</v>
      </c>
      <c r="AY173" s="20" t="s">
        <v>141</v>
      </c>
      <c r="BE173" s="219">
        <f>IF(N173="základní",J173,0)</f>
        <v>0</v>
      </c>
      <c r="BF173" s="219">
        <f>IF(N173="snížená",J173,0)</f>
        <v>0</v>
      </c>
      <c r="BG173" s="219">
        <f>IF(N173="zákl. přenesená",J173,0)</f>
        <v>0</v>
      </c>
      <c r="BH173" s="219">
        <f>IF(N173="sníž. přenesená",J173,0)</f>
        <v>0</v>
      </c>
      <c r="BI173" s="219">
        <f>IF(N173="nulová",J173,0)</f>
        <v>0</v>
      </c>
      <c r="BJ173" s="20" t="s">
        <v>84</v>
      </c>
      <c r="BK173" s="219">
        <f>ROUND(I173*H173,2)</f>
        <v>0</v>
      </c>
      <c r="BL173" s="20" t="s">
        <v>148</v>
      </c>
      <c r="BM173" s="218" t="s">
        <v>273</v>
      </c>
    </row>
    <row r="174" s="2" customFormat="1">
      <c r="A174" s="41"/>
      <c r="B174" s="42"/>
      <c r="C174" s="43"/>
      <c r="D174" s="220" t="s">
        <v>150</v>
      </c>
      <c r="E174" s="43"/>
      <c r="F174" s="221" t="s">
        <v>274</v>
      </c>
      <c r="G174" s="43"/>
      <c r="H174" s="43"/>
      <c r="I174" s="222"/>
      <c r="J174" s="43"/>
      <c r="K174" s="43"/>
      <c r="L174" s="47"/>
      <c r="M174" s="223"/>
      <c r="N174" s="224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150</v>
      </c>
      <c r="AU174" s="20" t="s">
        <v>86</v>
      </c>
    </row>
    <row r="175" s="2" customFormat="1">
      <c r="A175" s="41"/>
      <c r="B175" s="42"/>
      <c r="C175" s="43"/>
      <c r="D175" s="225" t="s">
        <v>152</v>
      </c>
      <c r="E175" s="43"/>
      <c r="F175" s="226" t="s">
        <v>275</v>
      </c>
      <c r="G175" s="43"/>
      <c r="H175" s="43"/>
      <c r="I175" s="222"/>
      <c r="J175" s="43"/>
      <c r="K175" s="43"/>
      <c r="L175" s="47"/>
      <c r="M175" s="223"/>
      <c r="N175" s="224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152</v>
      </c>
      <c r="AU175" s="20" t="s">
        <v>86</v>
      </c>
    </row>
    <row r="176" s="13" customFormat="1">
      <c r="A176" s="13"/>
      <c r="B176" s="227"/>
      <c r="C176" s="228"/>
      <c r="D176" s="220" t="s">
        <v>171</v>
      </c>
      <c r="E176" s="229" t="s">
        <v>19</v>
      </c>
      <c r="F176" s="230" t="s">
        <v>276</v>
      </c>
      <c r="G176" s="228"/>
      <c r="H176" s="231">
        <v>5</v>
      </c>
      <c r="I176" s="232"/>
      <c r="J176" s="228"/>
      <c r="K176" s="228"/>
      <c r="L176" s="233"/>
      <c r="M176" s="234"/>
      <c r="N176" s="235"/>
      <c r="O176" s="235"/>
      <c r="P176" s="235"/>
      <c r="Q176" s="235"/>
      <c r="R176" s="235"/>
      <c r="S176" s="235"/>
      <c r="T176" s="23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7" t="s">
        <v>171</v>
      </c>
      <c r="AU176" s="237" t="s">
        <v>86</v>
      </c>
      <c r="AV176" s="13" t="s">
        <v>86</v>
      </c>
      <c r="AW176" s="13" t="s">
        <v>37</v>
      </c>
      <c r="AX176" s="13" t="s">
        <v>84</v>
      </c>
      <c r="AY176" s="237" t="s">
        <v>141</v>
      </c>
    </row>
    <row r="177" s="2" customFormat="1" ht="24.15" customHeight="1">
      <c r="A177" s="41"/>
      <c r="B177" s="42"/>
      <c r="C177" s="207" t="s">
        <v>277</v>
      </c>
      <c r="D177" s="207" t="s">
        <v>143</v>
      </c>
      <c r="E177" s="208" t="s">
        <v>278</v>
      </c>
      <c r="F177" s="209" t="s">
        <v>279</v>
      </c>
      <c r="G177" s="210" t="s">
        <v>167</v>
      </c>
      <c r="H177" s="211">
        <v>6</v>
      </c>
      <c r="I177" s="212"/>
      <c r="J177" s="213">
        <f>ROUND(I177*H177,2)</f>
        <v>0</v>
      </c>
      <c r="K177" s="209" t="s">
        <v>147</v>
      </c>
      <c r="L177" s="47"/>
      <c r="M177" s="214" t="s">
        <v>19</v>
      </c>
      <c r="N177" s="215" t="s">
        <v>47</v>
      </c>
      <c r="O177" s="87"/>
      <c r="P177" s="216">
        <f>O177*H177</f>
        <v>0</v>
      </c>
      <c r="Q177" s="216">
        <v>2.5018699999999998</v>
      </c>
      <c r="R177" s="216">
        <f>Q177*H177</f>
        <v>15.011219999999998</v>
      </c>
      <c r="S177" s="216">
        <v>0</v>
      </c>
      <c r="T177" s="217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18" t="s">
        <v>148</v>
      </c>
      <c r="AT177" s="218" t="s">
        <v>143</v>
      </c>
      <c r="AU177" s="218" t="s">
        <v>86</v>
      </c>
      <c r="AY177" s="20" t="s">
        <v>141</v>
      </c>
      <c r="BE177" s="219">
        <f>IF(N177="základní",J177,0)</f>
        <v>0</v>
      </c>
      <c r="BF177" s="219">
        <f>IF(N177="snížená",J177,0)</f>
        <v>0</v>
      </c>
      <c r="BG177" s="219">
        <f>IF(N177="zákl. přenesená",J177,0)</f>
        <v>0</v>
      </c>
      <c r="BH177" s="219">
        <f>IF(N177="sníž. přenesená",J177,0)</f>
        <v>0</v>
      </c>
      <c r="BI177" s="219">
        <f>IF(N177="nulová",J177,0)</f>
        <v>0</v>
      </c>
      <c r="BJ177" s="20" t="s">
        <v>84</v>
      </c>
      <c r="BK177" s="219">
        <f>ROUND(I177*H177,2)</f>
        <v>0</v>
      </c>
      <c r="BL177" s="20" t="s">
        <v>148</v>
      </c>
      <c r="BM177" s="218" t="s">
        <v>280</v>
      </c>
    </row>
    <row r="178" s="2" customFormat="1">
      <c r="A178" s="41"/>
      <c r="B178" s="42"/>
      <c r="C178" s="43"/>
      <c r="D178" s="220" t="s">
        <v>150</v>
      </c>
      <c r="E178" s="43"/>
      <c r="F178" s="221" t="s">
        <v>281</v>
      </c>
      <c r="G178" s="43"/>
      <c r="H178" s="43"/>
      <c r="I178" s="222"/>
      <c r="J178" s="43"/>
      <c r="K178" s="43"/>
      <c r="L178" s="47"/>
      <c r="M178" s="223"/>
      <c r="N178" s="224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150</v>
      </c>
      <c r="AU178" s="20" t="s">
        <v>86</v>
      </c>
    </row>
    <row r="179" s="2" customFormat="1">
      <c r="A179" s="41"/>
      <c r="B179" s="42"/>
      <c r="C179" s="43"/>
      <c r="D179" s="225" t="s">
        <v>152</v>
      </c>
      <c r="E179" s="43"/>
      <c r="F179" s="226" t="s">
        <v>282</v>
      </c>
      <c r="G179" s="43"/>
      <c r="H179" s="43"/>
      <c r="I179" s="222"/>
      <c r="J179" s="43"/>
      <c r="K179" s="43"/>
      <c r="L179" s="47"/>
      <c r="M179" s="223"/>
      <c r="N179" s="224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152</v>
      </c>
      <c r="AU179" s="20" t="s">
        <v>86</v>
      </c>
    </row>
    <row r="180" s="13" customFormat="1">
      <c r="A180" s="13"/>
      <c r="B180" s="227"/>
      <c r="C180" s="228"/>
      <c r="D180" s="220" t="s">
        <v>171</v>
      </c>
      <c r="E180" s="229" t="s">
        <v>19</v>
      </c>
      <c r="F180" s="230" t="s">
        <v>283</v>
      </c>
      <c r="G180" s="228"/>
      <c r="H180" s="231">
        <v>6</v>
      </c>
      <c r="I180" s="232"/>
      <c r="J180" s="228"/>
      <c r="K180" s="228"/>
      <c r="L180" s="233"/>
      <c r="M180" s="234"/>
      <c r="N180" s="235"/>
      <c r="O180" s="235"/>
      <c r="P180" s="235"/>
      <c r="Q180" s="235"/>
      <c r="R180" s="235"/>
      <c r="S180" s="235"/>
      <c r="T180" s="23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7" t="s">
        <v>171</v>
      </c>
      <c r="AU180" s="237" t="s">
        <v>86</v>
      </c>
      <c r="AV180" s="13" t="s">
        <v>86</v>
      </c>
      <c r="AW180" s="13" t="s">
        <v>37</v>
      </c>
      <c r="AX180" s="13" t="s">
        <v>84</v>
      </c>
      <c r="AY180" s="237" t="s">
        <v>141</v>
      </c>
    </row>
    <row r="181" s="2" customFormat="1" ht="16.5" customHeight="1">
      <c r="A181" s="41"/>
      <c r="B181" s="42"/>
      <c r="C181" s="207" t="s">
        <v>7</v>
      </c>
      <c r="D181" s="207" t="s">
        <v>143</v>
      </c>
      <c r="E181" s="208" t="s">
        <v>284</v>
      </c>
      <c r="F181" s="209" t="s">
        <v>285</v>
      </c>
      <c r="G181" s="210" t="s">
        <v>146</v>
      </c>
      <c r="H181" s="211">
        <v>3.2549999999999999</v>
      </c>
      <c r="I181" s="212"/>
      <c r="J181" s="213">
        <f>ROUND(I181*H181,2)</f>
        <v>0</v>
      </c>
      <c r="K181" s="209" t="s">
        <v>147</v>
      </c>
      <c r="L181" s="47"/>
      <c r="M181" s="214" t="s">
        <v>19</v>
      </c>
      <c r="N181" s="215" t="s">
        <v>47</v>
      </c>
      <c r="O181" s="87"/>
      <c r="P181" s="216">
        <f>O181*H181</f>
        <v>0</v>
      </c>
      <c r="Q181" s="216">
        <v>0.0029399999999999999</v>
      </c>
      <c r="R181" s="216">
        <f>Q181*H181</f>
        <v>0.0095696999999999987</v>
      </c>
      <c r="S181" s="216">
        <v>0</v>
      </c>
      <c r="T181" s="217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18" t="s">
        <v>148</v>
      </c>
      <c r="AT181" s="218" t="s">
        <v>143</v>
      </c>
      <c r="AU181" s="218" t="s">
        <v>86</v>
      </c>
      <c r="AY181" s="20" t="s">
        <v>141</v>
      </c>
      <c r="BE181" s="219">
        <f>IF(N181="základní",J181,0)</f>
        <v>0</v>
      </c>
      <c r="BF181" s="219">
        <f>IF(N181="snížená",J181,0)</f>
        <v>0</v>
      </c>
      <c r="BG181" s="219">
        <f>IF(N181="zákl. přenesená",J181,0)</f>
        <v>0</v>
      </c>
      <c r="BH181" s="219">
        <f>IF(N181="sníž. přenesená",J181,0)</f>
        <v>0</v>
      </c>
      <c r="BI181" s="219">
        <f>IF(N181="nulová",J181,0)</f>
        <v>0</v>
      </c>
      <c r="BJ181" s="20" t="s">
        <v>84</v>
      </c>
      <c r="BK181" s="219">
        <f>ROUND(I181*H181,2)</f>
        <v>0</v>
      </c>
      <c r="BL181" s="20" t="s">
        <v>148</v>
      </c>
      <c r="BM181" s="218" t="s">
        <v>286</v>
      </c>
    </row>
    <row r="182" s="2" customFormat="1">
      <c r="A182" s="41"/>
      <c r="B182" s="42"/>
      <c r="C182" s="43"/>
      <c r="D182" s="220" t="s">
        <v>150</v>
      </c>
      <c r="E182" s="43"/>
      <c r="F182" s="221" t="s">
        <v>287</v>
      </c>
      <c r="G182" s="43"/>
      <c r="H182" s="43"/>
      <c r="I182" s="222"/>
      <c r="J182" s="43"/>
      <c r="K182" s="43"/>
      <c r="L182" s="47"/>
      <c r="M182" s="223"/>
      <c r="N182" s="224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150</v>
      </c>
      <c r="AU182" s="20" t="s">
        <v>86</v>
      </c>
    </row>
    <row r="183" s="2" customFormat="1">
      <c r="A183" s="41"/>
      <c r="B183" s="42"/>
      <c r="C183" s="43"/>
      <c r="D183" s="225" t="s">
        <v>152</v>
      </c>
      <c r="E183" s="43"/>
      <c r="F183" s="226" t="s">
        <v>288</v>
      </c>
      <c r="G183" s="43"/>
      <c r="H183" s="43"/>
      <c r="I183" s="222"/>
      <c r="J183" s="43"/>
      <c r="K183" s="43"/>
      <c r="L183" s="47"/>
      <c r="M183" s="223"/>
      <c r="N183" s="224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152</v>
      </c>
      <c r="AU183" s="20" t="s">
        <v>86</v>
      </c>
    </row>
    <row r="184" s="13" customFormat="1">
      <c r="A184" s="13"/>
      <c r="B184" s="227"/>
      <c r="C184" s="228"/>
      <c r="D184" s="220" t="s">
        <v>171</v>
      </c>
      <c r="E184" s="229" t="s">
        <v>19</v>
      </c>
      <c r="F184" s="230" t="s">
        <v>289</v>
      </c>
      <c r="G184" s="228"/>
      <c r="H184" s="231">
        <v>3.2549999999999999</v>
      </c>
      <c r="I184" s="232"/>
      <c r="J184" s="228"/>
      <c r="K184" s="228"/>
      <c r="L184" s="233"/>
      <c r="M184" s="234"/>
      <c r="N184" s="235"/>
      <c r="O184" s="235"/>
      <c r="P184" s="235"/>
      <c r="Q184" s="235"/>
      <c r="R184" s="235"/>
      <c r="S184" s="235"/>
      <c r="T184" s="23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7" t="s">
        <v>171</v>
      </c>
      <c r="AU184" s="237" t="s">
        <v>86</v>
      </c>
      <c r="AV184" s="13" t="s">
        <v>86</v>
      </c>
      <c r="AW184" s="13" t="s">
        <v>37</v>
      </c>
      <c r="AX184" s="13" t="s">
        <v>76</v>
      </c>
      <c r="AY184" s="237" t="s">
        <v>141</v>
      </c>
    </row>
    <row r="185" s="14" customFormat="1">
      <c r="A185" s="14"/>
      <c r="B185" s="238"/>
      <c r="C185" s="239"/>
      <c r="D185" s="220" t="s">
        <v>171</v>
      </c>
      <c r="E185" s="240" t="s">
        <v>19</v>
      </c>
      <c r="F185" s="241" t="s">
        <v>174</v>
      </c>
      <c r="G185" s="239"/>
      <c r="H185" s="242">
        <v>3.2549999999999999</v>
      </c>
      <c r="I185" s="243"/>
      <c r="J185" s="239"/>
      <c r="K185" s="239"/>
      <c r="L185" s="244"/>
      <c r="M185" s="245"/>
      <c r="N185" s="246"/>
      <c r="O185" s="246"/>
      <c r="P185" s="246"/>
      <c r="Q185" s="246"/>
      <c r="R185" s="246"/>
      <c r="S185" s="246"/>
      <c r="T185" s="247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8" t="s">
        <v>171</v>
      </c>
      <c r="AU185" s="248" t="s">
        <v>86</v>
      </c>
      <c r="AV185" s="14" t="s">
        <v>148</v>
      </c>
      <c r="AW185" s="14" t="s">
        <v>37</v>
      </c>
      <c r="AX185" s="14" t="s">
        <v>84</v>
      </c>
      <c r="AY185" s="248" t="s">
        <v>141</v>
      </c>
    </row>
    <row r="186" s="2" customFormat="1" ht="16.5" customHeight="1">
      <c r="A186" s="41"/>
      <c r="B186" s="42"/>
      <c r="C186" s="207" t="s">
        <v>290</v>
      </c>
      <c r="D186" s="207" t="s">
        <v>143</v>
      </c>
      <c r="E186" s="208" t="s">
        <v>291</v>
      </c>
      <c r="F186" s="209" t="s">
        <v>292</v>
      </c>
      <c r="G186" s="210" t="s">
        <v>146</v>
      </c>
      <c r="H186" s="211">
        <v>3.2549999999999999</v>
      </c>
      <c r="I186" s="212"/>
      <c r="J186" s="213">
        <f>ROUND(I186*H186,2)</f>
        <v>0</v>
      </c>
      <c r="K186" s="209" t="s">
        <v>147</v>
      </c>
      <c r="L186" s="47"/>
      <c r="M186" s="214" t="s">
        <v>19</v>
      </c>
      <c r="N186" s="215" t="s">
        <v>47</v>
      </c>
      <c r="O186" s="87"/>
      <c r="P186" s="216">
        <f>O186*H186</f>
        <v>0</v>
      </c>
      <c r="Q186" s="216">
        <v>0</v>
      </c>
      <c r="R186" s="216">
        <f>Q186*H186</f>
        <v>0</v>
      </c>
      <c r="S186" s="216">
        <v>0</v>
      </c>
      <c r="T186" s="217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18" t="s">
        <v>148</v>
      </c>
      <c r="AT186" s="218" t="s">
        <v>143</v>
      </c>
      <c r="AU186" s="218" t="s">
        <v>86</v>
      </c>
      <c r="AY186" s="20" t="s">
        <v>141</v>
      </c>
      <c r="BE186" s="219">
        <f>IF(N186="základní",J186,0)</f>
        <v>0</v>
      </c>
      <c r="BF186" s="219">
        <f>IF(N186="snížená",J186,0)</f>
        <v>0</v>
      </c>
      <c r="BG186" s="219">
        <f>IF(N186="zákl. přenesená",J186,0)</f>
        <v>0</v>
      </c>
      <c r="BH186" s="219">
        <f>IF(N186="sníž. přenesená",J186,0)</f>
        <v>0</v>
      </c>
      <c r="BI186" s="219">
        <f>IF(N186="nulová",J186,0)</f>
        <v>0</v>
      </c>
      <c r="BJ186" s="20" t="s">
        <v>84</v>
      </c>
      <c r="BK186" s="219">
        <f>ROUND(I186*H186,2)</f>
        <v>0</v>
      </c>
      <c r="BL186" s="20" t="s">
        <v>148</v>
      </c>
      <c r="BM186" s="218" t="s">
        <v>293</v>
      </c>
    </row>
    <row r="187" s="2" customFormat="1">
      <c r="A187" s="41"/>
      <c r="B187" s="42"/>
      <c r="C187" s="43"/>
      <c r="D187" s="220" t="s">
        <v>150</v>
      </c>
      <c r="E187" s="43"/>
      <c r="F187" s="221" t="s">
        <v>294</v>
      </c>
      <c r="G187" s="43"/>
      <c r="H187" s="43"/>
      <c r="I187" s="222"/>
      <c r="J187" s="43"/>
      <c r="K187" s="43"/>
      <c r="L187" s="47"/>
      <c r="M187" s="223"/>
      <c r="N187" s="224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150</v>
      </c>
      <c r="AU187" s="20" t="s">
        <v>86</v>
      </c>
    </row>
    <row r="188" s="2" customFormat="1">
      <c r="A188" s="41"/>
      <c r="B188" s="42"/>
      <c r="C188" s="43"/>
      <c r="D188" s="225" t="s">
        <v>152</v>
      </c>
      <c r="E188" s="43"/>
      <c r="F188" s="226" t="s">
        <v>295</v>
      </c>
      <c r="G188" s="43"/>
      <c r="H188" s="43"/>
      <c r="I188" s="222"/>
      <c r="J188" s="43"/>
      <c r="K188" s="43"/>
      <c r="L188" s="47"/>
      <c r="M188" s="223"/>
      <c r="N188" s="224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152</v>
      </c>
      <c r="AU188" s="20" t="s">
        <v>86</v>
      </c>
    </row>
    <row r="189" s="2" customFormat="1" ht="16.5" customHeight="1">
      <c r="A189" s="41"/>
      <c r="B189" s="42"/>
      <c r="C189" s="207" t="s">
        <v>296</v>
      </c>
      <c r="D189" s="207" t="s">
        <v>143</v>
      </c>
      <c r="E189" s="208" t="s">
        <v>297</v>
      </c>
      <c r="F189" s="209" t="s">
        <v>298</v>
      </c>
      <c r="G189" s="210" t="s">
        <v>220</v>
      </c>
      <c r="H189" s="211">
        <v>0.29599999999999999</v>
      </c>
      <c r="I189" s="212"/>
      <c r="J189" s="213">
        <f>ROUND(I189*H189,2)</f>
        <v>0</v>
      </c>
      <c r="K189" s="209" t="s">
        <v>147</v>
      </c>
      <c r="L189" s="47"/>
      <c r="M189" s="214" t="s">
        <v>19</v>
      </c>
      <c r="N189" s="215" t="s">
        <v>47</v>
      </c>
      <c r="O189" s="87"/>
      <c r="P189" s="216">
        <f>O189*H189</f>
        <v>0</v>
      </c>
      <c r="Q189" s="216">
        <v>1.06277</v>
      </c>
      <c r="R189" s="216">
        <f>Q189*H189</f>
        <v>0.31457991999999996</v>
      </c>
      <c r="S189" s="216">
        <v>0</v>
      </c>
      <c r="T189" s="217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18" t="s">
        <v>148</v>
      </c>
      <c r="AT189" s="218" t="s">
        <v>143</v>
      </c>
      <c r="AU189" s="218" t="s">
        <v>86</v>
      </c>
      <c r="AY189" s="20" t="s">
        <v>141</v>
      </c>
      <c r="BE189" s="219">
        <f>IF(N189="základní",J189,0)</f>
        <v>0</v>
      </c>
      <c r="BF189" s="219">
        <f>IF(N189="snížená",J189,0)</f>
        <v>0</v>
      </c>
      <c r="BG189" s="219">
        <f>IF(N189="zákl. přenesená",J189,0)</f>
        <v>0</v>
      </c>
      <c r="BH189" s="219">
        <f>IF(N189="sníž. přenesená",J189,0)</f>
        <v>0</v>
      </c>
      <c r="BI189" s="219">
        <f>IF(N189="nulová",J189,0)</f>
        <v>0</v>
      </c>
      <c r="BJ189" s="20" t="s">
        <v>84</v>
      </c>
      <c r="BK189" s="219">
        <f>ROUND(I189*H189,2)</f>
        <v>0</v>
      </c>
      <c r="BL189" s="20" t="s">
        <v>148</v>
      </c>
      <c r="BM189" s="218" t="s">
        <v>299</v>
      </c>
    </row>
    <row r="190" s="2" customFormat="1">
      <c r="A190" s="41"/>
      <c r="B190" s="42"/>
      <c r="C190" s="43"/>
      <c r="D190" s="220" t="s">
        <v>150</v>
      </c>
      <c r="E190" s="43"/>
      <c r="F190" s="221" t="s">
        <v>300</v>
      </c>
      <c r="G190" s="43"/>
      <c r="H190" s="43"/>
      <c r="I190" s="222"/>
      <c r="J190" s="43"/>
      <c r="K190" s="43"/>
      <c r="L190" s="47"/>
      <c r="M190" s="223"/>
      <c r="N190" s="224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150</v>
      </c>
      <c r="AU190" s="20" t="s">
        <v>86</v>
      </c>
    </row>
    <row r="191" s="2" customFormat="1">
      <c r="A191" s="41"/>
      <c r="B191" s="42"/>
      <c r="C191" s="43"/>
      <c r="D191" s="225" t="s">
        <v>152</v>
      </c>
      <c r="E191" s="43"/>
      <c r="F191" s="226" t="s">
        <v>301</v>
      </c>
      <c r="G191" s="43"/>
      <c r="H191" s="43"/>
      <c r="I191" s="222"/>
      <c r="J191" s="43"/>
      <c r="K191" s="43"/>
      <c r="L191" s="47"/>
      <c r="M191" s="223"/>
      <c r="N191" s="224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152</v>
      </c>
      <c r="AU191" s="20" t="s">
        <v>86</v>
      </c>
    </row>
    <row r="192" s="15" customFormat="1">
      <c r="A192" s="15"/>
      <c r="B192" s="249"/>
      <c r="C192" s="250"/>
      <c r="D192" s="220" t="s">
        <v>171</v>
      </c>
      <c r="E192" s="251" t="s">
        <v>19</v>
      </c>
      <c r="F192" s="252" t="s">
        <v>302</v>
      </c>
      <c r="G192" s="250"/>
      <c r="H192" s="251" t="s">
        <v>19</v>
      </c>
      <c r="I192" s="253"/>
      <c r="J192" s="250"/>
      <c r="K192" s="250"/>
      <c r="L192" s="254"/>
      <c r="M192" s="255"/>
      <c r="N192" s="256"/>
      <c r="O192" s="256"/>
      <c r="P192" s="256"/>
      <c r="Q192" s="256"/>
      <c r="R192" s="256"/>
      <c r="S192" s="256"/>
      <c r="T192" s="257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58" t="s">
        <v>171</v>
      </c>
      <c r="AU192" s="258" t="s">
        <v>86</v>
      </c>
      <c r="AV192" s="15" t="s">
        <v>84</v>
      </c>
      <c r="AW192" s="15" t="s">
        <v>37</v>
      </c>
      <c r="AX192" s="15" t="s">
        <v>76</v>
      </c>
      <c r="AY192" s="258" t="s">
        <v>141</v>
      </c>
    </row>
    <row r="193" s="13" customFormat="1">
      <c r="A193" s="13"/>
      <c r="B193" s="227"/>
      <c r="C193" s="228"/>
      <c r="D193" s="220" t="s">
        <v>171</v>
      </c>
      <c r="E193" s="229" t="s">
        <v>19</v>
      </c>
      <c r="F193" s="230" t="s">
        <v>303</v>
      </c>
      <c r="G193" s="228"/>
      <c r="H193" s="231">
        <v>0.29599999999999999</v>
      </c>
      <c r="I193" s="232"/>
      <c r="J193" s="228"/>
      <c r="K193" s="228"/>
      <c r="L193" s="233"/>
      <c r="M193" s="234"/>
      <c r="N193" s="235"/>
      <c r="O193" s="235"/>
      <c r="P193" s="235"/>
      <c r="Q193" s="235"/>
      <c r="R193" s="235"/>
      <c r="S193" s="235"/>
      <c r="T193" s="23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7" t="s">
        <v>171</v>
      </c>
      <c r="AU193" s="237" t="s">
        <v>86</v>
      </c>
      <c r="AV193" s="13" t="s">
        <v>86</v>
      </c>
      <c r="AW193" s="13" t="s">
        <v>37</v>
      </c>
      <c r="AX193" s="13" t="s">
        <v>76</v>
      </c>
      <c r="AY193" s="237" t="s">
        <v>141</v>
      </c>
    </row>
    <row r="194" s="14" customFormat="1">
      <c r="A194" s="14"/>
      <c r="B194" s="238"/>
      <c r="C194" s="239"/>
      <c r="D194" s="220" t="s">
        <v>171</v>
      </c>
      <c r="E194" s="240" t="s">
        <v>19</v>
      </c>
      <c r="F194" s="241" t="s">
        <v>174</v>
      </c>
      <c r="G194" s="239"/>
      <c r="H194" s="242">
        <v>0.29599999999999999</v>
      </c>
      <c r="I194" s="243"/>
      <c r="J194" s="239"/>
      <c r="K194" s="239"/>
      <c r="L194" s="244"/>
      <c r="M194" s="245"/>
      <c r="N194" s="246"/>
      <c r="O194" s="246"/>
      <c r="P194" s="246"/>
      <c r="Q194" s="246"/>
      <c r="R194" s="246"/>
      <c r="S194" s="246"/>
      <c r="T194" s="247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8" t="s">
        <v>171</v>
      </c>
      <c r="AU194" s="248" t="s">
        <v>86</v>
      </c>
      <c r="AV194" s="14" t="s">
        <v>148</v>
      </c>
      <c r="AW194" s="14" t="s">
        <v>37</v>
      </c>
      <c r="AX194" s="14" t="s">
        <v>84</v>
      </c>
      <c r="AY194" s="248" t="s">
        <v>141</v>
      </c>
    </row>
    <row r="195" s="2" customFormat="1" ht="33" customHeight="1">
      <c r="A195" s="41"/>
      <c r="B195" s="42"/>
      <c r="C195" s="207" t="s">
        <v>304</v>
      </c>
      <c r="D195" s="207" t="s">
        <v>143</v>
      </c>
      <c r="E195" s="208" t="s">
        <v>305</v>
      </c>
      <c r="F195" s="209" t="s">
        <v>306</v>
      </c>
      <c r="G195" s="210" t="s">
        <v>307</v>
      </c>
      <c r="H195" s="211">
        <v>4</v>
      </c>
      <c r="I195" s="212"/>
      <c r="J195" s="213">
        <f>ROUND(I195*H195,2)</f>
        <v>0</v>
      </c>
      <c r="K195" s="209" t="s">
        <v>147</v>
      </c>
      <c r="L195" s="47"/>
      <c r="M195" s="214" t="s">
        <v>19</v>
      </c>
      <c r="N195" s="215" t="s">
        <v>47</v>
      </c>
      <c r="O195" s="87"/>
      <c r="P195" s="216">
        <f>O195*H195</f>
        <v>0</v>
      </c>
      <c r="Q195" s="216">
        <v>0.12845999999999999</v>
      </c>
      <c r="R195" s="216">
        <f>Q195*H195</f>
        <v>0.51383999999999996</v>
      </c>
      <c r="S195" s="216">
        <v>0</v>
      </c>
      <c r="T195" s="217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18" t="s">
        <v>148</v>
      </c>
      <c r="AT195" s="218" t="s">
        <v>143</v>
      </c>
      <c r="AU195" s="218" t="s">
        <v>86</v>
      </c>
      <c r="AY195" s="20" t="s">
        <v>141</v>
      </c>
      <c r="BE195" s="219">
        <f>IF(N195="základní",J195,0)</f>
        <v>0</v>
      </c>
      <c r="BF195" s="219">
        <f>IF(N195="snížená",J195,0)</f>
        <v>0</v>
      </c>
      <c r="BG195" s="219">
        <f>IF(N195="zákl. přenesená",J195,0)</f>
        <v>0</v>
      </c>
      <c r="BH195" s="219">
        <f>IF(N195="sníž. přenesená",J195,0)</f>
        <v>0</v>
      </c>
      <c r="BI195" s="219">
        <f>IF(N195="nulová",J195,0)</f>
        <v>0</v>
      </c>
      <c r="BJ195" s="20" t="s">
        <v>84</v>
      </c>
      <c r="BK195" s="219">
        <f>ROUND(I195*H195,2)</f>
        <v>0</v>
      </c>
      <c r="BL195" s="20" t="s">
        <v>148</v>
      </c>
      <c r="BM195" s="218" t="s">
        <v>308</v>
      </c>
    </row>
    <row r="196" s="2" customFormat="1">
      <c r="A196" s="41"/>
      <c r="B196" s="42"/>
      <c r="C196" s="43"/>
      <c r="D196" s="220" t="s">
        <v>150</v>
      </c>
      <c r="E196" s="43"/>
      <c r="F196" s="221" t="s">
        <v>309</v>
      </c>
      <c r="G196" s="43"/>
      <c r="H196" s="43"/>
      <c r="I196" s="222"/>
      <c r="J196" s="43"/>
      <c r="K196" s="43"/>
      <c r="L196" s="47"/>
      <c r="M196" s="223"/>
      <c r="N196" s="224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150</v>
      </c>
      <c r="AU196" s="20" t="s">
        <v>86</v>
      </c>
    </row>
    <row r="197" s="2" customFormat="1">
      <c r="A197" s="41"/>
      <c r="B197" s="42"/>
      <c r="C197" s="43"/>
      <c r="D197" s="225" t="s">
        <v>152</v>
      </c>
      <c r="E197" s="43"/>
      <c r="F197" s="226" t="s">
        <v>310</v>
      </c>
      <c r="G197" s="43"/>
      <c r="H197" s="43"/>
      <c r="I197" s="222"/>
      <c r="J197" s="43"/>
      <c r="K197" s="43"/>
      <c r="L197" s="47"/>
      <c r="M197" s="223"/>
      <c r="N197" s="224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152</v>
      </c>
      <c r="AU197" s="20" t="s">
        <v>86</v>
      </c>
    </row>
    <row r="198" s="13" customFormat="1">
      <c r="A198" s="13"/>
      <c r="B198" s="227"/>
      <c r="C198" s="228"/>
      <c r="D198" s="220" t="s">
        <v>171</v>
      </c>
      <c r="E198" s="229" t="s">
        <v>19</v>
      </c>
      <c r="F198" s="230" t="s">
        <v>311</v>
      </c>
      <c r="G198" s="228"/>
      <c r="H198" s="231">
        <v>4</v>
      </c>
      <c r="I198" s="232"/>
      <c r="J198" s="228"/>
      <c r="K198" s="228"/>
      <c r="L198" s="233"/>
      <c r="M198" s="234"/>
      <c r="N198" s="235"/>
      <c r="O198" s="235"/>
      <c r="P198" s="235"/>
      <c r="Q198" s="235"/>
      <c r="R198" s="235"/>
      <c r="S198" s="235"/>
      <c r="T198" s="23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7" t="s">
        <v>171</v>
      </c>
      <c r="AU198" s="237" t="s">
        <v>86</v>
      </c>
      <c r="AV198" s="13" t="s">
        <v>86</v>
      </c>
      <c r="AW198" s="13" t="s">
        <v>37</v>
      </c>
      <c r="AX198" s="13" t="s">
        <v>76</v>
      </c>
      <c r="AY198" s="237" t="s">
        <v>141</v>
      </c>
    </row>
    <row r="199" s="14" customFormat="1">
      <c r="A199" s="14"/>
      <c r="B199" s="238"/>
      <c r="C199" s="239"/>
      <c r="D199" s="220" t="s">
        <v>171</v>
      </c>
      <c r="E199" s="240" t="s">
        <v>19</v>
      </c>
      <c r="F199" s="241" t="s">
        <v>174</v>
      </c>
      <c r="G199" s="239"/>
      <c r="H199" s="242">
        <v>4</v>
      </c>
      <c r="I199" s="243"/>
      <c r="J199" s="239"/>
      <c r="K199" s="239"/>
      <c r="L199" s="244"/>
      <c r="M199" s="245"/>
      <c r="N199" s="246"/>
      <c r="O199" s="246"/>
      <c r="P199" s="246"/>
      <c r="Q199" s="246"/>
      <c r="R199" s="246"/>
      <c r="S199" s="246"/>
      <c r="T199" s="247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8" t="s">
        <v>171</v>
      </c>
      <c r="AU199" s="248" t="s">
        <v>86</v>
      </c>
      <c r="AV199" s="14" t="s">
        <v>148</v>
      </c>
      <c r="AW199" s="14" t="s">
        <v>37</v>
      </c>
      <c r="AX199" s="14" t="s">
        <v>84</v>
      </c>
      <c r="AY199" s="248" t="s">
        <v>141</v>
      </c>
    </row>
    <row r="200" s="2" customFormat="1" ht="21.75" customHeight="1">
      <c r="A200" s="41"/>
      <c r="B200" s="42"/>
      <c r="C200" s="259" t="s">
        <v>312</v>
      </c>
      <c r="D200" s="259" t="s">
        <v>244</v>
      </c>
      <c r="E200" s="260" t="s">
        <v>313</v>
      </c>
      <c r="F200" s="261" t="s">
        <v>314</v>
      </c>
      <c r="G200" s="262" t="s">
        <v>307</v>
      </c>
      <c r="H200" s="263">
        <v>2</v>
      </c>
      <c r="I200" s="264"/>
      <c r="J200" s="265">
        <f>ROUND(I200*H200,2)</f>
        <v>0</v>
      </c>
      <c r="K200" s="261" t="s">
        <v>315</v>
      </c>
      <c r="L200" s="266"/>
      <c r="M200" s="267" t="s">
        <v>19</v>
      </c>
      <c r="N200" s="268" t="s">
        <v>47</v>
      </c>
      <c r="O200" s="87"/>
      <c r="P200" s="216">
        <f>O200*H200</f>
        <v>0</v>
      </c>
      <c r="Q200" s="216">
        <v>0.51000000000000001</v>
      </c>
      <c r="R200" s="216">
        <f>Q200*H200</f>
        <v>1.02</v>
      </c>
      <c r="S200" s="216">
        <v>0</v>
      </c>
      <c r="T200" s="217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18" t="s">
        <v>197</v>
      </c>
      <c r="AT200" s="218" t="s">
        <v>244</v>
      </c>
      <c r="AU200" s="218" t="s">
        <v>86</v>
      </c>
      <c r="AY200" s="20" t="s">
        <v>141</v>
      </c>
      <c r="BE200" s="219">
        <f>IF(N200="základní",J200,0)</f>
        <v>0</v>
      </c>
      <c r="BF200" s="219">
        <f>IF(N200="snížená",J200,0)</f>
        <v>0</v>
      </c>
      <c r="BG200" s="219">
        <f>IF(N200="zákl. přenesená",J200,0)</f>
        <v>0</v>
      </c>
      <c r="BH200" s="219">
        <f>IF(N200="sníž. přenesená",J200,0)</f>
        <v>0</v>
      </c>
      <c r="BI200" s="219">
        <f>IF(N200="nulová",J200,0)</f>
        <v>0</v>
      </c>
      <c r="BJ200" s="20" t="s">
        <v>84</v>
      </c>
      <c r="BK200" s="219">
        <f>ROUND(I200*H200,2)</f>
        <v>0</v>
      </c>
      <c r="BL200" s="20" t="s">
        <v>148</v>
      </c>
      <c r="BM200" s="218" t="s">
        <v>316</v>
      </c>
    </row>
    <row r="201" s="2" customFormat="1">
      <c r="A201" s="41"/>
      <c r="B201" s="42"/>
      <c r="C201" s="43"/>
      <c r="D201" s="220" t="s">
        <v>150</v>
      </c>
      <c r="E201" s="43"/>
      <c r="F201" s="221" t="s">
        <v>314</v>
      </c>
      <c r="G201" s="43"/>
      <c r="H201" s="43"/>
      <c r="I201" s="222"/>
      <c r="J201" s="43"/>
      <c r="K201" s="43"/>
      <c r="L201" s="47"/>
      <c r="M201" s="223"/>
      <c r="N201" s="224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150</v>
      </c>
      <c r="AU201" s="20" t="s">
        <v>86</v>
      </c>
    </row>
    <row r="202" s="2" customFormat="1" ht="21.75" customHeight="1">
      <c r="A202" s="41"/>
      <c r="B202" s="42"/>
      <c r="C202" s="259" t="s">
        <v>317</v>
      </c>
      <c r="D202" s="259" t="s">
        <v>244</v>
      </c>
      <c r="E202" s="260" t="s">
        <v>318</v>
      </c>
      <c r="F202" s="261" t="s">
        <v>319</v>
      </c>
      <c r="G202" s="262" t="s">
        <v>307</v>
      </c>
      <c r="H202" s="263">
        <v>2</v>
      </c>
      <c r="I202" s="264"/>
      <c r="J202" s="265">
        <f>ROUND(I202*H202,2)</f>
        <v>0</v>
      </c>
      <c r="K202" s="261" t="s">
        <v>315</v>
      </c>
      <c r="L202" s="266"/>
      <c r="M202" s="267" t="s">
        <v>19</v>
      </c>
      <c r="N202" s="268" t="s">
        <v>47</v>
      </c>
      <c r="O202" s="87"/>
      <c r="P202" s="216">
        <f>O202*H202</f>
        <v>0</v>
      </c>
      <c r="Q202" s="216">
        <v>0.51000000000000001</v>
      </c>
      <c r="R202" s="216">
        <f>Q202*H202</f>
        <v>1.02</v>
      </c>
      <c r="S202" s="216">
        <v>0</v>
      </c>
      <c r="T202" s="217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18" t="s">
        <v>197</v>
      </c>
      <c r="AT202" s="218" t="s">
        <v>244</v>
      </c>
      <c r="AU202" s="218" t="s">
        <v>86</v>
      </c>
      <c r="AY202" s="20" t="s">
        <v>141</v>
      </c>
      <c r="BE202" s="219">
        <f>IF(N202="základní",J202,0)</f>
        <v>0</v>
      </c>
      <c r="BF202" s="219">
        <f>IF(N202="snížená",J202,0)</f>
        <v>0</v>
      </c>
      <c r="BG202" s="219">
        <f>IF(N202="zákl. přenesená",J202,0)</f>
        <v>0</v>
      </c>
      <c r="BH202" s="219">
        <f>IF(N202="sníž. přenesená",J202,0)</f>
        <v>0</v>
      </c>
      <c r="BI202" s="219">
        <f>IF(N202="nulová",J202,0)</f>
        <v>0</v>
      </c>
      <c r="BJ202" s="20" t="s">
        <v>84</v>
      </c>
      <c r="BK202" s="219">
        <f>ROUND(I202*H202,2)</f>
        <v>0</v>
      </c>
      <c r="BL202" s="20" t="s">
        <v>148</v>
      </c>
      <c r="BM202" s="218" t="s">
        <v>320</v>
      </c>
    </row>
    <row r="203" s="2" customFormat="1">
      <c r="A203" s="41"/>
      <c r="B203" s="42"/>
      <c r="C203" s="43"/>
      <c r="D203" s="220" t="s">
        <v>150</v>
      </c>
      <c r="E203" s="43"/>
      <c r="F203" s="221" t="s">
        <v>319</v>
      </c>
      <c r="G203" s="43"/>
      <c r="H203" s="43"/>
      <c r="I203" s="222"/>
      <c r="J203" s="43"/>
      <c r="K203" s="43"/>
      <c r="L203" s="47"/>
      <c r="M203" s="223"/>
      <c r="N203" s="224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20" t="s">
        <v>150</v>
      </c>
      <c r="AU203" s="20" t="s">
        <v>86</v>
      </c>
    </row>
    <row r="204" s="2" customFormat="1" ht="33" customHeight="1">
      <c r="A204" s="41"/>
      <c r="B204" s="42"/>
      <c r="C204" s="207" t="s">
        <v>321</v>
      </c>
      <c r="D204" s="207" t="s">
        <v>143</v>
      </c>
      <c r="E204" s="208" t="s">
        <v>322</v>
      </c>
      <c r="F204" s="209" t="s">
        <v>323</v>
      </c>
      <c r="G204" s="210" t="s">
        <v>307</v>
      </c>
      <c r="H204" s="211">
        <v>6</v>
      </c>
      <c r="I204" s="212"/>
      <c r="J204" s="213">
        <f>ROUND(I204*H204,2)</f>
        <v>0</v>
      </c>
      <c r="K204" s="209" t="s">
        <v>147</v>
      </c>
      <c r="L204" s="47"/>
      <c r="M204" s="214" t="s">
        <v>19</v>
      </c>
      <c r="N204" s="215" t="s">
        <v>47</v>
      </c>
      <c r="O204" s="87"/>
      <c r="P204" s="216">
        <f>O204*H204</f>
        <v>0</v>
      </c>
      <c r="Q204" s="216">
        <v>0.12845999999999999</v>
      </c>
      <c r="R204" s="216">
        <f>Q204*H204</f>
        <v>0.77075999999999989</v>
      </c>
      <c r="S204" s="216">
        <v>0</v>
      </c>
      <c r="T204" s="217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18" t="s">
        <v>148</v>
      </c>
      <c r="AT204" s="218" t="s">
        <v>143</v>
      </c>
      <c r="AU204" s="218" t="s">
        <v>86</v>
      </c>
      <c r="AY204" s="20" t="s">
        <v>141</v>
      </c>
      <c r="BE204" s="219">
        <f>IF(N204="základní",J204,0)</f>
        <v>0</v>
      </c>
      <c r="BF204" s="219">
        <f>IF(N204="snížená",J204,0)</f>
        <v>0</v>
      </c>
      <c r="BG204" s="219">
        <f>IF(N204="zákl. přenesená",J204,0)</f>
        <v>0</v>
      </c>
      <c r="BH204" s="219">
        <f>IF(N204="sníž. přenesená",J204,0)</f>
        <v>0</v>
      </c>
      <c r="BI204" s="219">
        <f>IF(N204="nulová",J204,0)</f>
        <v>0</v>
      </c>
      <c r="BJ204" s="20" t="s">
        <v>84</v>
      </c>
      <c r="BK204" s="219">
        <f>ROUND(I204*H204,2)</f>
        <v>0</v>
      </c>
      <c r="BL204" s="20" t="s">
        <v>148</v>
      </c>
      <c r="BM204" s="218" t="s">
        <v>324</v>
      </c>
    </row>
    <row r="205" s="2" customFormat="1">
      <c r="A205" s="41"/>
      <c r="B205" s="42"/>
      <c r="C205" s="43"/>
      <c r="D205" s="220" t="s">
        <v>150</v>
      </c>
      <c r="E205" s="43"/>
      <c r="F205" s="221" t="s">
        <v>325</v>
      </c>
      <c r="G205" s="43"/>
      <c r="H205" s="43"/>
      <c r="I205" s="222"/>
      <c r="J205" s="43"/>
      <c r="K205" s="43"/>
      <c r="L205" s="47"/>
      <c r="M205" s="223"/>
      <c r="N205" s="224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150</v>
      </c>
      <c r="AU205" s="20" t="s">
        <v>86</v>
      </c>
    </row>
    <row r="206" s="2" customFormat="1">
      <c r="A206" s="41"/>
      <c r="B206" s="42"/>
      <c r="C206" s="43"/>
      <c r="D206" s="225" t="s">
        <v>152</v>
      </c>
      <c r="E206" s="43"/>
      <c r="F206" s="226" t="s">
        <v>326</v>
      </c>
      <c r="G206" s="43"/>
      <c r="H206" s="43"/>
      <c r="I206" s="222"/>
      <c r="J206" s="43"/>
      <c r="K206" s="43"/>
      <c r="L206" s="47"/>
      <c r="M206" s="223"/>
      <c r="N206" s="224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152</v>
      </c>
      <c r="AU206" s="20" t="s">
        <v>86</v>
      </c>
    </row>
    <row r="207" s="2" customFormat="1" ht="21.75" customHeight="1">
      <c r="A207" s="41"/>
      <c r="B207" s="42"/>
      <c r="C207" s="259" t="s">
        <v>327</v>
      </c>
      <c r="D207" s="259" t="s">
        <v>244</v>
      </c>
      <c r="E207" s="260" t="s">
        <v>328</v>
      </c>
      <c r="F207" s="261" t="s">
        <v>329</v>
      </c>
      <c r="G207" s="262" t="s">
        <v>307</v>
      </c>
      <c r="H207" s="263">
        <v>6</v>
      </c>
      <c r="I207" s="264"/>
      <c r="J207" s="265">
        <f>ROUND(I207*H207,2)</f>
        <v>0</v>
      </c>
      <c r="K207" s="261" t="s">
        <v>315</v>
      </c>
      <c r="L207" s="266"/>
      <c r="M207" s="267" t="s">
        <v>19</v>
      </c>
      <c r="N207" s="268" t="s">
        <v>47</v>
      </c>
      <c r="O207" s="87"/>
      <c r="P207" s="216">
        <f>O207*H207</f>
        <v>0</v>
      </c>
      <c r="Q207" s="216">
        <v>0.28000000000000003</v>
      </c>
      <c r="R207" s="216">
        <f>Q207*H207</f>
        <v>1.6800000000000002</v>
      </c>
      <c r="S207" s="216">
        <v>0</v>
      </c>
      <c r="T207" s="217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18" t="s">
        <v>197</v>
      </c>
      <c r="AT207" s="218" t="s">
        <v>244</v>
      </c>
      <c r="AU207" s="218" t="s">
        <v>86</v>
      </c>
      <c r="AY207" s="20" t="s">
        <v>141</v>
      </c>
      <c r="BE207" s="219">
        <f>IF(N207="základní",J207,0)</f>
        <v>0</v>
      </c>
      <c r="BF207" s="219">
        <f>IF(N207="snížená",J207,0)</f>
        <v>0</v>
      </c>
      <c r="BG207" s="219">
        <f>IF(N207="zákl. přenesená",J207,0)</f>
        <v>0</v>
      </c>
      <c r="BH207" s="219">
        <f>IF(N207="sníž. přenesená",J207,0)</f>
        <v>0</v>
      </c>
      <c r="BI207" s="219">
        <f>IF(N207="nulová",J207,0)</f>
        <v>0</v>
      </c>
      <c r="BJ207" s="20" t="s">
        <v>84</v>
      </c>
      <c r="BK207" s="219">
        <f>ROUND(I207*H207,2)</f>
        <v>0</v>
      </c>
      <c r="BL207" s="20" t="s">
        <v>148</v>
      </c>
      <c r="BM207" s="218" t="s">
        <v>330</v>
      </c>
    </row>
    <row r="208" s="2" customFormat="1">
      <c r="A208" s="41"/>
      <c r="B208" s="42"/>
      <c r="C208" s="43"/>
      <c r="D208" s="220" t="s">
        <v>150</v>
      </c>
      <c r="E208" s="43"/>
      <c r="F208" s="221" t="s">
        <v>329</v>
      </c>
      <c r="G208" s="43"/>
      <c r="H208" s="43"/>
      <c r="I208" s="222"/>
      <c r="J208" s="43"/>
      <c r="K208" s="43"/>
      <c r="L208" s="47"/>
      <c r="M208" s="223"/>
      <c r="N208" s="224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150</v>
      </c>
      <c r="AU208" s="20" t="s">
        <v>86</v>
      </c>
    </row>
    <row r="209" s="2" customFormat="1" ht="33" customHeight="1">
      <c r="A209" s="41"/>
      <c r="B209" s="42"/>
      <c r="C209" s="207" t="s">
        <v>331</v>
      </c>
      <c r="D209" s="207" t="s">
        <v>143</v>
      </c>
      <c r="E209" s="208" t="s">
        <v>332</v>
      </c>
      <c r="F209" s="209" t="s">
        <v>333</v>
      </c>
      <c r="G209" s="210" t="s">
        <v>307</v>
      </c>
      <c r="H209" s="211">
        <v>6</v>
      </c>
      <c r="I209" s="212"/>
      <c r="J209" s="213">
        <f>ROUND(I209*H209,2)</f>
        <v>0</v>
      </c>
      <c r="K209" s="209" t="s">
        <v>147</v>
      </c>
      <c r="L209" s="47"/>
      <c r="M209" s="214" t="s">
        <v>19</v>
      </c>
      <c r="N209" s="215" t="s">
        <v>47</v>
      </c>
      <c r="O209" s="87"/>
      <c r="P209" s="216">
        <f>O209*H209</f>
        <v>0</v>
      </c>
      <c r="Q209" s="216">
        <v>0.13764000000000001</v>
      </c>
      <c r="R209" s="216">
        <f>Q209*H209</f>
        <v>0.82584000000000013</v>
      </c>
      <c r="S209" s="216">
        <v>0</v>
      </c>
      <c r="T209" s="217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18" t="s">
        <v>148</v>
      </c>
      <c r="AT209" s="218" t="s">
        <v>143</v>
      </c>
      <c r="AU209" s="218" t="s">
        <v>86</v>
      </c>
      <c r="AY209" s="20" t="s">
        <v>141</v>
      </c>
      <c r="BE209" s="219">
        <f>IF(N209="základní",J209,0)</f>
        <v>0</v>
      </c>
      <c r="BF209" s="219">
        <f>IF(N209="snížená",J209,0)</f>
        <v>0</v>
      </c>
      <c r="BG209" s="219">
        <f>IF(N209="zákl. přenesená",J209,0)</f>
        <v>0</v>
      </c>
      <c r="BH209" s="219">
        <f>IF(N209="sníž. přenesená",J209,0)</f>
        <v>0</v>
      </c>
      <c r="BI209" s="219">
        <f>IF(N209="nulová",J209,0)</f>
        <v>0</v>
      </c>
      <c r="BJ209" s="20" t="s">
        <v>84</v>
      </c>
      <c r="BK209" s="219">
        <f>ROUND(I209*H209,2)</f>
        <v>0</v>
      </c>
      <c r="BL209" s="20" t="s">
        <v>148</v>
      </c>
      <c r="BM209" s="218" t="s">
        <v>334</v>
      </c>
    </row>
    <row r="210" s="2" customFormat="1">
      <c r="A210" s="41"/>
      <c r="B210" s="42"/>
      <c r="C210" s="43"/>
      <c r="D210" s="220" t="s">
        <v>150</v>
      </c>
      <c r="E210" s="43"/>
      <c r="F210" s="221" t="s">
        <v>335</v>
      </c>
      <c r="G210" s="43"/>
      <c r="H210" s="43"/>
      <c r="I210" s="222"/>
      <c r="J210" s="43"/>
      <c r="K210" s="43"/>
      <c r="L210" s="47"/>
      <c r="M210" s="223"/>
      <c r="N210" s="224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20" t="s">
        <v>150</v>
      </c>
      <c r="AU210" s="20" t="s">
        <v>86</v>
      </c>
    </row>
    <row r="211" s="2" customFormat="1">
      <c r="A211" s="41"/>
      <c r="B211" s="42"/>
      <c r="C211" s="43"/>
      <c r="D211" s="225" t="s">
        <v>152</v>
      </c>
      <c r="E211" s="43"/>
      <c r="F211" s="226" t="s">
        <v>336</v>
      </c>
      <c r="G211" s="43"/>
      <c r="H211" s="43"/>
      <c r="I211" s="222"/>
      <c r="J211" s="43"/>
      <c r="K211" s="43"/>
      <c r="L211" s="47"/>
      <c r="M211" s="223"/>
      <c r="N211" s="224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152</v>
      </c>
      <c r="AU211" s="20" t="s">
        <v>86</v>
      </c>
    </row>
    <row r="212" s="2" customFormat="1" ht="24.15" customHeight="1">
      <c r="A212" s="41"/>
      <c r="B212" s="42"/>
      <c r="C212" s="259" t="s">
        <v>337</v>
      </c>
      <c r="D212" s="259" t="s">
        <v>244</v>
      </c>
      <c r="E212" s="260" t="s">
        <v>338</v>
      </c>
      <c r="F212" s="261" t="s">
        <v>339</v>
      </c>
      <c r="G212" s="262" t="s">
        <v>307</v>
      </c>
      <c r="H212" s="263">
        <v>1</v>
      </c>
      <c r="I212" s="264"/>
      <c r="J212" s="265">
        <f>ROUND(I212*H212,2)</f>
        <v>0</v>
      </c>
      <c r="K212" s="261" t="s">
        <v>315</v>
      </c>
      <c r="L212" s="266"/>
      <c r="M212" s="267" t="s">
        <v>19</v>
      </c>
      <c r="N212" s="268" t="s">
        <v>47</v>
      </c>
      <c r="O212" s="87"/>
      <c r="P212" s="216">
        <f>O212*H212</f>
        <v>0</v>
      </c>
      <c r="Q212" s="216">
        <v>0.90000000000000002</v>
      </c>
      <c r="R212" s="216">
        <f>Q212*H212</f>
        <v>0.90000000000000002</v>
      </c>
      <c r="S212" s="216">
        <v>0</v>
      </c>
      <c r="T212" s="217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18" t="s">
        <v>197</v>
      </c>
      <c r="AT212" s="218" t="s">
        <v>244</v>
      </c>
      <c r="AU212" s="218" t="s">
        <v>86</v>
      </c>
      <c r="AY212" s="20" t="s">
        <v>141</v>
      </c>
      <c r="BE212" s="219">
        <f>IF(N212="základní",J212,0)</f>
        <v>0</v>
      </c>
      <c r="BF212" s="219">
        <f>IF(N212="snížená",J212,0)</f>
        <v>0</v>
      </c>
      <c r="BG212" s="219">
        <f>IF(N212="zákl. přenesená",J212,0)</f>
        <v>0</v>
      </c>
      <c r="BH212" s="219">
        <f>IF(N212="sníž. přenesená",J212,0)</f>
        <v>0</v>
      </c>
      <c r="BI212" s="219">
        <f>IF(N212="nulová",J212,0)</f>
        <v>0</v>
      </c>
      <c r="BJ212" s="20" t="s">
        <v>84</v>
      </c>
      <c r="BK212" s="219">
        <f>ROUND(I212*H212,2)</f>
        <v>0</v>
      </c>
      <c r="BL212" s="20" t="s">
        <v>148</v>
      </c>
      <c r="BM212" s="218" t="s">
        <v>340</v>
      </c>
    </row>
    <row r="213" s="2" customFormat="1">
      <c r="A213" s="41"/>
      <c r="B213" s="42"/>
      <c r="C213" s="43"/>
      <c r="D213" s="220" t="s">
        <v>150</v>
      </c>
      <c r="E213" s="43"/>
      <c r="F213" s="221" t="s">
        <v>339</v>
      </c>
      <c r="G213" s="43"/>
      <c r="H213" s="43"/>
      <c r="I213" s="222"/>
      <c r="J213" s="43"/>
      <c r="K213" s="43"/>
      <c r="L213" s="47"/>
      <c r="M213" s="223"/>
      <c r="N213" s="224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150</v>
      </c>
      <c r="AU213" s="20" t="s">
        <v>86</v>
      </c>
    </row>
    <row r="214" s="2" customFormat="1" ht="24.15" customHeight="1">
      <c r="A214" s="41"/>
      <c r="B214" s="42"/>
      <c r="C214" s="259" t="s">
        <v>341</v>
      </c>
      <c r="D214" s="259" t="s">
        <v>244</v>
      </c>
      <c r="E214" s="260" t="s">
        <v>342</v>
      </c>
      <c r="F214" s="261" t="s">
        <v>343</v>
      </c>
      <c r="G214" s="262" t="s">
        <v>307</v>
      </c>
      <c r="H214" s="263">
        <v>1</v>
      </c>
      <c r="I214" s="264"/>
      <c r="J214" s="265">
        <f>ROUND(I214*H214,2)</f>
        <v>0</v>
      </c>
      <c r="K214" s="261" t="s">
        <v>315</v>
      </c>
      <c r="L214" s="266"/>
      <c r="M214" s="267" t="s">
        <v>19</v>
      </c>
      <c r="N214" s="268" t="s">
        <v>47</v>
      </c>
      <c r="O214" s="87"/>
      <c r="P214" s="216">
        <f>O214*H214</f>
        <v>0</v>
      </c>
      <c r="Q214" s="216">
        <v>0.90000000000000002</v>
      </c>
      <c r="R214" s="216">
        <f>Q214*H214</f>
        <v>0.90000000000000002</v>
      </c>
      <c r="S214" s="216">
        <v>0</v>
      </c>
      <c r="T214" s="217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18" t="s">
        <v>197</v>
      </c>
      <c r="AT214" s="218" t="s">
        <v>244</v>
      </c>
      <c r="AU214" s="218" t="s">
        <v>86</v>
      </c>
      <c r="AY214" s="20" t="s">
        <v>141</v>
      </c>
      <c r="BE214" s="219">
        <f>IF(N214="základní",J214,0)</f>
        <v>0</v>
      </c>
      <c r="BF214" s="219">
        <f>IF(N214="snížená",J214,0)</f>
        <v>0</v>
      </c>
      <c r="BG214" s="219">
        <f>IF(N214="zákl. přenesená",J214,0)</f>
        <v>0</v>
      </c>
      <c r="BH214" s="219">
        <f>IF(N214="sníž. přenesená",J214,0)</f>
        <v>0</v>
      </c>
      <c r="BI214" s="219">
        <f>IF(N214="nulová",J214,0)</f>
        <v>0</v>
      </c>
      <c r="BJ214" s="20" t="s">
        <v>84</v>
      </c>
      <c r="BK214" s="219">
        <f>ROUND(I214*H214,2)</f>
        <v>0</v>
      </c>
      <c r="BL214" s="20" t="s">
        <v>148</v>
      </c>
      <c r="BM214" s="218" t="s">
        <v>344</v>
      </c>
    </row>
    <row r="215" s="2" customFormat="1">
      <c r="A215" s="41"/>
      <c r="B215" s="42"/>
      <c r="C215" s="43"/>
      <c r="D215" s="220" t="s">
        <v>150</v>
      </c>
      <c r="E215" s="43"/>
      <c r="F215" s="221" t="s">
        <v>343</v>
      </c>
      <c r="G215" s="43"/>
      <c r="H215" s="43"/>
      <c r="I215" s="222"/>
      <c r="J215" s="43"/>
      <c r="K215" s="43"/>
      <c r="L215" s="47"/>
      <c r="M215" s="223"/>
      <c r="N215" s="224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150</v>
      </c>
      <c r="AU215" s="20" t="s">
        <v>86</v>
      </c>
    </row>
    <row r="216" s="2" customFormat="1" ht="24.15" customHeight="1">
      <c r="A216" s="41"/>
      <c r="B216" s="42"/>
      <c r="C216" s="259" t="s">
        <v>345</v>
      </c>
      <c r="D216" s="259" t="s">
        <v>244</v>
      </c>
      <c r="E216" s="260" t="s">
        <v>346</v>
      </c>
      <c r="F216" s="261" t="s">
        <v>347</v>
      </c>
      <c r="G216" s="262" t="s">
        <v>307</v>
      </c>
      <c r="H216" s="263">
        <v>4</v>
      </c>
      <c r="I216" s="264"/>
      <c r="J216" s="265">
        <f>ROUND(I216*H216,2)</f>
        <v>0</v>
      </c>
      <c r="K216" s="261" t="s">
        <v>315</v>
      </c>
      <c r="L216" s="266"/>
      <c r="M216" s="267" t="s">
        <v>19</v>
      </c>
      <c r="N216" s="268" t="s">
        <v>47</v>
      </c>
      <c r="O216" s="87"/>
      <c r="P216" s="216">
        <f>O216*H216</f>
        <v>0</v>
      </c>
      <c r="Q216" s="216">
        <v>0.90000000000000002</v>
      </c>
      <c r="R216" s="216">
        <f>Q216*H216</f>
        <v>3.6000000000000001</v>
      </c>
      <c r="S216" s="216">
        <v>0</v>
      </c>
      <c r="T216" s="217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18" t="s">
        <v>197</v>
      </c>
      <c r="AT216" s="218" t="s">
        <v>244</v>
      </c>
      <c r="AU216" s="218" t="s">
        <v>86</v>
      </c>
      <c r="AY216" s="20" t="s">
        <v>141</v>
      </c>
      <c r="BE216" s="219">
        <f>IF(N216="základní",J216,0)</f>
        <v>0</v>
      </c>
      <c r="BF216" s="219">
        <f>IF(N216="snížená",J216,0)</f>
        <v>0</v>
      </c>
      <c r="BG216" s="219">
        <f>IF(N216="zákl. přenesená",J216,0)</f>
        <v>0</v>
      </c>
      <c r="BH216" s="219">
        <f>IF(N216="sníž. přenesená",J216,0)</f>
        <v>0</v>
      </c>
      <c r="BI216" s="219">
        <f>IF(N216="nulová",J216,0)</f>
        <v>0</v>
      </c>
      <c r="BJ216" s="20" t="s">
        <v>84</v>
      </c>
      <c r="BK216" s="219">
        <f>ROUND(I216*H216,2)</f>
        <v>0</v>
      </c>
      <c r="BL216" s="20" t="s">
        <v>148</v>
      </c>
      <c r="BM216" s="218" t="s">
        <v>348</v>
      </c>
    </row>
    <row r="217" s="2" customFormat="1">
      <c r="A217" s="41"/>
      <c r="B217" s="42"/>
      <c r="C217" s="43"/>
      <c r="D217" s="220" t="s">
        <v>150</v>
      </c>
      <c r="E217" s="43"/>
      <c r="F217" s="221" t="s">
        <v>347</v>
      </c>
      <c r="G217" s="43"/>
      <c r="H217" s="43"/>
      <c r="I217" s="222"/>
      <c r="J217" s="43"/>
      <c r="K217" s="43"/>
      <c r="L217" s="47"/>
      <c r="M217" s="223"/>
      <c r="N217" s="224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150</v>
      </c>
      <c r="AU217" s="20" t="s">
        <v>86</v>
      </c>
    </row>
    <row r="218" s="12" customFormat="1" ht="22.8" customHeight="1">
      <c r="A218" s="12"/>
      <c r="B218" s="191"/>
      <c r="C218" s="192"/>
      <c r="D218" s="193" t="s">
        <v>75</v>
      </c>
      <c r="E218" s="205" t="s">
        <v>159</v>
      </c>
      <c r="F218" s="205" t="s">
        <v>349</v>
      </c>
      <c r="G218" s="192"/>
      <c r="H218" s="192"/>
      <c r="I218" s="195"/>
      <c r="J218" s="206">
        <f>BK218</f>
        <v>0</v>
      </c>
      <c r="K218" s="192"/>
      <c r="L218" s="197"/>
      <c r="M218" s="198"/>
      <c r="N218" s="199"/>
      <c r="O218" s="199"/>
      <c r="P218" s="200">
        <f>SUM(P219:P274)</f>
        <v>0</v>
      </c>
      <c r="Q218" s="199"/>
      <c r="R218" s="200">
        <f>SUM(R219:R274)</f>
        <v>5.0075499200000007</v>
      </c>
      <c r="S218" s="199"/>
      <c r="T218" s="201">
        <f>SUM(T219:T274)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02" t="s">
        <v>84</v>
      </c>
      <c r="AT218" s="203" t="s">
        <v>75</v>
      </c>
      <c r="AU218" s="203" t="s">
        <v>84</v>
      </c>
      <c r="AY218" s="202" t="s">
        <v>141</v>
      </c>
      <c r="BK218" s="204">
        <f>SUM(BK219:BK274)</f>
        <v>0</v>
      </c>
    </row>
    <row r="219" s="2" customFormat="1" ht="33" customHeight="1">
      <c r="A219" s="41"/>
      <c r="B219" s="42"/>
      <c r="C219" s="207" t="s">
        <v>350</v>
      </c>
      <c r="D219" s="207" t="s">
        <v>143</v>
      </c>
      <c r="E219" s="208" t="s">
        <v>351</v>
      </c>
      <c r="F219" s="209" t="s">
        <v>352</v>
      </c>
      <c r="G219" s="210" t="s">
        <v>167</v>
      </c>
      <c r="H219" s="211">
        <v>0.375</v>
      </c>
      <c r="I219" s="212"/>
      <c r="J219" s="213">
        <f>ROUND(I219*H219,2)</f>
        <v>0</v>
      </c>
      <c r="K219" s="209" t="s">
        <v>147</v>
      </c>
      <c r="L219" s="47"/>
      <c r="M219" s="214" t="s">
        <v>19</v>
      </c>
      <c r="N219" s="215" t="s">
        <v>47</v>
      </c>
      <c r="O219" s="87"/>
      <c r="P219" s="216">
        <f>O219*H219</f>
        <v>0</v>
      </c>
      <c r="Q219" s="216">
        <v>1.3271500000000001</v>
      </c>
      <c r="R219" s="216">
        <f>Q219*H219</f>
        <v>0.49768125000000002</v>
      </c>
      <c r="S219" s="216">
        <v>0</v>
      </c>
      <c r="T219" s="217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18" t="s">
        <v>148</v>
      </c>
      <c r="AT219" s="218" t="s">
        <v>143</v>
      </c>
      <c r="AU219" s="218" t="s">
        <v>86</v>
      </c>
      <c r="AY219" s="20" t="s">
        <v>141</v>
      </c>
      <c r="BE219" s="219">
        <f>IF(N219="základní",J219,0)</f>
        <v>0</v>
      </c>
      <c r="BF219" s="219">
        <f>IF(N219="snížená",J219,0)</f>
        <v>0</v>
      </c>
      <c r="BG219" s="219">
        <f>IF(N219="zákl. přenesená",J219,0)</f>
        <v>0</v>
      </c>
      <c r="BH219" s="219">
        <f>IF(N219="sníž. přenesená",J219,0)</f>
        <v>0</v>
      </c>
      <c r="BI219" s="219">
        <f>IF(N219="nulová",J219,0)</f>
        <v>0</v>
      </c>
      <c r="BJ219" s="20" t="s">
        <v>84</v>
      </c>
      <c r="BK219" s="219">
        <f>ROUND(I219*H219,2)</f>
        <v>0</v>
      </c>
      <c r="BL219" s="20" t="s">
        <v>148</v>
      </c>
      <c r="BM219" s="218" t="s">
        <v>353</v>
      </c>
    </row>
    <row r="220" s="2" customFormat="1">
      <c r="A220" s="41"/>
      <c r="B220" s="42"/>
      <c r="C220" s="43"/>
      <c r="D220" s="220" t="s">
        <v>150</v>
      </c>
      <c r="E220" s="43"/>
      <c r="F220" s="221" t="s">
        <v>354</v>
      </c>
      <c r="G220" s="43"/>
      <c r="H220" s="43"/>
      <c r="I220" s="222"/>
      <c r="J220" s="43"/>
      <c r="K220" s="43"/>
      <c r="L220" s="47"/>
      <c r="M220" s="223"/>
      <c r="N220" s="224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150</v>
      </c>
      <c r="AU220" s="20" t="s">
        <v>86</v>
      </c>
    </row>
    <row r="221" s="2" customFormat="1">
      <c r="A221" s="41"/>
      <c r="B221" s="42"/>
      <c r="C221" s="43"/>
      <c r="D221" s="225" t="s">
        <v>152</v>
      </c>
      <c r="E221" s="43"/>
      <c r="F221" s="226" t="s">
        <v>355</v>
      </c>
      <c r="G221" s="43"/>
      <c r="H221" s="43"/>
      <c r="I221" s="222"/>
      <c r="J221" s="43"/>
      <c r="K221" s="43"/>
      <c r="L221" s="47"/>
      <c r="M221" s="223"/>
      <c r="N221" s="224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152</v>
      </c>
      <c r="AU221" s="20" t="s">
        <v>86</v>
      </c>
    </row>
    <row r="222" s="13" customFormat="1">
      <c r="A222" s="13"/>
      <c r="B222" s="227"/>
      <c r="C222" s="228"/>
      <c r="D222" s="220" t="s">
        <v>171</v>
      </c>
      <c r="E222" s="229" t="s">
        <v>19</v>
      </c>
      <c r="F222" s="230" t="s">
        <v>356</v>
      </c>
      <c r="G222" s="228"/>
      <c r="H222" s="231">
        <v>0.375</v>
      </c>
      <c r="I222" s="232"/>
      <c r="J222" s="228"/>
      <c r="K222" s="228"/>
      <c r="L222" s="233"/>
      <c r="M222" s="234"/>
      <c r="N222" s="235"/>
      <c r="O222" s="235"/>
      <c r="P222" s="235"/>
      <c r="Q222" s="235"/>
      <c r="R222" s="235"/>
      <c r="S222" s="235"/>
      <c r="T222" s="23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7" t="s">
        <v>171</v>
      </c>
      <c r="AU222" s="237" t="s">
        <v>86</v>
      </c>
      <c r="AV222" s="13" t="s">
        <v>86</v>
      </c>
      <c r="AW222" s="13" t="s">
        <v>37</v>
      </c>
      <c r="AX222" s="13" t="s">
        <v>84</v>
      </c>
      <c r="AY222" s="237" t="s">
        <v>141</v>
      </c>
    </row>
    <row r="223" s="2" customFormat="1" ht="33" customHeight="1">
      <c r="A223" s="41"/>
      <c r="B223" s="42"/>
      <c r="C223" s="207" t="s">
        <v>357</v>
      </c>
      <c r="D223" s="207" t="s">
        <v>143</v>
      </c>
      <c r="E223" s="208" t="s">
        <v>358</v>
      </c>
      <c r="F223" s="209" t="s">
        <v>359</v>
      </c>
      <c r="G223" s="210" t="s">
        <v>220</v>
      </c>
      <c r="H223" s="211">
        <v>0.032000000000000001</v>
      </c>
      <c r="I223" s="212"/>
      <c r="J223" s="213">
        <f>ROUND(I223*H223,2)</f>
        <v>0</v>
      </c>
      <c r="K223" s="209" t="s">
        <v>147</v>
      </c>
      <c r="L223" s="47"/>
      <c r="M223" s="214" t="s">
        <v>19</v>
      </c>
      <c r="N223" s="215" t="s">
        <v>47</v>
      </c>
      <c r="O223" s="87"/>
      <c r="P223" s="216">
        <f>O223*H223</f>
        <v>0</v>
      </c>
      <c r="Q223" s="216">
        <v>0.019539999999999998</v>
      </c>
      <c r="R223" s="216">
        <f>Q223*H223</f>
        <v>0.00062527999999999998</v>
      </c>
      <c r="S223" s="216">
        <v>0</v>
      </c>
      <c r="T223" s="217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18" t="s">
        <v>148</v>
      </c>
      <c r="AT223" s="218" t="s">
        <v>143</v>
      </c>
      <c r="AU223" s="218" t="s">
        <v>86</v>
      </c>
      <c r="AY223" s="20" t="s">
        <v>141</v>
      </c>
      <c r="BE223" s="219">
        <f>IF(N223="základní",J223,0)</f>
        <v>0</v>
      </c>
      <c r="BF223" s="219">
        <f>IF(N223="snížená",J223,0)</f>
        <v>0</v>
      </c>
      <c r="BG223" s="219">
        <f>IF(N223="zákl. přenesená",J223,0)</f>
        <v>0</v>
      </c>
      <c r="BH223" s="219">
        <f>IF(N223="sníž. přenesená",J223,0)</f>
        <v>0</v>
      </c>
      <c r="BI223" s="219">
        <f>IF(N223="nulová",J223,0)</f>
        <v>0</v>
      </c>
      <c r="BJ223" s="20" t="s">
        <v>84</v>
      </c>
      <c r="BK223" s="219">
        <f>ROUND(I223*H223,2)</f>
        <v>0</v>
      </c>
      <c r="BL223" s="20" t="s">
        <v>148</v>
      </c>
      <c r="BM223" s="218" t="s">
        <v>360</v>
      </c>
    </row>
    <row r="224" s="2" customFormat="1">
      <c r="A224" s="41"/>
      <c r="B224" s="42"/>
      <c r="C224" s="43"/>
      <c r="D224" s="220" t="s">
        <v>150</v>
      </c>
      <c r="E224" s="43"/>
      <c r="F224" s="221" t="s">
        <v>361</v>
      </c>
      <c r="G224" s="43"/>
      <c r="H224" s="43"/>
      <c r="I224" s="222"/>
      <c r="J224" s="43"/>
      <c r="K224" s="43"/>
      <c r="L224" s="47"/>
      <c r="M224" s="223"/>
      <c r="N224" s="224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150</v>
      </c>
      <c r="AU224" s="20" t="s">
        <v>86</v>
      </c>
    </row>
    <row r="225" s="2" customFormat="1">
      <c r="A225" s="41"/>
      <c r="B225" s="42"/>
      <c r="C225" s="43"/>
      <c r="D225" s="225" t="s">
        <v>152</v>
      </c>
      <c r="E225" s="43"/>
      <c r="F225" s="226" t="s">
        <v>362</v>
      </c>
      <c r="G225" s="43"/>
      <c r="H225" s="43"/>
      <c r="I225" s="222"/>
      <c r="J225" s="43"/>
      <c r="K225" s="43"/>
      <c r="L225" s="47"/>
      <c r="M225" s="223"/>
      <c r="N225" s="224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20" t="s">
        <v>152</v>
      </c>
      <c r="AU225" s="20" t="s">
        <v>86</v>
      </c>
    </row>
    <row r="226" s="13" customFormat="1">
      <c r="A226" s="13"/>
      <c r="B226" s="227"/>
      <c r="C226" s="228"/>
      <c r="D226" s="220" t="s">
        <v>171</v>
      </c>
      <c r="E226" s="229" t="s">
        <v>19</v>
      </c>
      <c r="F226" s="230" t="s">
        <v>363</v>
      </c>
      <c r="G226" s="228"/>
      <c r="H226" s="231">
        <v>0.032000000000000001</v>
      </c>
      <c r="I226" s="232"/>
      <c r="J226" s="228"/>
      <c r="K226" s="228"/>
      <c r="L226" s="233"/>
      <c r="M226" s="234"/>
      <c r="N226" s="235"/>
      <c r="O226" s="235"/>
      <c r="P226" s="235"/>
      <c r="Q226" s="235"/>
      <c r="R226" s="235"/>
      <c r="S226" s="235"/>
      <c r="T226" s="23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7" t="s">
        <v>171</v>
      </c>
      <c r="AU226" s="237" t="s">
        <v>86</v>
      </c>
      <c r="AV226" s="13" t="s">
        <v>86</v>
      </c>
      <c r="AW226" s="13" t="s">
        <v>37</v>
      </c>
      <c r="AX226" s="13" t="s">
        <v>84</v>
      </c>
      <c r="AY226" s="237" t="s">
        <v>141</v>
      </c>
    </row>
    <row r="227" s="2" customFormat="1" ht="24.15" customHeight="1">
      <c r="A227" s="41"/>
      <c r="B227" s="42"/>
      <c r="C227" s="259" t="s">
        <v>364</v>
      </c>
      <c r="D227" s="259" t="s">
        <v>244</v>
      </c>
      <c r="E227" s="260" t="s">
        <v>365</v>
      </c>
      <c r="F227" s="261" t="s">
        <v>366</v>
      </c>
      <c r="G227" s="262" t="s">
        <v>220</v>
      </c>
      <c r="H227" s="263">
        <v>0.032000000000000001</v>
      </c>
      <c r="I227" s="264"/>
      <c r="J227" s="265">
        <f>ROUND(I227*H227,2)</f>
        <v>0</v>
      </c>
      <c r="K227" s="261" t="s">
        <v>147</v>
      </c>
      <c r="L227" s="266"/>
      <c r="M227" s="267" t="s">
        <v>19</v>
      </c>
      <c r="N227" s="268" t="s">
        <v>47</v>
      </c>
      <c r="O227" s="87"/>
      <c r="P227" s="216">
        <f>O227*H227</f>
        <v>0</v>
      </c>
      <c r="Q227" s="216">
        <v>1</v>
      </c>
      <c r="R227" s="216">
        <f>Q227*H227</f>
        <v>0.032000000000000001</v>
      </c>
      <c r="S227" s="216">
        <v>0</v>
      </c>
      <c r="T227" s="217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18" t="s">
        <v>197</v>
      </c>
      <c r="AT227" s="218" t="s">
        <v>244</v>
      </c>
      <c r="AU227" s="218" t="s">
        <v>86</v>
      </c>
      <c r="AY227" s="20" t="s">
        <v>141</v>
      </c>
      <c r="BE227" s="219">
        <f>IF(N227="základní",J227,0)</f>
        <v>0</v>
      </c>
      <c r="BF227" s="219">
        <f>IF(N227="snížená",J227,0)</f>
        <v>0</v>
      </c>
      <c r="BG227" s="219">
        <f>IF(N227="zákl. přenesená",J227,0)</f>
        <v>0</v>
      </c>
      <c r="BH227" s="219">
        <f>IF(N227="sníž. přenesená",J227,0)</f>
        <v>0</v>
      </c>
      <c r="BI227" s="219">
        <f>IF(N227="nulová",J227,0)</f>
        <v>0</v>
      </c>
      <c r="BJ227" s="20" t="s">
        <v>84</v>
      </c>
      <c r="BK227" s="219">
        <f>ROUND(I227*H227,2)</f>
        <v>0</v>
      </c>
      <c r="BL227" s="20" t="s">
        <v>148</v>
      </c>
      <c r="BM227" s="218" t="s">
        <v>367</v>
      </c>
    </row>
    <row r="228" s="2" customFormat="1">
      <c r="A228" s="41"/>
      <c r="B228" s="42"/>
      <c r="C228" s="43"/>
      <c r="D228" s="220" t="s">
        <v>150</v>
      </c>
      <c r="E228" s="43"/>
      <c r="F228" s="221" t="s">
        <v>366</v>
      </c>
      <c r="G228" s="43"/>
      <c r="H228" s="43"/>
      <c r="I228" s="222"/>
      <c r="J228" s="43"/>
      <c r="K228" s="43"/>
      <c r="L228" s="47"/>
      <c r="M228" s="223"/>
      <c r="N228" s="224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150</v>
      </c>
      <c r="AU228" s="20" t="s">
        <v>86</v>
      </c>
    </row>
    <row r="229" s="13" customFormat="1">
      <c r="A229" s="13"/>
      <c r="B229" s="227"/>
      <c r="C229" s="228"/>
      <c r="D229" s="220" t="s">
        <v>171</v>
      </c>
      <c r="E229" s="229" t="s">
        <v>19</v>
      </c>
      <c r="F229" s="230" t="s">
        <v>363</v>
      </c>
      <c r="G229" s="228"/>
      <c r="H229" s="231">
        <v>0.032000000000000001</v>
      </c>
      <c r="I229" s="232"/>
      <c r="J229" s="228"/>
      <c r="K229" s="228"/>
      <c r="L229" s="233"/>
      <c r="M229" s="234"/>
      <c r="N229" s="235"/>
      <c r="O229" s="235"/>
      <c r="P229" s="235"/>
      <c r="Q229" s="235"/>
      <c r="R229" s="235"/>
      <c r="S229" s="235"/>
      <c r="T229" s="236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7" t="s">
        <v>171</v>
      </c>
      <c r="AU229" s="237" t="s">
        <v>86</v>
      </c>
      <c r="AV229" s="13" t="s">
        <v>86</v>
      </c>
      <c r="AW229" s="13" t="s">
        <v>37</v>
      </c>
      <c r="AX229" s="13" t="s">
        <v>84</v>
      </c>
      <c r="AY229" s="237" t="s">
        <v>141</v>
      </c>
    </row>
    <row r="230" s="2" customFormat="1" ht="37.8" customHeight="1">
      <c r="A230" s="41"/>
      <c r="B230" s="42"/>
      <c r="C230" s="207" t="s">
        <v>368</v>
      </c>
      <c r="D230" s="207" t="s">
        <v>143</v>
      </c>
      <c r="E230" s="208" t="s">
        <v>369</v>
      </c>
      <c r="F230" s="209" t="s">
        <v>370</v>
      </c>
      <c r="G230" s="210" t="s">
        <v>220</v>
      </c>
      <c r="H230" s="211">
        <v>0.070999999999999994</v>
      </c>
      <c r="I230" s="212"/>
      <c r="J230" s="213">
        <f>ROUND(I230*H230,2)</f>
        <v>0</v>
      </c>
      <c r="K230" s="209" t="s">
        <v>147</v>
      </c>
      <c r="L230" s="47"/>
      <c r="M230" s="214" t="s">
        <v>19</v>
      </c>
      <c r="N230" s="215" t="s">
        <v>47</v>
      </c>
      <c r="O230" s="87"/>
      <c r="P230" s="216">
        <f>O230*H230</f>
        <v>0</v>
      </c>
      <c r="Q230" s="216">
        <v>0.017090000000000001</v>
      </c>
      <c r="R230" s="216">
        <f>Q230*H230</f>
        <v>0.00121339</v>
      </c>
      <c r="S230" s="216">
        <v>0</v>
      </c>
      <c r="T230" s="217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18" t="s">
        <v>148</v>
      </c>
      <c r="AT230" s="218" t="s">
        <v>143</v>
      </c>
      <c r="AU230" s="218" t="s">
        <v>86</v>
      </c>
      <c r="AY230" s="20" t="s">
        <v>141</v>
      </c>
      <c r="BE230" s="219">
        <f>IF(N230="základní",J230,0)</f>
        <v>0</v>
      </c>
      <c r="BF230" s="219">
        <f>IF(N230="snížená",J230,0)</f>
        <v>0</v>
      </c>
      <c r="BG230" s="219">
        <f>IF(N230="zákl. přenesená",J230,0)</f>
        <v>0</v>
      </c>
      <c r="BH230" s="219">
        <f>IF(N230="sníž. přenesená",J230,0)</f>
        <v>0</v>
      </c>
      <c r="BI230" s="219">
        <f>IF(N230="nulová",J230,0)</f>
        <v>0</v>
      </c>
      <c r="BJ230" s="20" t="s">
        <v>84</v>
      </c>
      <c r="BK230" s="219">
        <f>ROUND(I230*H230,2)</f>
        <v>0</v>
      </c>
      <c r="BL230" s="20" t="s">
        <v>148</v>
      </c>
      <c r="BM230" s="218" t="s">
        <v>371</v>
      </c>
    </row>
    <row r="231" s="2" customFormat="1">
      <c r="A231" s="41"/>
      <c r="B231" s="42"/>
      <c r="C231" s="43"/>
      <c r="D231" s="220" t="s">
        <v>150</v>
      </c>
      <c r="E231" s="43"/>
      <c r="F231" s="221" t="s">
        <v>372</v>
      </c>
      <c r="G231" s="43"/>
      <c r="H231" s="43"/>
      <c r="I231" s="222"/>
      <c r="J231" s="43"/>
      <c r="K231" s="43"/>
      <c r="L231" s="47"/>
      <c r="M231" s="223"/>
      <c r="N231" s="224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150</v>
      </c>
      <c r="AU231" s="20" t="s">
        <v>86</v>
      </c>
    </row>
    <row r="232" s="2" customFormat="1">
      <c r="A232" s="41"/>
      <c r="B232" s="42"/>
      <c r="C232" s="43"/>
      <c r="D232" s="225" t="s">
        <v>152</v>
      </c>
      <c r="E232" s="43"/>
      <c r="F232" s="226" t="s">
        <v>373</v>
      </c>
      <c r="G232" s="43"/>
      <c r="H232" s="43"/>
      <c r="I232" s="222"/>
      <c r="J232" s="43"/>
      <c r="K232" s="43"/>
      <c r="L232" s="47"/>
      <c r="M232" s="223"/>
      <c r="N232" s="224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T232" s="20" t="s">
        <v>152</v>
      </c>
      <c r="AU232" s="20" t="s">
        <v>86</v>
      </c>
    </row>
    <row r="233" s="13" customFormat="1">
      <c r="A233" s="13"/>
      <c r="B233" s="227"/>
      <c r="C233" s="228"/>
      <c r="D233" s="220" t="s">
        <v>171</v>
      </c>
      <c r="E233" s="229" t="s">
        <v>19</v>
      </c>
      <c r="F233" s="230" t="s">
        <v>374</v>
      </c>
      <c r="G233" s="228"/>
      <c r="H233" s="231">
        <v>0.021999999999999999</v>
      </c>
      <c r="I233" s="232"/>
      <c r="J233" s="228"/>
      <c r="K233" s="228"/>
      <c r="L233" s="233"/>
      <c r="M233" s="234"/>
      <c r="N233" s="235"/>
      <c r="O233" s="235"/>
      <c r="P233" s="235"/>
      <c r="Q233" s="235"/>
      <c r="R233" s="235"/>
      <c r="S233" s="235"/>
      <c r="T233" s="23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7" t="s">
        <v>171</v>
      </c>
      <c r="AU233" s="237" t="s">
        <v>86</v>
      </c>
      <c r="AV233" s="13" t="s">
        <v>86</v>
      </c>
      <c r="AW233" s="13" t="s">
        <v>37</v>
      </c>
      <c r="AX233" s="13" t="s">
        <v>76</v>
      </c>
      <c r="AY233" s="237" t="s">
        <v>141</v>
      </c>
    </row>
    <row r="234" s="13" customFormat="1">
      <c r="A234" s="13"/>
      <c r="B234" s="227"/>
      <c r="C234" s="228"/>
      <c r="D234" s="220" t="s">
        <v>171</v>
      </c>
      <c r="E234" s="229" t="s">
        <v>19</v>
      </c>
      <c r="F234" s="230" t="s">
        <v>375</v>
      </c>
      <c r="G234" s="228"/>
      <c r="H234" s="231">
        <v>0.049000000000000002</v>
      </c>
      <c r="I234" s="232"/>
      <c r="J234" s="228"/>
      <c r="K234" s="228"/>
      <c r="L234" s="233"/>
      <c r="M234" s="234"/>
      <c r="N234" s="235"/>
      <c r="O234" s="235"/>
      <c r="P234" s="235"/>
      <c r="Q234" s="235"/>
      <c r="R234" s="235"/>
      <c r="S234" s="235"/>
      <c r="T234" s="23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7" t="s">
        <v>171</v>
      </c>
      <c r="AU234" s="237" t="s">
        <v>86</v>
      </c>
      <c r="AV234" s="13" t="s">
        <v>86</v>
      </c>
      <c r="AW234" s="13" t="s">
        <v>37</v>
      </c>
      <c r="AX234" s="13" t="s">
        <v>76</v>
      </c>
      <c r="AY234" s="237" t="s">
        <v>141</v>
      </c>
    </row>
    <row r="235" s="14" customFormat="1">
      <c r="A235" s="14"/>
      <c r="B235" s="238"/>
      <c r="C235" s="239"/>
      <c r="D235" s="220" t="s">
        <v>171</v>
      </c>
      <c r="E235" s="240" t="s">
        <v>19</v>
      </c>
      <c r="F235" s="241" t="s">
        <v>174</v>
      </c>
      <c r="G235" s="239"/>
      <c r="H235" s="242">
        <v>0.070999999999999994</v>
      </c>
      <c r="I235" s="243"/>
      <c r="J235" s="239"/>
      <c r="K235" s="239"/>
      <c r="L235" s="244"/>
      <c r="M235" s="245"/>
      <c r="N235" s="246"/>
      <c r="O235" s="246"/>
      <c r="P235" s="246"/>
      <c r="Q235" s="246"/>
      <c r="R235" s="246"/>
      <c r="S235" s="246"/>
      <c r="T235" s="247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8" t="s">
        <v>171</v>
      </c>
      <c r="AU235" s="248" t="s">
        <v>86</v>
      </c>
      <c r="AV235" s="14" t="s">
        <v>148</v>
      </c>
      <c r="AW235" s="14" t="s">
        <v>37</v>
      </c>
      <c r="AX235" s="14" t="s">
        <v>84</v>
      </c>
      <c r="AY235" s="248" t="s">
        <v>141</v>
      </c>
    </row>
    <row r="236" s="2" customFormat="1" ht="24.15" customHeight="1">
      <c r="A236" s="41"/>
      <c r="B236" s="42"/>
      <c r="C236" s="259" t="s">
        <v>376</v>
      </c>
      <c r="D236" s="259" t="s">
        <v>244</v>
      </c>
      <c r="E236" s="260" t="s">
        <v>377</v>
      </c>
      <c r="F236" s="261" t="s">
        <v>378</v>
      </c>
      <c r="G236" s="262" t="s">
        <v>220</v>
      </c>
      <c r="H236" s="263">
        <v>0.021999999999999999</v>
      </c>
      <c r="I236" s="264"/>
      <c r="J236" s="265">
        <f>ROUND(I236*H236,2)</f>
        <v>0</v>
      </c>
      <c r="K236" s="261" t="s">
        <v>147</v>
      </c>
      <c r="L236" s="266"/>
      <c r="M236" s="267" t="s">
        <v>19</v>
      </c>
      <c r="N236" s="268" t="s">
        <v>47</v>
      </c>
      <c r="O236" s="87"/>
      <c r="P236" s="216">
        <f>O236*H236</f>
        <v>0</v>
      </c>
      <c r="Q236" s="216">
        <v>1</v>
      </c>
      <c r="R236" s="216">
        <f>Q236*H236</f>
        <v>0.021999999999999999</v>
      </c>
      <c r="S236" s="216">
        <v>0</v>
      </c>
      <c r="T236" s="217">
        <f>S236*H236</f>
        <v>0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18" t="s">
        <v>197</v>
      </c>
      <c r="AT236" s="218" t="s">
        <v>244</v>
      </c>
      <c r="AU236" s="218" t="s">
        <v>86</v>
      </c>
      <c r="AY236" s="20" t="s">
        <v>141</v>
      </c>
      <c r="BE236" s="219">
        <f>IF(N236="základní",J236,0)</f>
        <v>0</v>
      </c>
      <c r="BF236" s="219">
        <f>IF(N236="snížená",J236,0)</f>
        <v>0</v>
      </c>
      <c r="BG236" s="219">
        <f>IF(N236="zákl. přenesená",J236,0)</f>
        <v>0</v>
      </c>
      <c r="BH236" s="219">
        <f>IF(N236="sníž. přenesená",J236,0)</f>
        <v>0</v>
      </c>
      <c r="BI236" s="219">
        <f>IF(N236="nulová",J236,0)</f>
        <v>0</v>
      </c>
      <c r="BJ236" s="20" t="s">
        <v>84</v>
      </c>
      <c r="BK236" s="219">
        <f>ROUND(I236*H236,2)</f>
        <v>0</v>
      </c>
      <c r="BL236" s="20" t="s">
        <v>148</v>
      </c>
      <c r="BM236" s="218" t="s">
        <v>379</v>
      </c>
    </row>
    <row r="237" s="2" customFormat="1">
      <c r="A237" s="41"/>
      <c r="B237" s="42"/>
      <c r="C237" s="43"/>
      <c r="D237" s="220" t="s">
        <v>150</v>
      </c>
      <c r="E237" s="43"/>
      <c r="F237" s="221" t="s">
        <v>378</v>
      </c>
      <c r="G237" s="43"/>
      <c r="H237" s="43"/>
      <c r="I237" s="222"/>
      <c r="J237" s="43"/>
      <c r="K237" s="43"/>
      <c r="L237" s="47"/>
      <c r="M237" s="223"/>
      <c r="N237" s="224"/>
      <c r="O237" s="87"/>
      <c r="P237" s="87"/>
      <c r="Q237" s="87"/>
      <c r="R237" s="87"/>
      <c r="S237" s="87"/>
      <c r="T237" s="88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T237" s="20" t="s">
        <v>150</v>
      </c>
      <c r="AU237" s="20" t="s">
        <v>86</v>
      </c>
    </row>
    <row r="238" s="13" customFormat="1">
      <c r="A238" s="13"/>
      <c r="B238" s="227"/>
      <c r="C238" s="228"/>
      <c r="D238" s="220" t="s">
        <v>171</v>
      </c>
      <c r="E238" s="229" t="s">
        <v>19</v>
      </c>
      <c r="F238" s="230" t="s">
        <v>374</v>
      </c>
      <c r="G238" s="228"/>
      <c r="H238" s="231">
        <v>0.021999999999999999</v>
      </c>
      <c r="I238" s="232"/>
      <c r="J238" s="228"/>
      <c r="K238" s="228"/>
      <c r="L238" s="233"/>
      <c r="M238" s="234"/>
      <c r="N238" s="235"/>
      <c r="O238" s="235"/>
      <c r="P238" s="235"/>
      <c r="Q238" s="235"/>
      <c r="R238" s="235"/>
      <c r="S238" s="235"/>
      <c r="T238" s="23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7" t="s">
        <v>171</v>
      </c>
      <c r="AU238" s="237" t="s">
        <v>86</v>
      </c>
      <c r="AV238" s="13" t="s">
        <v>86</v>
      </c>
      <c r="AW238" s="13" t="s">
        <v>37</v>
      </c>
      <c r="AX238" s="13" t="s">
        <v>84</v>
      </c>
      <c r="AY238" s="237" t="s">
        <v>141</v>
      </c>
    </row>
    <row r="239" s="2" customFormat="1" ht="24.15" customHeight="1">
      <c r="A239" s="41"/>
      <c r="B239" s="42"/>
      <c r="C239" s="259" t="s">
        <v>380</v>
      </c>
      <c r="D239" s="259" t="s">
        <v>244</v>
      </c>
      <c r="E239" s="260" t="s">
        <v>381</v>
      </c>
      <c r="F239" s="261" t="s">
        <v>382</v>
      </c>
      <c r="G239" s="262" t="s">
        <v>220</v>
      </c>
      <c r="H239" s="263">
        <v>0.049000000000000002</v>
      </c>
      <c r="I239" s="264"/>
      <c r="J239" s="265">
        <f>ROUND(I239*H239,2)</f>
        <v>0</v>
      </c>
      <c r="K239" s="261" t="s">
        <v>147</v>
      </c>
      <c r="L239" s="266"/>
      <c r="M239" s="267" t="s">
        <v>19</v>
      </c>
      <c r="N239" s="268" t="s">
        <v>47</v>
      </c>
      <c r="O239" s="87"/>
      <c r="P239" s="216">
        <f>O239*H239</f>
        <v>0</v>
      </c>
      <c r="Q239" s="216">
        <v>1</v>
      </c>
      <c r="R239" s="216">
        <f>Q239*H239</f>
        <v>0.049000000000000002</v>
      </c>
      <c r="S239" s="216">
        <v>0</v>
      </c>
      <c r="T239" s="217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18" t="s">
        <v>197</v>
      </c>
      <c r="AT239" s="218" t="s">
        <v>244</v>
      </c>
      <c r="AU239" s="218" t="s">
        <v>86</v>
      </c>
      <c r="AY239" s="20" t="s">
        <v>141</v>
      </c>
      <c r="BE239" s="219">
        <f>IF(N239="základní",J239,0)</f>
        <v>0</v>
      </c>
      <c r="BF239" s="219">
        <f>IF(N239="snížená",J239,0)</f>
        <v>0</v>
      </c>
      <c r="BG239" s="219">
        <f>IF(N239="zákl. přenesená",J239,0)</f>
        <v>0</v>
      </c>
      <c r="BH239" s="219">
        <f>IF(N239="sníž. přenesená",J239,0)</f>
        <v>0</v>
      </c>
      <c r="BI239" s="219">
        <f>IF(N239="nulová",J239,0)</f>
        <v>0</v>
      </c>
      <c r="BJ239" s="20" t="s">
        <v>84</v>
      </c>
      <c r="BK239" s="219">
        <f>ROUND(I239*H239,2)</f>
        <v>0</v>
      </c>
      <c r="BL239" s="20" t="s">
        <v>148</v>
      </c>
      <c r="BM239" s="218" t="s">
        <v>383</v>
      </c>
    </row>
    <row r="240" s="2" customFormat="1">
      <c r="A240" s="41"/>
      <c r="B240" s="42"/>
      <c r="C240" s="43"/>
      <c r="D240" s="220" t="s">
        <v>150</v>
      </c>
      <c r="E240" s="43"/>
      <c r="F240" s="221" t="s">
        <v>382</v>
      </c>
      <c r="G240" s="43"/>
      <c r="H240" s="43"/>
      <c r="I240" s="222"/>
      <c r="J240" s="43"/>
      <c r="K240" s="43"/>
      <c r="L240" s="47"/>
      <c r="M240" s="223"/>
      <c r="N240" s="224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20" t="s">
        <v>150</v>
      </c>
      <c r="AU240" s="20" t="s">
        <v>86</v>
      </c>
    </row>
    <row r="241" s="13" customFormat="1">
      <c r="A241" s="13"/>
      <c r="B241" s="227"/>
      <c r="C241" s="228"/>
      <c r="D241" s="220" t="s">
        <v>171</v>
      </c>
      <c r="E241" s="229" t="s">
        <v>19</v>
      </c>
      <c r="F241" s="230" t="s">
        <v>375</v>
      </c>
      <c r="G241" s="228"/>
      <c r="H241" s="231">
        <v>0.049000000000000002</v>
      </c>
      <c r="I241" s="232"/>
      <c r="J241" s="228"/>
      <c r="K241" s="228"/>
      <c r="L241" s="233"/>
      <c r="M241" s="234"/>
      <c r="N241" s="235"/>
      <c r="O241" s="235"/>
      <c r="P241" s="235"/>
      <c r="Q241" s="235"/>
      <c r="R241" s="235"/>
      <c r="S241" s="235"/>
      <c r="T241" s="23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7" t="s">
        <v>171</v>
      </c>
      <c r="AU241" s="237" t="s">
        <v>86</v>
      </c>
      <c r="AV241" s="13" t="s">
        <v>86</v>
      </c>
      <c r="AW241" s="13" t="s">
        <v>37</v>
      </c>
      <c r="AX241" s="13" t="s">
        <v>84</v>
      </c>
      <c r="AY241" s="237" t="s">
        <v>141</v>
      </c>
    </row>
    <row r="242" s="2" customFormat="1" ht="24.15" customHeight="1">
      <c r="A242" s="41"/>
      <c r="B242" s="42"/>
      <c r="C242" s="207" t="s">
        <v>384</v>
      </c>
      <c r="D242" s="207" t="s">
        <v>143</v>
      </c>
      <c r="E242" s="208" t="s">
        <v>385</v>
      </c>
      <c r="F242" s="209" t="s">
        <v>386</v>
      </c>
      <c r="G242" s="210" t="s">
        <v>220</v>
      </c>
      <c r="H242" s="211">
        <v>1.323</v>
      </c>
      <c r="I242" s="212"/>
      <c r="J242" s="213">
        <f>ROUND(I242*H242,2)</f>
        <v>0</v>
      </c>
      <c r="K242" s="209" t="s">
        <v>147</v>
      </c>
      <c r="L242" s="47"/>
      <c r="M242" s="214" t="s">
        <v>19</v>
      </c>
      <c r="N242" s="215" t="s">
        <v>47</v>
      </c>
      <c r="O242" s="87"/>
      <c r="P242" s="216">
        <f>O242*H242</f>
        <v>0</v>
      </c>
      <c r="Q242" s="216">
        <v>0</v>
      </c>
      <c r="R242" s="216">
        <f>Q242*H242</f>
        <v>0</v>
      </c>
      <c r="S242" s="216">
        <v>0</v>
      </c>
      <c r="T242" s="217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18" t="s">
        <v>148</v>
      </c>
      <c r="AT242" s="218" t="s">
        <v>143</v>
      </c>
      <c r="AU242" s="218" t="s">
        <v>86</v>
      </c>
      <c r="AY242" s="20" t="s">
        <v>141</v>
      </c>
      <c r="BE242" s="219">
        <f>IF(N242="základní",J242,0)</f>
        <v>0</v>
      </c>
      <c r="BF242" s="219">
        <f>IF(N242="snížená",J242,0)</f>
        <v>0</v>
      </c>
      <c r="BG242" s="219">
        <f>IF(N242="zákl. přenesená",J242,0)</f>
        <v>0</v>
      </c>
      <c r="BH242" s="219">
        <f>IF(N242="sníž. přenesená",J242,0)</f>
        <v>0</v>
      </c>
      <c r="BI242" s="219">
        <f>IF(N242="nulová",J242,0)</f>
        <v>0</v>
      </c>
      <c r="BJ242" s="20" t="s">
        <v>84</v>
      </c>
      <c r="BK242" s="219">
        <f>ROUND(I242*H242,2)</f>
        <v>0</v>
      </c>
      <c r="BL242" s="20" t="s">
        <v>148</v>
      </c>
      <c r="BM242" s="218" t="s">
        <v>387</v>
      </c>
    </row>
    <row r="243" s="2" customFormat="1">
      <c r="A243" s="41"/>
      <c r="B243" s="42"/>
      <c r="C243" s="43"/>
      <c r="D243" s="220" t="s">
        <v>150</v>
      </c>
      <c r="E243" s="43"/>
      <c r="F243" s="221" t="s">
        <v>388</v>
      </c>
      <c r="G243" s="43"/>
      <c r="H243" s="43"/>
      <c r="I243" s="222"/>
      <c r="J243" s="43"/>
      <c r="K243" s="43"/>
      <c r="L243" s="47"/>
      <c r="M243" s="223"/>
      <c r="N243" s="224"/>
      <c r="O243" s="87"/>
      <c r="P243" s="87"/>
      <c r="Q243" s="87"/>
      <c r="R243" s="87"/>
      <c r="S243" s="87"/>
      <c r="T243" s="88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T243" s="20" t="s">
        <v>150</v>
      </c>
      <c r="AU243" s="20" t="s">
        <v>86</v>
      </c>
    </row>
    <row r="244" s="2" customFormat="1">
      <c r="A244" s="41"/>
      <c r="B244" s="42"/>
      <c r="C244" s="43"/>
      <c r="D244" s="225" t="s">
        <v>152</v>
      </c>
      <c r="E244" s="43"/>
      <c r="F244" s="226" t="s">
        <v>389</v>
      </c>
      <c r="G244" s="43"/>
      <c r="H244" s="43"/>
      <c r="I244" s="222"/>
      <c r="J244" s="43"/>
      <c r="K244" s="43"/>
      <c r="L244" s="47"/>
      <c r="M244" s="223"/>
      <c r="N244" s="224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152</v>
      </c>
      <c r="AU244" s="20" t="s">
        <v>86</v>
      </c>
    </row>
    <row r="245" s="15" customFormat="1">
      <c r="A245" s="15"/>
      <c r="B245" s="249"/>
      <c r="C245" s="250"/>
      <c r="D245" s="220" t="s">
        <v>171</v>
      </c>
      <c r="E245" s="251" t="s">
        <v>19</v>
      </c>
      <c r="F245" s="252" t="s">
        <v>390</v>
      </c>
      <c r="G245" s="250"/>
      <c r="H245" s="251" t="s">
        <v>19</v>
      </c>
      <c r="I245" s="253"/>
      <c r="J245" s="250"/>
      <c r="K245" s="250"/>
      <c r="L245" s="254"/>
      <c r="M245" s="255"/>
      <c r="N245" s="256"/>
      <c r="O245" s="256"/>
      <c r="P245" s="256"/>
      <c r="Q245" s="256"/>
      <c r="R245" s="256"/>
      <c r="S245" s="256"/>
      <c r="T245" s="257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58" t="s">
        <v>171</v>
      </c>
      <c r="AU245" s="258" t="s">
        <v>86</v>
      </c>
      <c r="AV245" s="15" t="s">
        <v>84</v>
      </c>
      <c r="AW245" s="15" t="s">
        <v>37</v>
      </c>
      <c r="AX245" s="15" t="s">
        <v>76</v>
      </c>
      <c r="AY245" s="258" t="s">
        <v>141</v>
      </c>
    </row>
    <row r="246" s="13" customFormat="1">
      <c r="A246" s="13"/>
      <c r="B246" s="227"/>
      <c r="C246" s="228"/>
      <c r="D246" s="220" t="s">
        <v>171</v>
      </c>
      <c r="E246" s="229" t="s">
        <v>19</v>
      </c>
      <c r="F246" s="230" t="s">
        <v>391</v>
      </c>
      <c r="G246" s="228"/>
      <c r="H246" s="231">
        <v>1.1160000000000001</v>
      </c>
      <c r="I246" s="232"/>
      <c r="J246" s="228"/>
      <c r="K246" s="228"/>
      <c r="L246" s="233"/>
      <c r="M246" s="234"/>
      <c r="N246" s="235"/>
      <c r="O246" s="235"/>
      <c r="P246" s="235"/>
      <c r="Q246" s="235"/>
      <c r="R246" s="235"/>
      <c r="S246" s="235"/>
      <c r="T246" s="236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7" t="s">
        <v>171</v>
      </c>
      <c r="AU246" s="237" t="s">
        <v>86</v>
      </c>
      <c r="AV246" s="13" t="s">
        <v>86</v>
      </c>
      <c r="AW246" s="13" t="s">
        <v>37</v>
      </c>
      <c r="AX246" s="13" t="s">
        <v>76</v>
      </c>
      <c r="AY246" s="237" t="s">
        <v>141</v>
      </c>
    </row>
    <row r="247" s="15" customFormat="1">
      <c r="A247" s="15"/>
      <c r="B247" s="249"/>
      <c r="C247" s="250"/>
      <c r="D247" s="220" t="s">
        <v>171</v>
      </c>
      <c r="E247" s="251" t="s">
        <v>19</v>
      </c>
      <c r="F247" s="252" t="s">
        <v>392</v>
      </c>
      <c r="G247" s="250"/>
      <c r="H247" s="251" t="s">
        <v>19</v>
      </c>
      <c r="I247" s="253"/>
      <c r="J247" s="250"/>
      <c r="K247" s="250"/>
      <c r="L247" s="254"/>
      <c r="M247" s="255"/>
      <c r="N247" s="256"/>
      <c r="O247" s="256"/>
      <c r="P247" s="256"/>
      <c r="Q247" s="256"/>
      <c r="R247" s="256"/>
      <c r="S247" s="256"/>
      <c r="T247" s="257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58" t="s">
        <v>171</v>
      </c>
      <c r="AU247" s="258" t="s">
        <v>86</v>
      </c>
      <c r="AV247" s="15" t="s">
        <v>84</v>
      </c>
      <c r="AW247" s="15" t="s">
        <v>37</v>
      </c>
      <c r="AX247" s="15" t="s">
        <v>76</v>
      </c>
      <c r="AY247" s="258" t="s">
        <v>141</v>
      </c>
    </row>
    <row r="248" s="13" customFormat="1">
      <c r="A248" s="13"/>
      <c r="B248" s="227"/>
      <c r="C248" s="228"/>
      <c r="D248" s="220" t="s">
        <v>171</v>
      </c>
      <c r="E248" s="229" t="s">
        <v>19</v>
      </c>
      <c r="F248" s="230" t="s">
        <v>393</v>
      </c>
      <c r="G248" s="228"/>
      <c r="H248" s="231">
        <v>0.20699999999999999</v>
      </c>
      <c r="I248" s="232"/>
      <c r="J248" s="228"/>
      <c r="K248" s="228"/>
      <c r="L248" s="233"/>
      <c r="M248" s="234"/>
      <c r="N248" s="235"/>
      <c r="O248" s="235"/>
      <c r="P248" s="235"/>
      <c r="Q248" s="235"/>
      <c r="R248" s="235"/>
      <c r="S248" s="235"/>
      <c r="T248" s="236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7" t="s">
        <v>171</v>
      </c>
      <c r="AU248" s="237" t="s">
        <v>86</v>
      </c>
      <c r="AV248" s="13" t="s">
        <v>86</v>
      </c>
      <c r="AW248" s="13" t="s">
        <v>37</v>
      </c>
      <c r="AX248" s="13" t="s">
        <v>76</v>
      </c>
      <c r="AY248" s="237" t="s">
        <v>141</v>
      </c>
    </row>
    <row r="249" s="14" customFormat="1">
      <c r="A249" s="14"/>
      <c r="B249" s="238"/>
      <c r="C249" s="239"/>
      <c r="D249" s="220" t="s">
        <v>171</v>
      </c>
      <c r="E249" s="240" t="s">
        <v>19</v>
      </c>
      <c r="F249" s="241" t="s">
        <v>174</v>
      </c>
      <c r="G249" s="239"/>
      <c r="H249" s="242">
        <v>1.3230000000000002</v>
      </c>
      <c r="I249" s="243"/>
      <c r="J249" s="239"/>
      <c r="K249" s="239"/>
      <c r="L249" s="244"/>
      <c r="M249" s="245"/>
      <c r="N249" s="246"/>
      <c r="O249" s="246"/>
      <c r="P249" s="246"/>
      <c r="Q249" s="246"/>
      <c r="R249" s="246"/>
      <c r="S249" s="246"/>
      <c r="T249" s="247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8" t="s">
        <v>171</v>
      </c>
      <c r="AU249" s="248" t="s">
        <v>86</v>
      </c>
      <c r="AV249" s="14" t="s">
        <v>148</v>
      </c>
      <c r="AW249" s="14" t="s">
        <v>37</v>
      </c>
      <c r="AX249" s="14" t="s">
        <v>84</v>
      </c>
      <c r="AY249" s="248" t="s">
        <v>141</v>
      </c>
    </row>
    <row r="250" s="2" customFormat="1" ht="21.75" customHeight="1">
      <c r="A250" s="41"/>
      <c r="B250" s="42"/>
      <c r="C250" s="259" t="s">
        <v>394</v>
      </c>
      <c r="D250" s="259" t="s">
        <v>244</v>
      </c>
      <c r="E250" s="260" t="s">
        <v>395</v>
      </c>
      <c r="F250" s="261" t="s">
        <v>396</v>
      </c>
      <c r="G250" s="262" t="s">
        <v>220</v>
      </c>
      <c r="H250" s="263">
        <v>1.228</v>
      </c>
      <c r="I250" s="264"/>
      <c r="J250" s="265">
        <f>ROUND(I250*H250,2)</f>
        <v>0</v>
      </c>
      <c r="K250" s="261" t="s">
        <v>147</v>
      </c>
      <c r="L250" s="266"/>
      <c r="M250" s="267" t="s">
        <v>19</v>
      </c>
      <c r="N250" s="268" t="s">
        <v>47</v>
      </c>
      <c r="O250" s="87"/>
      <c r="P250" s="216">
        <f>O250*H250</f>
        <v>0</v>
      </c>
      <c r="Q250" s="216">
        <v>1</v>
      </c>
      <c r="R250" s="216">
        <f>Q250*H250</f>
        <v>1.228</v>
      </c>
      <c r="S250" s="216">
        <v>0</v>
      </c>
      <c r="T250" s="217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18" t="s">
        <v>197</v>
      </c>
      <c r="AT250" s="218" t="s">
        <v>244</v>
      </c>
      <c r="AU250" s="218" t="s">
        <v>86</v>
      </c>
      <c r="AY250" s="20" t="s">
        <v>141</v>
      </c>
      <c r="BE250" s="219">
        <f>IF(N250="základní",J250,0)</f>
        <v>0</v>
      </c>
      <c r="BF250" s="219">
        <f>IF(N250="snížená",J250,0)</f>
        <v>0</v>
      </c>
      <c r="BG250" s="219">
        <f>IF(N250="zákl. přenesená",J250,0)</f>
        <v>0</v>
      </c>
      <c r="BH250" s="219">
        <f>IF(N250="sníž. přenesená",J250,0)</f>
        <v>0</v>
      </c>
      <c r="BI250" s="219">
        <f>IF(N250="nulová",J250,0)</f>
        <v>0</v>
      </c>
      <c r="BJ250" s="20" t="s">
        <v>84</v>
      </c>
      <c r="BK250" s="219">
        <f>ROUND(I250*H250,2)</f>
        <v>0</v>
      </c>
      <c r="BL250" s="20" t="s">
        <v>148</v>
      </c>
      <c r="BM250" s="218" t="s">
        <v>397</v>
      </c>
    </row>
    <row r="251" s="2" customFormat="1">
      <c r="A251" s="41"/>
      <c r="B251" s="42"/>
      <c r="C251" s="43"/>
      <c r="D251" s="220" t="s">
        <v>150</v>
      </c>
      <c r="E251" s="43"/>
      <c r="F251" s="221" t="s">
        <v>396</v>
      </c>
      <c r="G251" s="43"/>
      <c r="H251" s="43"/>
      <c r="I251" s="222"/>
      <c r="J251" s="43"/>
      <c r="K251" s="43"/>
      <c r="L251" s="47"/>
      <c r="M251" s="223"/>
      <c r="N251" s="224"/>
      <c r="O251" s="87"/>
      <c r="P251" s="87"/>
      <c r="Q251" s="87"/>
      <c r="R251" s="87"/>
      <c r="S251" s="87"/>
      <c r="T251" s="8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20" t="s">
        <v>150</v>
      </c>
      <c r="AU251" s="20" t="s">
        <v>86</v>
      </c>
    </row>
    <row r="252" s="15" customFormat="1">
      <c r="A252" s="15"/>
      <c r="B252" s="249"/>
      <c r="C252" s="250"/>
      <c r="D252" s="220" t="s">
        <v>171</v>
      </c>
      <c r="E252" s="251" t="s">
        <v>19</v>
      </c>
      <c r="F252" s="252" t="s">
        <v>390</v>
      </c>
      <c r="G252" s="250"/>
      <c r="H252" s="251" t="s">
        <v>19</v>
      </c>
      <c r="I252" s="253"/>
      <c r="J252" s="250"/>
      <c r="K252" s="250"/>
      <c r="L252" s="254"/>
      <c r="M252" s="255"/>
      <c r="N252" s="256"/>
      <c r="O252" s="256"/>
      <c r="P252" s="256"/>
      <c r="Q252" s="256"/>
      <c r="R252" s="256"/>
      <c r="S252" s="256"/>
      <c r="T252" s="257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58" t="s">
        <v>171</v>
      </c>
      <c r="AU252" s="258" t="s">
        <v>86</v>
      </c>
      <c r="AV252" s="15" t="s">
        <v>84</v>
      </c>
      <c r="AW252" s="15" t="s">
        <v>37</v>
      </c>
      <c r="AX252" s="15" t="s">
        <v>76</v>
      </c>
      <c r="AY252" s="258" t="s">
        <v>141</v>
      </c>
    </row>
    <row r="253" s="13" customFormat="1">
      <c r="A253" s="13"/>
      <c r="B253" s="227"/>
      <c r="C253" s="228"/>
      <c r="D253" s="220" t="s">
        <v>171</v>
      </c>
      <c r="E253" s="229" t="s">
        <v>19</v>
      </c>
      <c r="F253" s="230" t="s">
        <v>398</v>
      </c>
      <c r="G253" s="228"/>
      <c r="H253" s="231">
        <v>1.228</v>
      </c>
      <c r="I253" s="232"/>
      <c r="J253" s="228"/>
      <c r="K253" s="228"/>
      <c r="L253" s="233"/>
      <c r="M253" s="234"/>
      <c r="N253" s="235"/>
      <c r="O253" s="235"/>
      <c r="P253" s="235"/>
      <c r="Q253" s="235"/>
      <c r="R253" s="235"/>
      <c r="S253" s="235"/>
      <c r="T253" s="236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7" t="s">
        <v>171</v>
      </c>
      <c r="AU253" s="237" t="s">
        <v>86</v>
      </c>
      <c r="AV253" s="13" t="s">
        <v>86</v>
      </c>
      <c r="AW253" s="13" t="s">
        <v>37</v>
      </c>
      <c r="AX253" s="13" t="s">
        <v>76</v>
      </c>
      <c r="AY253" s="237" t="s">
        <v>141</v>
      </c>
    </row>
    <row r="254" s="14" customFormat="1">
      <c r="A254" s="14"/>
      <c r="B254" s="238"/>
      <c r="C254" s="239"/>
      <c r="D254" s="220" t="s">
        <v>171</v>
      </c>
      <c r="E254" s="240" t="s">
        <v>19</v>
      </c>
      <c r="F254" s="241" t="s">
        <v>174</v>
      </c>
      <c r="G254" s="239"/>
      <c r="H254" s="242">
        <v>1.228</v>
      </c>
      <c r="I254" s="243"/>
      <c r="J254" s="239"/>
      <c r="K254" s="239"/>
      <c r="L254" s="244"/>
      <c r="M254" s="245"/>
      <c r="N254" s="246"/>
      <c r="O254" s="246"/>
      <c r="P254" s="246"/>
      <c r="Q254" s="246"/>
      <c r="R254" s="246"/>
      <c r="S254" s="246"/>
      <c r="T254" s="247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8" t="s">
        <v>171</v>
      </c>
      <c r="AU254" s="248" t="s">
        <v>86</v>
      </c>
      <c r="AV254" s="14" t="s">
        <v>148</v>
      </c>
      <c r="AW254" s="14" t="s">
        <v>37</v>
      </c>
      <c r="AX254" s="14" t="s">
        <v>84</v>
      </c>
      <c r="AY254" s="248" t="s">
        <v>141</v>
      </c>
    </row>
    <row r="255" s="2" customFormat="1" ht="21.75" customHeight="1">
      <c r="A255" s="41"/>
      <c r="B255" s="42"/>
      <c r="C255" s="259" t="s">
        <v>399</v>
      </c>
      <c r="D255" s="259" t="s">
        <v>244</v>
      </c>
      <c r="E255" s="260" t="s">
        <v>400</v>
      </c>
      <c r="F255" s="261" t="s">
        <v>401</v>
      </c>
      <c r="G255" s="262" t="s">
        <v>220</v>
      </c>
      <c r="H255" s="263">
        <v>0.23799999999999999</v>
      </c>
      <c r="I255" s="264"/>
      <c r="J255" s="265">
        <f>ROUND(I255*H255,2)</f>
        <v>0</v>
      </c>
      <c r="K255" s="261" t="s">
        <v>147</v>
      </c>
      <c r="L255" s="266"/>
      <c r="M255" s="267" t="s">
        <v>19</v>
      </c>
      <c r="N255" s="268" t="s">
        <v>47</v>
      </c>
      <c r="O255" s="87"/>
      <c r="P255" s="216">
        <f>O255*H255</f>
        <v>0</v>
      </c>
      <c r="Q255" s="216">
        <v>1</v>
      </c>
      <c r="R255" s="216">
        <f>Q255*H255</f>
        <v>0.23799999999999999</v>
      </c>
      <c r="S255" s="216">
        <v>0</v>
      </c>
      <c r="T255" s="217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18" t="s">
        <v>197</v>
      </c>
      <c r="AT255" s="218" t="s">
        <v>244</v>
      </c>
      <c r="AU255" s="218" t="s">
        <v>86</v>
      </c>
      <c r="AY255" s="20" t="s">
        <v>141</v>
      </c>
      <c r="BE255" s="219">
        <f>IF(N255="základní",J255,0)</f>
        <v>0</v>
      </c>
      <c r="BF255" s="219">
        <f>IF(N255="snížená",J255,0)</f>
        <v>0</v>
      </c>
      <c r="BG255" s="219">
        <f>IF(N255="zákl. přenesená",J255,0)</f>
        <v>0</v>
      </c>
      <c r="BH255" s="219">
        <f>IF(N255="sníž. přenesená",J255,0)</f>
        <v>0</v>
      </c>
      <c r="BI255" s="219">
        <f>IF(N255="nulová",J255,0)</f>
        <v>0</v>
      </c>
      <c r="BJ255" s="20" t="s">
        <v>84</v>
      </c>
      <c r="BK255" s="219">
        <f>ROUND(I255*H255,2)</f>
        <v>0</v>
      </c>
      <c r="BL255" s="20" t="s">
        <v>148</v>
      </c>
      <c r="BM255" s="218" t="s">
        <v>402</v>
      </c>
    </row>
    <row r="256" s="2" customFormat="1">
      <c r="A256" s="41"/>
      <c r="B256" s="42"/>
      <c r="C256" s="43"/>
      <c r="D256" s="220" t="s">
        <v>150</v>
      </c>
      <c r="E256" s="43"/>
      <c r="F256" s="221" t="s">
        <v>401</v>
      </c>
      <c r="G256" s="43"/>
      <c r="H256" s="43"/>
      <c r="I256" s="222"/>
      <c r="J256" s="43"/>
      <c r="K256" s="43"/>
      <c r="L256" s="47"/>
      <c r="M256" s="223"/>
      <c r="N256" s="224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150</v>
      </c>
      <c r="AU256" s="20" t="s">
        <v>86</v>
      </c>
    </row>
    <row r="257" s="15" customFormat="1">
      <c r="A257" s="15"/>
      <c r="B257" s="249"/>
      <c r="C257" s="250"/>
      <c r="D257" s="220" t="s">
        <v>171</v>
      </c>
      <c r="E257" s="251" t="s">
        <v>19</v>
      </c>
      <c r="F257" s="252" t="s">
        <v>392</v>
      </c>
      <c r="G257" s="250"/>
      <c r="H257" s="251" t="s">
        <v>19</v>
      </c>
      <c r="I257" s="253"/>
      <c r="J257" s="250"/>
      <c r="K257" s="250"/>
      <c r="L257" s="254"/>
      <c r="M257" s="255"/>
      <c r="N257" s="256"/>
      <c r="O257" s="256"/>
      <c r="P257" s="256"/>
      <c r="Q257" s="256"/>
      <c r="R257" s="256"/>
      <c r="S257" s="256"/>
      <c r="T257" s="257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58" t="s">
        <v>171</v>
      </c>
      <c r="AU257" s="258" t="s">
        <v>86</v>
      </c>
      <c r="AV257" s="15" t="s">
        <v>84</v>
      </c>
      <c r="AW257" s="15" t="s">
        <v>37</v>
      </c>
      <c r="AX257" s="15" t="s">
        <v>76</v>
      </c>
      <c r="AY257" s="258" t="s">
        <v>141</v>
      </c>
    </row>
    <row r="258" s="13" customFormat="1">
      <c r="A258" s="13"/>
      <c r="B258" s="227"/>
      <c r="C258" s="228"/>
      <c r="D258" s="220" t="s">
        <v>171</v>
      </c>
      <c r="E258" s="229" t="s">
        <v>19</v>
      </c>
      <c r="F258" s="230" t="s">
        <v>403</v>
      </c>
      <c r="G258" s="228"/>
      <c r="H258" s="231">
        <v>0.23799999999999999</v>
      </c>
      <c r="I258" s="232"/>
      <c r="J258" s="228"/>
      <c r="K258" s="228"/>
      <c r="L258" s="233"/>
      <c r="M258" s="234"/>
      <c r="N258" s="235"/>
      <c r="O258" s="235"/>
      <c r="P258" s="235"/>
      <c r="Q258" s="235"/>
      <c r="R258" s="235"/>
      <c r="S258" s="235"/>
      <c r="T258" s="23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7" t="s">
        <v>171</v>
      </c>
      <c r="AU258" s="237" t="s">
        <v>86</v>
      </c>
      <c r="AV258" s="13" t="s">
        <v>86</v>
      </c>
      <c r="AW258" s="13" t="s">
        <v>37</v>
      </c>
      <c r="AX258" s="13" t="s">
        <v>76</v>
      </c>
      <c r="AY258" s="237" t="s">
        <v>141</v>
      </c>
    </row>
    <row r="259" s="14" customFormat="1">
      <c r="A259" s="14"/>
      <c r="B259" s="238"/>
      <c r="C259" s="239"/>
      <c r="D259" s="220" t="s">
        <v>171</v>
      </c>
      <c r="E259" s="240" t="s">
        <v>19</v>
      </c>
      <c r="F259" s="241" t="s">
        <v>174</v>
      </c>
      <c r="G259" s="239"/>
      <c r="H259" s="242">
        <v>0.23799999999999999</v>
      </c>
      <c r="I259" s="243"/>
      <c r="J259" s="239"/>
      <c r="K259" s="239"/>
      <c r="L259" s="244"/>
      <c r="M259" s="245"/>
      <c r="N259" s="246"/>
      <c r="O259" s="246"/>
      <c r="P259" s="246"/>
      <c r="Q259" s="246"/>
      <c r="R259" s="246"/>
      <c r="S259" s="246"/>
      <c r="T259" s="247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8" t="s">
        <v>171</v>
      </c>
      <c r="AU259" s="248" t="s">
        <v>86</v>
      </c>
      <c r="AV259" s="14" t="s">
        <v>148</v>
      </c>
      <c r="AW259" s="14" t="s">
        <v>37</v>
      </c>
      <c r="AX259" s="14" t="s">
        <v>84</v>
      </c>
      <c r="AY259" s="248" t="s">
        <v>141</v>
      </c>
    </row>
    <row r="260" s="2" customFormat="1" ht="33" customHeight="1">
      <c r="A260" s="41"/>
      <c r="B260" s="42"/>
      <c r="C260" s="207" t="s">
        <v>404</v>
      </c>
      <c r="D260" s="207" t="s">
        <v>143</v>
      </c>
      <c r="E260" s="208" t="s">
        <v>405</v>
      </c>
      <c r="F260" s="209" t="s">
        <v>406</v>
      </c>
      <c r="G260" s="210" t="s">
        <v>146</v>
      </c>
      <c r="H260" s="211">
        <v>1</v>
      </c>
      <c r="I260" s="212"/>
      <c r="J260" s="213">
        <f>ROUND(I260*H260,2)</f>
        <v>0</v>
      </c>
      <c r="K260" s="209" t="s">
        <v>147</v>
      </c>
      <c r="L260" s="47"/>
      <c r="M260" s="214" t="s">
        <v>19</v>
      </c>
      <c r="N260" s="215" t="s">
        <v>47</v>
      </c>
      <c r="O260" s="87"/>
      <c r="P260" s="216">
        <f>O260*H260</f>
        <v>0</v>
      </c>
      <c r="Q260" s="216">
        <v>0.071330000000000005</v>
      </c>
      <c r="R260" s="216">
        <f>Q260*H260</f>
        <v>0.071330000000000005</v>
      </c>
      <c r="S260" s="216">
        <v>0</v>
      </c>
      <c r="T260" s="217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18" t="s">
        <v>148</v>
      </c>
      <c r="AT260" s="218" t="s">
        <v>143</v>
      </c>
      <c r="AU260" s="218" t="s">
        <v>86</v>
      </c>
      <c r="AY260" s="20" t="s">
        <v>141</v>
      </c>
      <c r="BE260" s="219">
        <f>IF(N260="základní",J260,0)</f>
        <v>0</v>
      </c>
      <c r="BF260" s="219">
        <f>IF(N260="snížená",J260,0)</f>
        <v>0</v>
      </c>
      <c r="BG260" s="219">
        <f>IF(N260="zákl. přenesená",J260,0)</f>
        <v>0</v>
      </c>
      <c r="BH260" s="219">
        <f>IF(N260="sníž. přenesená",J260,0)</f>
        <v>0</v>
      </c>
      <c r="BI260" s="219">
        <f>IF(N260="nulová",J260,0)</f>
        <v>0</v>
      </c>
      <c r="BJ260" s="20" t="s">
        <v>84</v>
      </c>
      <c r="BK260" s="219">
        <f>ROUND(I260*H260,2)</f>
        <v>0</v>
      </c>
      <c r="BL260" s="20" t="s">
        <v>148</v>
      </c>
      <c r="BM260" s="218" t="s">
        <v>407</v>
      </c>
    </row>
    <row r="261" s="2" customFormat="1">
      <c r="A261" s="41"/>
      <c r="B261" s="42"/>
      <c r="C261" s="43"/>
      <c r="D261" s="220" t="s">
        <v>150</v>
      </c>
      <c r="E261" s="43"/>
      <c r="F261" s="221" t="s">
        <v>408</v>
      </c>
      <c r="G261" s="43"/>
      <c r="H261" s="43"/>
      <c r="I261" s="222"/>
      <c r="J261" s="43"/>
      <c r="K261" s="43"/>
      <c r="L261" s="47"/>
      <c r="M261" s="223"/>
      <c r="N261" s="224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150</v>
      </c>
      <c r="AU261" s="20" t="s">
        <v>86</v>
      </c>
    </row>
    <row r="262" s="2" customFormat="1">
      <c r="A262" s="41"/>
      <c r="B262" s="42"/>
      <c r="C262" s="43"/>
      <c r="D262" s="225" t="s">
        <v>152</v>
      </c>
      <c r="E262" s="43"/>
      <c r="F262" s="226" t="s">
        <v>409</v>
      </c>
      <c r="G262" s="43"/>
      <c r="H262" s="43"/>
      <c r="I262" s="222"/>
      <c r="J262" s="43"/>
      <c r="K262" s="43"/>
      <c r="L262" s="47"/>
      <c r="M262" s="223"/>
      <c r="N262" s="224"/>
      <c r="O262" s="87"/>
      <c r="P262" s="87"/>
      <c r="Q262" s="87"/>
      <c r="R262" s="87"/>
      <c r="S262" s="87"/>
      <c r="T262" s="88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T262" s="20" t="s">
        <v>152</v>
      </c>
      <c r="AU262" s="20" t="s">
        <v>86</v>
      </c>
    </row>
    <row r="263" s="2" customFormat="1" ht="33" customHeight="1">
      <c r="A263" s="41"/>
      <c r="B263" s="42"/>
      <c r="C263" s="207" t="s">
        <v>410</v>
      </c>
      <c r="D263" s="207" t="s">
        <v>143</v>
      </c>
      <c r="E263" s="208" t="s">
        <v>411</v>
      </c>
      <c r="F263" s="209" t="s">
        <v>412</v>
      </c>
      <c r="G263" s="210" t="s">
        <v>146</v>
      </c>
      <c r="H263" s="211">
        <v>117</v>
      </c>
      <c r="I263" s="212"/>
      <c r="J263" s="213">
        <f>ROUND(I263*H263,2)</f>
        <v>0</v>
      </c>
      <c r="K263" s="209" t="s">
        <v>147</v>
      </c>
      <c r="L263" s="47"/>
      <c r="M263" s="214" t="s">
        <v>19</v>
      </c>
      <c r="N263" s="215" t="s">
        <v>47</v>
      </c>
      <c r="O263" s="87"/>
      <c r="P263" s="216">
        <f>O263*H263</f>
        <v>0</v>
      </c>
      <c r="Q263" s="216">
        <v>0</v>
      </c>
      <c r="R263" s="216">
        <f>Q263*H263</f>
        <v>0</v>
      </c>
      <c r="S263" s="216">
        <v>0</v>
      </c>
      <c r="T263" s="217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18" t="s">
        <v>148</v>
      </c>
      <c r="AT263" s="218" t="s">
        <v>143</v>
      </c>
      <c r="AU263" s="218" t="s">
        <v>86</v>
      </c>
      <c r="AY263" s="20" t="s">
        <v>141</v>
      </c>
      <c r="BE263" s="219">
        <f>IF(N263="základní",J263,0)</f>
        <v>0</v>
      </c>
      <c r="BF263" s="219">
        <f>IF(N263="snížená",J263,0)</f>
        <v>0</v>
      </c>
      <c r="BG263" s="219">
        <f>IF(N263="zákl. přenesená",J263,0)</f>
        <v>0</v>
      </c>
      <c r="BH263" s="219">
        <f>IF(N263="sníž. přenesená",J263,0)</f>
        <v>0</v>
      </c>
      <c r="BI263" s="219">
        <f>IF(N263="nulová",J263,0)</f>
        <v>0</v>
      </c>
      <c r="BJ263" s="20" t="s">
        <v>84</v>
      </c>
      <c r="BK263" s="219">
        <f>ROUND(I263*H263,2)</f>
        <v>0</v>
      </c>
      <c r="BL263" s="20" t="s">
        <v>148</v>
      </c>
      <c r="BM263" s="218" t="s">
        <v>413</v>
      </c>
    </row>
    <row r="264" s="2" customFormat="1">
      <c r="A264" s="41"/>
      <c r="B264" s="42"/>
      <c r="C264" s="43"/>
      <c r="D264" s="220" t="s">
        <v>150</v>
      </c>
      <c r="E264" s="43"/>
      <c r="F264" s="221" t="s">
        <v>414</v>
      </c>
      <c r="G264" s="43"/>
      <c r="H264" s="43"/>
      <c r="I264" s="222"/>
      <c r="J264" s="43"/>
      <c r="K264" s="43"/>
      <c r="L264" s="47"/>
      <c r="M264" s="223"/>
      <c r="N264" s="224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20" t="s">
        <v>150</v>
      </c>
      <c r="AU264" s="20" t="s">
        <v>86</v>
      </c>
    </row>
    <row r="265" s="2" customFormat="1">
      <c r="A265" s="41"/>
      <c r="B265" s="42"/>
      <c r="C265" s="43"/>
      <c r="D265" s="225" t="s">
        <v>152</v>
      </c>
      <c r="E265" s="43"/>
      <c r="F265" s="226" t="s">
        <v>415</v>
      </c>
      <c r="G265" s="43"/>
      <c r="H265" s="43"/>
      <c r="I265" s="222"/>
      <c r="J265" s="43"/>
      <c r="K265" s="43"/>
      <c r="L265" s="47"/>
      <c r="M265" s="223"/>
      <c r="N265" s="224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20" t="s">
        <v>152</v>
      </c>
      <c r="AU265" s="20" t="s">
        <v>86</v>
      </c>
    </row>
    <row r="266" s="2" customFormat="1" ht="24.15" customHeight="1">
      <c r="A266" s="41"/>
      <c r="B266" s="42"/>
      <c r="C266" s="259" t="s">
        <v>416</v>
      </c>
      <c r="D266" s="259" t="s">
        <v>244</v>
      </c>
      <c r="E266" s="260" t="s">
        <v>417</v>
      </c>
      <c r="F266" s="261" t="s">
        <v>418</v>
      </c>
      <c r="G266" s="262" t="s">
        <v>146</v>
      </c>
      <c r="H266" s="263">
        <v>128.69999999999999</v>
      </c>
      <c r="I266" s="264"/>
      <c r="J266" s="265">
        <f>ROUND(I266*H266,2)</f>
        <v>0</v>
      </c>
      <c r="K266" s="261" t="s">
        <v>315</v>
      </c>
      <c r="L266" s="266"/>
      <c r="M266" s="267" t="s">
        <v>19</v>
      </c>
      <c r="N266" s="268" t="s">
        <v>47</v>
      </c>
      <c r="O266" s="87"/>
      <c r="P266" s="216">
        <f>O266*H266</f>
        <v>0</v>
      </c>
      <c r="Q266" s="216">
        <v>0.021000000000000001</v>
      </c>
      <c r="R266" s="216">
        <f>Q266*H266</f>
        <v>2.7027000000000001</v>
      </c>
      <c r="S266" s="216">
        <v>0</v>
      </c>
      <c r="T266" s="217">
        <f>S266*H266</f>
        <v>0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18" t="s">
        <v>197</v>
      </c>
      <c r="AT266" s="218" t="s">
        <v>244</v>
      </c>
      <c r="AU266" s="218" t="s">
        <v>86</v>
      </c>
      <c r="AY266" s="20" t="s">
        <v>141</v>
      </c>
      <c r="BE266" s="219">
        <f>IF(N266="základní",J266,0)</f>
        <v>0</v>
      </c>
      <c r="BF266" s="219">
        <f>IF(N266="snížená",J266,0)</f>
        <v>0</v>
      </c>
      <c r="BG266" s="219">
        <f>IF(N266="zákl. přenesená",J266,0)</f>
        <v>0</v>
      </c>
      <c r="BH266" s="219">
        <f>IF(N266="sníž. přenesená",J266,0)</f>
        <v>0</v>
      </c>
      <c r="BI266" s="219">
        <f>IF(N266="nulová",J266,0)</f>
        <v>0</v>
      </c>
      <c r="BJ266" s="20" t="s">
        <v>84</v>
      </c>
      <c r="BK266" s="219">
        <f>ROUND(I266*H266,2)</f>
        <v>0</v>
      </c>
      <c r="BL266" s="20" t="s">
        <v>148</v>
      </c>
      <c r="BM266" s="218" t="s">
        <v>419</v>
      </c>
    </row>
    <row r="267" s="2" customFormat="1">
      <c r="A267" s="41"/>
      <c r="B267" s="42"/>
      <c r="C267" s="43"/>
      <c r="D267" s="220" t="s">
        <v>150</v>
      </c>
      <c r="E267" s="43"/>
      <c r="F267" s="221" t="s">
        <v>418</v>
      </c>
      <c r="G267" s="43"/>
      <c r="H267" s="43"/>
      <c r="I267" s="222"/>
      <c r="J267" s="43"/>
      <c r="K267" s="43"/>
      <c r="L267" s="47"/>
      <c r="M267" s="223"/>
      <c r="N267" s="224"/>
      <c r="O267" s="87"/>
      <c r="P267" s="87"/>
      <c r="Q267" s="87"/>
      <c r="R267" s="87"/>
      <c r="S267" s="87"/>
      <c r="T267" s="88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T267" s="20" t="s">
        <v>150</v>
      </c>
      <c r="AU267" s="20" t="s">
        <v>86</v>
      </c>
    </row>
    <row r="268" s="13" customFormat="1">
      <c r="A268" s="13"/>
      <c r="B268" s="227"/>
      <c r="C268" s="228"/>
      <c r="D268" s="220" t="s">
        <v>171</v>
      </c>
      <c r="E268" s="229" t="s">
        <v>19</v>
      </c>
      <c r="F268" s="230" t="s">
        <v>420</v>
      </c>
      <c r="G268" s="228"/>
      <c r="H268" s="231">
        <v>117</v>
      </c>
      <c r="I268" s="232"/>
      <c r="J268" s="228"/>
      <c r="K268" s="228"/>
      <c r="L268" s="233"/>
      <c r="M268" s="234"/>
      <c r="N268" s="235"/>
      <c r="O268" s="235"/>
      <c r="P268" s="235"/>
      <c r="Q268" s="235"/>
      <c r="R268" s="235"/>
      <c r="S268" s="235"/>
      <c r="T268" s="236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7" t="s">
        <v>171</v>
      </c>
      <c r="AU268" s="237" t="s">
        <v>86</v>
      </c>
      <c r="AV268" s="13" t="s">
        <v>86</v>
      </c>
      <c r="AW268" s="13" t="s">
        <v>37</v>
      </c>
      <c r="AX268" s="13" t="s">
        <v>84</v>
      </c>
      <c r="AY268" s="237" t="s">
        <v>141</v>
      </c>
    </row>
    <row r="269" s="13" customFormat="1">
      <c r="A269" s="13"/>
      <c r="B269" s="227"/>
      <c r="C269" s="228"/>
      <c r="D269" s="220" t="s">
        <v>171</v>
      </c>
      <c r="E269" s="228"/>
      <c r="F269" s="230" t="s">
        <v>421</v>
      </c>
      <c r="G269" s="228"/>
      <c r="H269" s="231">
        <v>128.69999999999999</v>
      </c>
      <c r="I269" s="232"/>
      <c r="J269" s="228"/>
      <c r="K269" s="228"/>
      <c r="L269" s="233"/>
      <c r="M269" s="234"/>
      <c r="N269" s="235"/>
      <c r="O269" s="235"/>
      <c r="P269" s="235"/>
      <c r="Q269" s="235"/>
      <c r="R269" s="235"/>
      <c r="S269" s="235"/>
      <c r="T269" s="23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7" t="s">
        <v>171</v>
      </c>
      <c r="AU269" s="237" t="s">
        <v>86</v>
      </c>
      <c r="AV269" s="13" t="s">
        <v>86</v>
      </c>
      <c r="AW269" s="13" t="s">
        <v>4</v>
      </c>
      <c r="AX269" s="13" t="s">
        <v>84</v>
      </c>
      <c r="AY269" s="237" t="s">
        <v>141</v>
      </c>
    </row>
    <row r="270" s="2" customFormat="1" ht="24.15" customHeight="1">
      <c r="A270" s="41"/>
      <c r="B270" s="42"/>
      <c r="C270" s="207" t="s">
        <v>422</v>
      </c>
      <c r="D270" s="207" t="s">
        <v>143</v>
      </c>
      <c r="E270" s="208" t="s">
        <v>423</v>
      </c>
      <c r="F270" s="209" t="s">
        <v>424</v>
      </c>
      <c r="G270" s="210" t="s">
        <v>259</v>
      </c>
      <c r="H270" s="211">
        <v>165</v>
      </c>
      <c r="I270" s="212"/>
      <c r="J270" s="213">
        <f>ROUND(I270*H270,2)</f>
        <v>0</v>
      </c>
      <c r="K270" s="209" t="s">
        <v>147</v>
      </c>
      <c r="L270" s="47"/>
      <c r="M270" s="214" t="s">
        <v>19</v>
      </c>
      <c r="N270" s="215" t="s">
        <v>47</v>
      </c>
      <c r="O270" s="87"/>
      <c r="P270" s="216">
        <f>O270*H270</f>
        <v>0</v>
      </c>
      <c r="Q270" s="216">
        <v>0</v>
      </c>
      <c r="R270" s="216">
        <f>Q270*H270</f>
        <v>0</v>
      </c>
      <c r="S270" s="216">
        <v>0</v>
      </c>
      <c r="T270" s="217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18" t="s">
        <v>148</v>
      </c>
      <c r="AT270" s="218" t="s">
        <v>143</v>
      </c>
      <c r="AU270" s="218" t="s">
        <v>86</v>
      </c>
      <c r="AY270" s="20" t="s">
        <v>141</v>
      </c>
      <c r="BE270" s="219">
        <f>IF(N270="základní",J270,0)</f>
        <v>0</v>
      </c>
      <c r="BF270" s="219">
        <f>IF(N270="snížená",J270,0)</f>
        <v>0</v>
      </c>
      <c r="BG270" s="219">
        <f>IF(N270="zákl. přenesená",J270,0)</f>
        <v>0</v>
      </c>
      <c r="BH270" s="219">
        <f>IF(N270="sníž. přenesená",J270,0)</f>
        <v>0</v>
      </c>
      <c r="BI270" s="219">
        <f>IF(N270="nulová",J270,0)</f>
        <v>0</v>
      </c>
      <c r="BJ270" s="20" t="s">
        <v>84</v>
      </c>
      <c r="BK270" s="219">
        <f>ROUND(I270*H270,2)</f>
        <v>0</v>
      </c>
      <c r="BL270" s="20" t="s">
        <v>148</v>
      </c>
      <c r="BM270" s="218" t="s">
        <v>425</v>
      </c>
    </row>
    <row r="271" s="2" customFormat="1">
      <c r="A271" s="41"/>
      <c r="B271" s="42"/>
      <c r="C271" s="43"/>
      <c r="D271" s="220" t="s">
        <v>150</v>
      </c>
      <c r="E271" s="43"/>
      <c r="F271" s="221" t="s">
        <v>426</v>
      </c>
      <c r="G271" s="43"/>
      <c r="H271" s="43"/>
      <c r="I271" s="222"/>
      <c r="J271" s="43"/>
      <c r="K271" s="43"/>
      <c r="L271" s="47"/>
      <c r="M271" s="223"/>
      <c r="N271" s="224"/>
      <c r="O271" s="87"/>
      <c r="P271" s="87"/>
      <c r="Q271" s="87"/>
      <c r="R271" s="87"/>
      <c r="S271" s="87"/>
      <c r="T271" s="8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20" t="s">
        <v>150</v>
      </c>
      <c r="AU271" s="20" t="s">
        <v>86</v>
      </c>
    </row>
    <row r="272" s="2" customFormat="1">
      <c r="A272" s="41"/>
      <c r="B272" s="42"/>
      <c r="C272" s="43"/>
      <c r="D272" s="225" t="s">
        <v>152</v>
      </c>
      <c r="E272" s="43"/>
      <c r="F272" s="226" t="s">
        <v>427</v>
      </c>
      <c r="G272" s="43"/>
      <c r="H272" s="43"/>
      <c r="I272" s="222"/>
      <c r="J272" s="43"/>
      <c r="K272" s="43"/>
      <c r="L272" s="47"/>
      <c r="M272" s="223"/>
      <c r="N272" s="224"/>
      <c r="O272" s="87"/>
      <c r="P272" s="87"/>
      <c r="Q272" s="87"/>
      <c r="R272" s="87"/>
      <c r="S272" s="87"/>
      <c r="T272" s="88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T272" s="20" t="s">
        <v>152</v>
      </c>
      <c r="AU272" s="20" t="s">
        <v>86</v>
      </c>
    </row>
    <row r="273" s="2" customFormat="1" ht="16.5" customHeight="1">
      <c r="A273" s="41"/>
      <c r="B273" s="42"/>
      <c r="C273" s="259" t="s">
        <v>428</v>
      </c>
      <c r="D273" s="259" t="s">
        <v>244</v>
      </c>
      <c r="E273" s="260" t="s">
        <v>429</v>
      </c>
      <c r="F273" s="261" t="s">
        <v>430</v>
      </c>
      <c r="G273" s="262" t="s">
        <v>259</v>
      </c>
      <c r="H273" s="263">
        <v>165</v>
      </c>
      <c r="I273" s="264"/>
      <c r="J273" s="265">
        <f>ROUND(I273*H273,2)</f>
        <v>0</v>
      </c>
      <c r="K273" s="261" t="s">
        <v>315</v>
      </c>
      <c r="L273" s="266"/>
      <c r="M273" s="267" t="s">
        <v>19</v>
      </c>
      <c r="N273" s="268" t="s">
        <v>47</v>
      </c>
      <c r="O273" s="87"/>
      <c r="P273" s="216">
        <f>O273*H273</f>
        <v>0</v>
      </c>
      <c r="Q273" s="216">
        <v>0.001</v>
      </c>
      <c r="R273" s="216">
        <f>Q273*H273</f>
        <v>0.16500000000000001</v>
      </c>
      <c r="S273" s="216">
        <v>0</v>
      </c>
      <c r="T273" s="217">
        <f>S273*H273</f>
        <v>0</v>
      </c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R273" s="218" t="s">
        <v>197</v>
      </c>
      <c r="AT273" s="218" t="s">
        <v>244</v>
      </c>
      <c r="AU273" s="218" t="s">
        <v>86</v>
      </c>
      <c r="AY273" s="20" t="s">
        <v>141</v>
      </c>
      <c r="BE273" s="219">
        <f>IF(N273="základní",J273,0)</f>
        <v>0</v>
      </c>
      <c r="BF273" s="219">
        <f>IF(N273="snížená",J273,0)</f>
        <v>0</v>
      </c>
      <c r="BG273" s="219">
        <f>IF(N273="zákl. přenesená",J273,0)</f>
        <v>0</v>
      </c>
      <c r="BH273" s="219">
        <f>IF(N273="sníž. přenesená",J273,0)</f>
        <v>0</v>
      </c>
      <c r="BI273" s="219">
        <f>IF(N273="nulová",J273,0)</f>
        <v>0</v>
      </c>
      <c r="BJ273" s="20" t="s">
        <v>84</v>
      </c>
      <c r="BK273" s="219">
        <f>ROUND(I273*H273,2)</f>
        <v>0</v>
      </c>
      <c r="BL273" s="20" t="s">
        <v>148</v>
      </c>
      <c r="BM273" s="218" t="s">
        <v>431</v>
      </c>
    </row>
    <row r="274" s="2" customFormat="1">
      <c r="A274" s="41"/>
      <c r="B274" s="42"/>
      <c r="C274" s="43"/>
      <c r="D274" s="220" t="s">
        <v>150</v>
      </c>
      <c r="E274" s="43"/>
      <c r="F274" s="221" t="s">
        <v>430</v>
      </c>
      <c r="G274" s="43"/>
      <c r="H274" s="43"/>
      <c r="I274" s="222"/>
      <c r="J274" s="43"/>
      <c r="K274" s="43"/>
      <c r="L274" s="47"/>
      <c r="M274" s="223"/>
      <c r="N274" s="224"/>
      <c r="O274" s="87"/>
      <c r="P274" s="87"/>
      <c r="Q274" s="87"/>
      <c r="R274" s="87"/>
      <c r="S274" s="87"/>
      <c r="T274" s="88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T274" s="20" t="s">
        <v>150</v>
      </c>
      <c r="AU274" s="20" t="s">
        <v>86</v>
      </c>
    </row>
    <row r="275" s="12" customFormat="1" ht="22.8" customHeight="1">
      <c r="A275" s="12"/>
      <c r="B275" s="191"/>
      <c r="C275" s="192"/>
      <c r="D275" s="193" t="s">
        <v>75</v>
      </c>
      <c r="E275" s="205" t="s">
        <v>148</v>
      </c>
      <c r="F275" s="205" t="s">
        <v>432</v>
      </c>
      <c r="G275" s="192"/>
      <c r="H275" s="192"/>
      <c r="I275" s="195"/>
      <c r="J275" s="206">
        <f>BK275</f>
        <v>0</v>
      </c>
      <c r="K275" s="192"/>
      <c r="L275" s="197"/>
      <c r="M275" s="198"/>
      <c r="N275" s="199"/>
      <c r="O275" s="199"/>
      <c r="P275" s="200">
        <f>SUM(P276:P320)</f>
        <v>0</v>
      </c>
      <c r="Q275" s="199"/>
      <c r="R275" s="200">
        <f>SUM(R276:R320)</f>
        <v>4.9750250000000005</v>
      </c>
      <c r="S275" s="199"/>
      <c r="T275" s="201">
        <f>SUM(T276:T320)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02" t="s">
        <v>84</v>
      </c>
      <c r="AT275" s="203" t="s">
        <v>75</v>
      </c>
      <c r="AU275" s="203" t="s">
        <v>84</v>
      </c>
      <c r="AY275" s="202" t="s">
        <v>141</v>
      </c>
      <c r="BK275" s="204">
        <f>SUM(BK276:BK320)</f>
        <v>0</v>
      </c>
    </row>
    <row r="276" s="2" customFormat="1" ht="24.15" customHeight="1">
      <c r="A276" s="41"/>
      <c r="B276" s="42"/>
      <c r="C276" s="207" t="s">
        <v>433</v>
      </c>
      <c r="D276" s="207" t="s">
        <v>143</v>
      </c>
      <c r="E276" s="208" t="s">
        <v>434</v>
      </c>
      <c r="F276" s="209" t="s">
        <v>435</v>
      </c>
      <c r="G276" s="210" t="s">
        <v>220</v>
      </c>
      <c r="H276" s="211">
        <v>1.0329999999999999</v>
      </c>
      <c r="I276" s="212"/>
      <c r="J276" s="213">
        <f>ROUND(I276*H276,2)</f>
        <v>0</v>
      </c>
      <c r="K276" s="209" t="s">
        <v>147</v>
      </c>
      <c r="L276" s="47"/>
      <c r="M276" s="214" t="s">
        <v>19</v>
      </c>
      <c r="N276" s="215" t="s">
        <v>47</v>
      </c>
      <c r="O276" s="87"/>
      <c r="P276" s="216">
        <f>O276*H276</f>
        <v>0</v>
      </c>
      <c r="Q276" s="216">
        <v>0</v>
      </c>
      <c r="R276" s="216">
        <f>Q276*H276</f>
        <v>0</v>
      </c>
      <c r="S276" s="216">
        <v>0</v>
      </c>
      <c r="T276" s="217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18" t="s">
        <v>148</v>
      </c>
      <c r="AT276" s="218" t="s">
        <v>143</v>
      </c>
      <c r="AU276" s="218" t="s">
        <v>86</v>
      </c>
      <c r="AY276" s="20" t="s">
        <v>141</v>
      </c>
      <c r="BE276" s="219">
        <f>IF(N276="základní",J276,0)</f>
        <v>0</v>
      </c>
      <c r="BF276" s="219">
        <f>IF(N276="snížená",J276,0)</f>
        <v>0</v>
      </c>
      <c r="BG276" s="219">
        <f>IF(N276="zákl. přenesená",J276,0)</f>
        <v>0</v>
      </c>
      <c r="BH276" s="219">
        <f>IF(N276="sníž. přenesená",J276,0)</f>
        <v>0</v>
      </c>
      <c r="BI276" s="219">
        <f>IF(N276="nulová",J276,0)</f>
        <v>0</v>
      </c>
      <c r="BJ276" s="20" t="s">
        <v>84</v>
      </c>
      <c r="BK276" s="219">
        <f>ROUND(I276*H276,2)</f>
        <v>0</v>
      </c>
      <c r="BL276" s="20" t="s">
        <v>148</v>
      </c>
      <c r="BM276" s="218" t="s">
        <v>436</v>
      </c>
    </row>
    <row r="277" s="2" customFormat="1">
      <c r="A277" s="41"/>
      <c r="B277" s="42"/>
      <c r="C277" s="43"/>
      <c r="D277" s="220" t="s">
        <v>150</v>
      </c>
      <c r="E277" s="43"/>
      <c r="F277" s="221" t="s">
        <v>437</v>
      </c>
      <c r="G277" s="43"/>
      <c r="H277" s="43"/>
      <c r="I277" s="222"/>
      <c r="J277" s="43"/>
      <c r="K277" s="43"/>
      <c r="L277" s="47"/>
      <c r="M277" s="223"/>
      <c r="N277" s="224"/>
      <c r="O277" s="87"/>
      <c r="P277" s="87"/>
      <c r="Q277" s="87"/>
      <c r="R277" s="87"/>
      <c r="S277" s="87"/>
      <c r="T277" s="88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20" t="s">
        <v>150</v>
      </c>
      <c r="AU277" s="20" t="s">
        <v>86</v>
      </c>
    </row>
    <row r="278" s="2" customFormat="1">
      <c r="A278" s="41"/>
      <c r="B278" s="42"/>
      <c r="C278" s="43"/>
      <c r="D278" s="225" t="s">
        <v>152</v>
      </c>
      <c r="E278" s="43"/>
      <c r="F278" s="226" t="s">
        <v>438</v>
      </c>
      <c r="G278" s="43"/>
      <c r="H278" s="43"/>
      <c r="I278" s="222"/>
      <c r="J278" s="43"/>
      <c r="K278" s="43"/>
      <c r="L278" s="47"/>
      <c r="M278" s="223"/>
      <c r="N278" s="224"/>
      <c r="O278" s="87"/>
      <c r="P278" s="87"/>
      <c r="Q278" s="87"/>
      <c r="R278" s="87"/>
      <c r="S278" s="87"/>
      <c r="T278" s="88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T278" s="20" t="s">
        <v>152</v>
      </c>
      <c r="AU278" s="20" t="s">
        <v>86</v>
      </c>
    </row>
    <row r="279" s="15" customFormat="1">
      <c r="A279" s="15"/>
      <c r="B279" s="249"/>
      <c r="C279" s="250"/>
      <c r="D279" s="220" t="s">
        <v>171</v>
      </c>
      <c r="E279" s="251" t="s">
        <v>19</v>
      </c>
      <c r="F279" s="252" t="s">
        <v>439</v>
      </c>
      <c r="G279" s="250"/>
      <c r="H279" s="251" t="s">
        <v>19</v>
      </c>
      <c r="I279" s="253"/>
      <c r="J279" s="250"/>
      <c r="K279" s="250"/>
      <c r="L279" s="254"/>
      <c r="M279" s="255"/>
      <c r="N279" s="256"/>
      <c r="O279" s="256"/>
      <c r="P279" s="256"/>
      <c r="Q279" s="256"/>
      <c r="R279" s="256"/>
      <c r="S279" s="256"/>
      <c r="T279" s="257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58" t="s">
        <v>171</v>
      </c>
      <c r="AU279" s="258" t="s">
        <v>86</v>
      </c>
      <c r="AV279" s="15" t="s">
        <v>84</v>
      </c>
      <c r="AW279" s="15" t="s">
        <v>37</v>
      </c>
      <c r="AX279" s="15" t="s">
        <v>76</v>
      </c>
      <c r="AY279" s="258" t="s">
        <v>141</v>
      </c>
    </row>
    <row r="280" s="13" customFormat="1">
      <c r="A280" s="13"/>
      <c r="B280" s="227"/>
      <c r="C280" s="228"/>
      <c r="D280" s="220" t="s">
        <v>171</v>
      </c>
      <c r="E280" s="229" t="s">
        <v>19</v>
      </c>
      <c r="F280" s="230" t="s">
        <v>440</v>
      </c>
      <c r="G280" s="228"/>
      <c r="H280" s="231">
        <v>0.033000000000000002</v>
      </c>
      <c r="I280" s="232"/>
      <c r="J280" s="228"/>
      <c r="K280" s="228"/>
      <c r="L280" s="233"/>
      <c r="M280" s="234"/>
      <c r="N280" s="235"/>
      <c r="O280" s="235"/>
      <c r="P280" s="235"/>
      <c r="Q280" s="235"/>
      <c r="R280" s="235"/>
      <c r="S280" s="235"/>
      <c r="T280" s="23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7" t="s">
        <v>171</v>
      </c>
      <c r="AU280" s="237" t="s">
        <v>86</v>
      </c>
      <c r="AV280" s="13" t="s">
        <v>86</v>
      </c>
      <c r="AW280" s="13" t="s">
        <v>37</v>
      </c>
      <c r="AX280" s="13" t="s">
        <v>76</v>
      </c>
      <c r="AY280" s="237" t="s">
        <v>141</v>
      </c>
    </row>
    <row r="281" s="13" customFormat="1">
      <c r="A281" s="13"/>
      <c r="B281" s="227"/>
      <c r="C281" s="228"/>
      <c r="D281" s="220" t="s">
        <v>171</v>
      </c>
      <c r="E281" s="229" t="s">
        <v>19</v>
      </c>
      <c r="F281" s="230" t="s">
        <v>441</v>
      </c>
      <c r="G281" s="228"/>
      <c r="H281" s="231">
        <v>0.12</v>
      </c>
      <c r="I281" s="232"/>
      <c r="J281" s="228"/>
      <c r="K281" s="228"/>
      <c r="L281" s="233"/>
      <c r="M281" s="234"/>
      <c r="N281" s="235"/>
      <c r="O281" s="235"/>
      <c r="P281" s="235"/>
      <c r="Q281" s="235"/>
      <c r="R281" s="235"/>
      <c r="S281" s="235"/>
      <c r="T281" s="236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7" t="s">
        <v>171</v>
      </c>
      <c r="AU281" s="237" t="s">
        <v>86</v>
      </c>
      <c r="AV281" s="13" t="s">
        <v>86</v>
      </c>
      <c r="AW281" s="13" t="s">
        <v>37</v>
      </c>
      <c r="AX281" s="13" t="s">
        <v>76</v>
      </c>
      <c r="AY281" s="237" t="s">
        <v>141</v>
      </c>
    </row>
    <row r="282" s="16" customFormat="1">
      <c r="A282" s="16"/>
      <c r="B282" s="269"/>
      <c r="C282" s="270"/>
      <c r="D282" s="220" t="s">
        <v>171</v>
      </c>
      <c r="E282" s="271" t="s">
        <v>19</v>
      </c>
      <c r="F282" s="272" t="s">
        <v>442</v>
      </c>
      <c r="G282" s="270"/>
      <c r="H282" s="273">
        <v>0.153</v>
      </c>
      <c r="I282" s="274"/>
      <c r="J282" s="270"/>
      <c r="K282" s="270"/>
      <c r="L282" s="275"/>
      <c r="M282" s="276"/>
      <c r="N282" s="277"/>
      <c r="O282" s="277"/>
      <c r="P282" s="277"/>
      <c r="Q282" s="277"/>
      <c r="R282" s="277"/>
      <c r="S282" s="277"/>
      <c r="T282" s="278"/>
      <c r="U282" s="16"/>
      <c r="V282" s="16"/>
      <c r="W282" s="16"/>
      <c r="X282" s="16"/>
      <c r="Y282" s="16"/>
      <c r="Z282" s="16"/>
      <c r="AA282" s="16"/>
      <c r="AB282" s="16"/>
      <c r="AC282" s="16"/>
      <c r="AD282" s="16"/>
      <c r="AE282" s="16"/>
      <c r="AT282" s="279" t="s">
        <v>171</v>
      </c>
      <c r="AU282" s="279" t="s">
        <v>86</v>
      </c>
      <c r="AV282" s="16" t="s">
        <v>159</v>
      </c>
      <c r="AW282" s="16" t="s">
        <v>37</v>
      </c>
      <c r="AX282" s="16" t="s">
        <v>76</v>
      </c>
      <c r="AY282" s="279" t="s">
        <v>141</v>
      </c>
    </row>
    <row r="283" s="15" customFormat="1">
      <c r="A283" s="15"/>
      <c r="B283" s="249"/>
      <c r="C283" s="250"/>
      <c r="D283" s="220" t="s">
        <v>171</v>
      </c>
      <c r="E283" s="251" t="s">
        <v>19</v>
      </c>
      <c r="F283" s="252" t="s">
        <v>443</v>
      </c>
      <c r="G283" s="250"/>
      <c r="H283" s="251" t="s">
        <v>19</v>
      </c>
      <c r="I283" s="253"/>
      <c r="J283" s="250"/>
      <c r="K283" s="250"/>
      <c r="L283" s="254"/>
      <c r="M283" s="255"/>
      <c r="N283" s="256"/>
      <c r="O283" s="256"/>
      <c r="P283" s="256"/>
      <c r="Q283" s="256"/>
      <c r="R283" s="256"/>
      <c r="S283" s="256"/>
      <c r="T283" s="257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58" t="s">
        <v>171</v>
      </c>
      <c r="AU283" s="258" t="s">
        <v>86</v>
      </c>
      <c r="AV283" s="15" t="s">
        <v>84</v>
      </c>
      <c r="AW283" s="15" t="s">
        <v>37</v>
      </c>
      <c r="AX283" s="15" t="s">
        <v>76</v>
      </c>
      <c r="AY283" s="258" t="s">
        <v>141</v>
      </c>
    </row>
    <row r="284" s="13" customFormat="1">
      <c r="A284" s="13"/>
      <c r="B284" s="227"/>
      <c r="C284" s="228"/>
      <c r="D284" s="220" t="s">
        <v>171</v>
      </c>
      <c r="E284" s="229" t="s">
        <v>19</v>
      </c>
      <c r="F284" s="230" t="s">
        <v>444</v>
      </c>
      <c r="G284" s="228"/>
      <c r="H284" s="231">
        <v>0.26600000000000001</v>
      </c>
      <c r="I284" s="232"/>
      <c r="J284" s="228"/>
      <c r="K284" s="228"/>
      <c r="L284" s="233"/>
      <c r="M284" s="234"/>
      <c r="N284" s="235"/>
      <c r="O284" s="235"/>
      <c r="P284" s="235"/>
      <c r="Q284" s="235"/>
      <c r="R284" s="235"/>
      <c r="S284" s="235"/>
      <c r="T284" s="236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7" t="s">
        <v>171</v>
      </c>
      <c r="AU284" s="237" t="s">
        <v>86</v>
      </c>
      <c r="AV284" s="13" t="s">
        <v>86</v>
      </c>
      <c r="AW284" s="13" t="s">
        <v>37</v>
      </c>
      <c r="AX284" s="13" t="s">
        <v>76</v>
      </c>
      <c r="AY284" s="237" t="s">
        <v>141</v>
      </c>
    </row>
    <row r="285" s="16" customFormat="1">
      <c r="A285" s="16"/>
      <c r="B285" s="269"/>
      <c r="C285" s="270"/>
      <c r="D285" s="220" t="s">
        <v>171</v>
      </c>
      <c r="E285" s="271" t="s">
        <v>19</v>
      </c>
      <c r="F285" s="272" t="s">
        <v>442</v>
      </c>
      <c r="G285" s="270"/>
      <c r="H285" s="273">
        <v>0.26600000000000001</v>
      </c>
      <c r="I285" s="274"/>
      <c r="J285" s="270"/>
      <c r="K285" s="270"/>
      <c r="L285" s="275"/>
      <c r="M285" s="276"/>
      <c r="N285" s="277"/>
      <c r="O285" s="277"/>
      <c r="P285" s="277"/>
      <c r="Q285" s="277"/>
      <c r="R285" s="277"/>
      <c r="S285" s="277"/>
      <c r="T285" s="278"/>
      <c r="U285" s="16"/>
      <c r="V285" s="16"/>
      <c r="W285" s="16"/>
      <c r="X285" s="16"/>
      <c r="Y285" s="16"/>
      <c r="Z285" s="16"/>
      <c r="AA285" s="16"/>
      <c r="AB285" s="16"/>
      <c r="AC285" s="16"/>
      <c r="AD285" s="16"/>
      <c r="AE285" s="16"/>
      <c r="AT285" s="279" t="s">
        <v>171</v>
      </c>
      <c r="AU285" s="279" t="s">
        <v>86</v>
      </c>
      <c r="AV285" s="16" t="s">
        <v>159</v>
      </c>
      <c r="AW285" s="16" t="s">
        <v>37</v>
      </c>
      <c r="AX285" s="16" t="s">
        <v>76</v>
      </c>
      <c r="AY285" s="279" t="s">
        <v>141</v>
      </c>
    </row>
    <row r="286" s="15" customFormat="1">
      <c r="A286" s="15"/>
      <c r="B286" s="249"/>
      <c r="C286" s="250"/>
      <c r="D286" s="220" t="s">
        <v>171</v>
      </c>
      <c r="E286" s="251" t="s">
        <v>19</v>
      </c>
      <c r="F286" s="252" t="s">
        <v>445</v>
      </c>
      <c r="G286" s="250"/>
      <c r="H286" s="251" t="s">
        <v>19</v>
      </c>
      <c r="I286" s="253"/>
      <c r="J286" s="250"/>
      <c r="K286" s="250"/>
      <c r="L286" s="254"/>
      <c r="M286" s="255"/>
      <c r="N286" s="256"/>
      <c r="O286" s="256"/>
      <c r="P286" s="256"/>
      <c r="Q286" s="256"/>
      <c r="R286" s="256"/>
      <c r="S286" s="256"/>
      <c r="T286" s="257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58" t="s">
        <v>171</v>
      </c>
      <c r="AU286" s="258" t="s">
        <v>86</v>
      </c>
      <c r="AV286" s="15" t="s">
        <v>84</v>
      </c>
      <c r="AW286" s="15" t="s">
        <v>37</v>
      </c>
      <c r="AX286" s="15" t="s">
        <v>76</v>
      </c>
      <c r="AY286" s="258" t="s">
        <v>141</v>
      </c>
    </row>
    <row r="287" s="13" customFormat="1">
      <c r="A287" s="13"/>
      <c r="B287" s="227"/>
      <c r="C287" s="228"/>
      <c r="D287" s="220" t="s">
        <v>171</v>
      </c>
      <c r="E287" s="229" t="s">
        <v>19</v>
      </c>
      <c r="F287" s="230" t="s">
        <v>446</v>
      </c>
      <c r="G287" s="228"/>
      <c r="H287" s="231">
        <v>0.61399999999999999</v>
      </c>
      <c r="I287" s="232"/>
      <c r="J287" s="228"/>
      <c r="K287" s="228"/>
      <c r="L287" s="233"/>
      <c r="M287" s="234"/>
      <c r="N287" s="235"/>
      <c r="O287" s="235"/>
      <c r="P287" s="235"/>
      <c r="Q287" s="235"/>
      <c r="R287" s="235"/>
      <c r="S287" s="235"/>
      <c r="T287" s="236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7" t="s">
        <v>171</v>
      </c>
      <c r="AU287" s="237" t="s">
        <v>86</v>
      </c>
      <c r="AV287" s="13" t="s">
        <v>86</v>
      </c>
      <c r="AW287" s="13" t="s">
        <v>37</v>
      </c>
      <c r="AX287" s="13" t="s">
        <v>76</v>
      </c>
      <c r="AY287" s="237" t="s">
        <v>141</v>
      </c>
    </row>
    <row r="288" s="16" customFormat="1">
      <c r="A288" s="16"/>
      <c r="B288" s="269"/>
      <c r="C288" s="270"/>
      <c r="D288" s="220" t="s">
        <v>171</v>
      </c>
      <c r="E288" s="271" t="s">
        <v>19</v>
      </c>
      <c r="F288" s="272" t="s">
        <v>442</v>
      </c>
      <c r="G288" s="270"/>
      <c r="H288" s="273">
        <v>0.61399999999999999</v>
      </c>
      <c r="I288" s="274"/>
      <c r="J288" s="270"/>
      <c r="K288" s="270"/>
      <c r="L288" s="275"/>
      <c r="M288" s="276"/>
      <c r="N288" s="277"/>
      <c r="O288" s="277"/>
      <c r="P288" s="277"/>
      <c r="Q288" s="277"/>
      <c r="R288" s="277"/>
      <c r="S288" s="277"/>
      <c r="T288" s="278"/>
      <c r="U288" s="16"/>
      <c r="V288" s="16"/>
      <c r="W288" s="16"/>
      <c r="X288" s="16"/>
      <c r="Y288" s="16"/>
      <c r="Z288" s="16"/>
      <c r="AA288" s="16"/>
      <c r="AB288" s="16"/>
      <c r="AC288" s="16"/>
      <c r="AD288" s="16"/>
      <c r="AE288" s="16"/>
      <c r="AT288" s="279" t="s">
        <v>171</v>
      </c>
      <c r="AU288" s="279" t="s">
        <v>86</v>
      </c>
      <c r="AV288" s="16" t="s">
        <v>159</v>
      </c>
      <c r="AW288" s="16" t="s">
        <v>37</v>
      </c>
      <c r="AX288" s="16" t="s">
        <v>76</v>
      </c>
      <c r="AY288" s="279" t="s">
        <v>141</v>
      </c>
    </row>
    <row r="289" s="14" customFormat="1">
      <c r="A289" s="14"/>
      <c r="B289" s="238"/>
      <c r="C289" s="239"/>
      <c r="D289" s="220" t="s">
        <v>171</v>
      </c>
      <c r="E289" s="240" t="s">
        <v>19</v>
      </c>
      <c r="F289" s="241" t="s">
        <v>174</v>
      </c>
      <c r="G289" s="239"/>
      <c r="H289" s="242">
        <v>1.0329999999999999</v>
      </c>
      <c r="I289" s="243"/>
      <c r="J289" s="239"/>
      <c r="K289" s="239"/>
      <c r="L289" s="244"/>
      <c r="M289" s="245"/>
      <c r="N289" s="246"/>
      <c r="O289" s="246"/>
      <c r="P289" s="246"/>
      <c r="Q289" s="246"/>
      <c r="R289" s="246"/>
      <c r="S289" s="246"/>
      <c r="T289" s="247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8" t="s">
        <v>171</v>
      </c>
      <c r="AU289" s="248" t="s">
        <v>86</v>
      </c>
      <c r="AV289" s="14" t="s">
        <v>148</v>
      </c>
      <c r="AW289" s="14" t="s">
        <v>37</v>
      </c>
      <c r="AX289" s="14" t="s">
        <v>84</v>
      </c>
      <c r="AY289" s="248" t="s">
        <v>141</v>
      </c>
    </row>
    <row r="290" s="2" customFormat="1" ht="21.75" customHeight="1">
      <c r="A290" s="41"/>
      <c r="B290" s="42"/>
      <c r="C290" s="259" t="s">
        <v>447</v>
      </c>
      <c r="D290" s="259" t="s">
        <v>244</v>
      </c>
      <c r="E290" s="260" t="s">
        <v>448</v>
      </c>
      <c r="F290" s="261" t="s">
        <v>449</v>
      </c>
      <c r="G290" s="262" t="s">
        <v>220</v>
      </c>
      <c r="H290" s="263">
        <v>0.035999999999999997</v>
      </c>
      <c r="I290" s="264"/>
      <c r="J290" s="265">
        <f>ROUND(I290*H290,2)</f>
        <v>0</v>
      </c>
      <c r="K290" s="261" t="s">
        <v>147</v>
      </c>
      <c r="L290" s="266"/>
      <c r="M290" s="267" t="s">
        <v>19</v>
      </c>
      <c r="N290" s="268" t="s">
        <v>47</v>
      </c>
      <c r="O290" s="87"/>
      <c r="P290" s="216">
        <f>O290*H290</f>
        <v>0</v>
      </c>
      <c r="Q290" s="216">
        <v>1</v>
      </c>
      <c r="R290" s="216">
        <f>Q290*H290</f>
        <v>0.035999999999999997</v>
      </c>
      <c r="S290" s="216">
        <v>0</v>
      </c>
      <c r="T290" s="217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18" t="s">
        <v>197</v>
      </c>
      <c r="AT290" s="218" t="s">
        <v>244</v>
      </c>
      <c r="AU290" s="218" t="s">
        <v>86</v>
      </c>
      <c r="AY290" s="20" t="s">
        <v>141</v>
      </c>
      <c r="BE290" s="219">
        <f>IF(N290="základní",J290,0)</f>
        <v>0</v>
      </c>
      <c r="BF290" s="219">
        <f>IF(N290="snížená",J290,0)</f>
        <v>0</v>
      </c>
      <c r="BG290" s="219">
        <f>IF(N290="zákl. přenesená",J290,0)</f>
        <v>0</v>
      </c>
      <c r="BH290" s="219">
        <f>IF(N290="sníž. přenesená",J290,0)</f>
        <v>0</v>
      </c>
      <c r="BI290" s="219">
        <f>IF(N290="nulová",J290,0)</f>
        <v>0</v>
      </c>
      <c r="BJ290" s="20" t="s">
        <v>84</v>
      </c>
      <c r="BK290" s="219">
        <f>ROUND(I290*H290,2)</f>
        <v>0</v>
      </c>
      <c r="BL290" s="20" t="s">
        <v>148</v>
      </c>
      <c r="BM290" s="218" t="s">
        <v>450</v>
      </c>
    </row>
    <row r="291" s="2" customFormat="1">
      <c r="A291" s="41"/>
      <c r="B291" s="42"/>
      <c r="C291" s="43"/>
      <c r="D291" s="220" t="s">
        <v>150</v>
      </c>
      <c r="E291" s="43"/>
      <c r="F291" s="221" t="s">
        <v>449</v>
      </c>
      <c r="G291" s="43"/>
      <c r="H291" s="43"/>
      <c r="I291" s="222"/>
      <c r="J291" s="43"/>
      <c r="K291" s="43"/>
      <c r="L291" s="47"/>
      <c r="M291" s="223"/>
      <c r="N291" s="224"/>
      <c r="O291" s="87"/>
      <c r="P291" s="87"/>
      <c r="Q291" s="87"/>
      <c r="R291" s="87"/>
      <c r="S291" s="87"/>
      <c r="T291" s="88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T291" s="20" t="s">
        <v>150</v>
      </c>
      <c r="AU291" s="20" t="s">
        <v>86</v>
      </c>
    </row>
    <row r="292" s="15" customFormat="1">
      <c r="A292" s="15"/>
      <c r="B292" s="249"/>
      <c r="C292" s="250"/>
      <c r="D292" s="220" t="s">
        <v>171</v>
      </c>
      <c r="E292" s="251" t="s">
        <v>19</v>
      </c>
      <c r="F292" s="252" t="s">
        <v>439</v>
      </c>
      <c r="G292" s="250"/>
      <c r="H292" s="251" t="s">
        <v>19</v>
      </c>
      <c r="I292" s="253"/>
      <c r="J292" s="250"/>
      <c r="K292" s="250"/>
      <c r="L292" s="254"/>
      <c r="M292" s="255"/>
      <c r="N292" s="256"/>
      <c r="O292" s="256"/>
      <c r="P292" s="256"/>
      <c r="Q292" s="256"/>
      <c r="R292" s="256"/>
      <c r="S292" s="256"/>
      <c r="T292" s="257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58" t="s">
        <v>171</v>
      </c>
      <c r="AU292" s="258" t="s">
        <v>86</v>
      </c>
      <c r="AV292" s="15" t="s">
        <v>84</v>
      </c>
      <c r="AW292" s="15" t="s">
        <v>37</v>
      </c>
      <c r="AX292" s="15" t="s">
        <v>76</v>
      </c>
      <c r="AY292" s="258" t="s">
        <v>141</v>
      </c>
    </row>
    <row r="293" s="13" customFormat="1">
      <c r="A293" s="13"/>
      <c r="B293" s="227"/>
      <c r="C293" s="228"/>
      <c r="D293" s="220" t="s">
        <v>171</v>
      </c>
      <c r="E293" s="229" t="s">
        <v>19</v>
      </c>
      <c r="F293" s="230" t="s">
        <v>451</v>
      </c>
      <c r="G293" s="228"/>
      <c r="H293" s="231">
        <v>0.035999999999999997</v>
      </c>
      <c r="I293" s="232"/>
      <c r="J293" s="228"/>
      <c r="K293" s="228"/>
      <c r="L293" s="233"/>
      <c r="M293" s="234"/>
      <c r="N293" s="235"/>
      <c r="O293" s="235"/>
      <c r="P293" s="235"/>
      <c r="Q293" s="235"/>
      <c r="R293" s="235"/>
      <c r="S293" s="235"/>
      <c r="T293" s="236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7" t="s">
        <v>171</v>
      </c>
      <c r="AU293" s="237" t="s">
        <v>86</v>
      </c>
      <c r="AV293" s="13" t="s">
        <v>86</v>
      </c>
      <c r="AW293" s="13" t="s">
        <v>37</v>
      </c>
      <c r="AX293" s="13" t="s">
        <v>76</v>
      </c>
      <c r="AY293" s="237" t="s">
        <v>141</v>
      </c>
    </row>
    <row r="294" s="14" customFormat="1">
      <c r="A294" s="14"/>
      <c r="B294" s="238"/>
      <c r="C294" s="239"/>
      <c r="D294" s="220" t="s">
        <v>171</v>
      </c>
      <c r="E294" s="240" t="s">
        <v>19</v>
      </c>
      <c r="F294" s="241" t="s">
        <v>174</v>
      </c>
      <c r="G294" s="239"/>
      <c r="H294" s="242">
        <v>0.035999999999999997</v>
      </c>
      <c r="I294" s="243"/>
      <c r="J294" s="239"/>
      <c r="K294" s="239"/>
      <c r="L294" s="244"/>
      <c r="M294" s="245"/>
      <c r="N294" s="246"/>
      <c r="O294" s="246"/>
      <c r="P294" s="246"/>
      <c r="Q294" s="246"/>
      <c r="R294" s="246"/>
      <c r="S294" s="246"/>
      <c r="T294" s="247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8" t="s">
        <v>171</v>
      </c>
      <c r="AU294" s="248" t="s">
        <v>86</v>
      </c>
      <c r="AV294" s="14" t="s">
        <v>148</v>
      </c>
      <c r="AW294" s="14" t="s">
        <v>37</v>
      </c>
      <c r="AX294" s="14" t="s">
        <v>84</v>
      </c>
      <c r="AY294" s="248" t="s">
        <v>141</v>
      </c>
    </row>
    <row r="295" s="2" customFormat="1" ht="24.15" customHeight="1">
      <c r="A295" s="41"/>
      <c r="B295" s="42"/>
      <c r="C295" s="259" t="s">
        <v>452</v>
      </c>
      <c r="D295" s="259" t="s">
        <v>244</v>
      </c>
      <c r="E295" s="260" t="s">
        <v>453</v>
      </c>
      <c r="F295" s="261" t="s">
        <v>454</v>
      </c>
      <c r="G295" s="262" t="s">
        <v>220</v>
      </c>
      <c r="H295" s="263">
        <v>0.13300000000000001</v>
      </c>
      <c r="I295" s="264"/>
      <c r="J295" s="265">
        <f>ROUND(I295*H295,2)</f>
        <v>0</v>
      </c>
      <c r="K295" s="261" t="s">
        <v>147</v>
      </c>
      <c r="L295" s="266"/>
      <c r="M295" s="267" t="s">
        <v>19</v>
      </c>
      <c r="N295" s="268" t="s">
        <v>47</v>
      </c>
      <c r="O295" s="87"/>
      <c r="P295" s="216">
        <f>O295*H295</f>
        <v>0</v>
      </c>
      <c r="Q295" s="216">
        <v>1</v>
      </c>
      <c r="R295" s="216">
        <f>Q295*H295</f>
        <v>0.13300000000000001</v>
      </c>
      <c r="S295" s="216">
        <v>0</v>
      </c>
      <c r="T295" s="217">
        <f>S295*H295</f>
        <v>0</v>
      </c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R295" s="218" t="s">
        <v>197</v>
      </c>
      <c r="AT295" s="218" t="s">
        <v>244</v>
      </c>
      <c r="AU295" s="218" t="s">
        <v>86</v>
      </c>
      <c r="AY295" s="20" t="s">
        <v>141</v>
      </c>
      <c r="BE295" s="219">
        <f>IF(N295="základní",J295,0)</f>
        <v>0</v>
      </c>
      <c r="BF295" s="219">
        <f>IF(N295="snížená",J295,0)</f>
        <v>0</v>
      </c>
      <c r="BG295" s="219">
        <f>IF(N295="zákl. přenesená",J295,0)</f>
        <v>0</v>
      </c>
      <c r="BH295" s="219">
        <f>IF(N295="sníž. přenesená",J295,0)</f>
        <v>0</v>
      </c>
      <c r="BI295" s="219">
        <f>IF(N295="nulová",J295,0)</f>
        <v>0</v>
      </c>
      <c r="BJ295" s="20" t="s">
        <v>84</v>
      </c>
      <c r="BK295" s="219">
        <f>ROUND(I295*H295,2)</f>
        <v>0</v>
      </c>
      <c r="BL295" s="20" t="s">
        <v>148</v>
      </c>
      <c r="BM295" s="218" t="s">
        <v>455</v>
      </c>
    </row>
    <row r="296" s="2" customFormat="1">
      <c r="A296" s="41"/>
      <c r="B296" s="42"/>
      <c r="C296" s="43"/>
      <c r="D296" s="220" t="s">
        <v>150</v>
      </c>
      <c r="E296" s="43"/>
      <c r="F296" s="221" t="s">
        <v>454</v>
      </c>
      <c r="G296" s="43"/>
      <c r="H296" s="43"/>
      <c r="I296" s="222"/>
      <c r="J296" s="43"/>
      <c r="K296" s="43"/>
      <c r="L296" s="47"/>
      <c r="M296" s="223"/>
      <c r="N296" s="224"/>
      <c r="O296" s="87"/>
      <c r="P296" s="87"/>
      <c r="Q296" s="87"/>
      <c r="R296" s="87"/>
      <c r="S296" s="87"/>
      <c r="T296" s="88"/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T296" s="20" t="s">
        <v>150</v>
      </c>
      <c r="AU296" s="20" t="s">
        <v>86</v>
      </c>
    </row>
    <row r="297" s="15" customFormat="1">
      <c r="A297" s="15"/>
      <c r="B297" s="249"/>
      <c r="C297" s="250"/>
      <c r="D297" s="220" t="s">
        <v>171</v>
      </c>
      <c r="E297" s="251" t="s">
        <v>19</v>
      </c>
      <c r="F297" s="252" t="s">
        <v>439</v>
      </c>
      <c r="G297" s="250"/>
      <c r="H297" s="251" t="s">
        <v>19</v>
      </c>
      <c r="I297" s="253"/>
      <c r="J297" s="250"/>
      <c r="K297" s="250"/>
      <c r="L297" s="254"/>
      <c r="M297" s="255"/>
      <c r="N297" s="256"/>
      <c r="O297" s="256"/>
      <c r="P297" s="256"/>
      <c r="Q297" s="256"/>
      <c r="R297" s="256"/>
      <c r="S297" s="256"/>
      <c r="T297" s="257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58" t="s">
        <v>171</v>
      </c>
      <c r="AU297" s="258" t="s">
        <v>86</v>
      </c>
      <c r="AV297" s="15" t="s">
        <v>84</v>
      </c>
      <c r="AW297" s="15" t="s">
        <v>37</v>
      </c>
      <c r="AX297" s="15" t="s">
        <v>76</v>
      </c>
      <c r="AY297" s="258" t="s">
        <v>141</v>
      </c>
    </row>
    <row r="298" s="13" customFormat="1">
      <c r="A298" s="13"/>
      <c r="B298" s="227"/>
      <c r="C298" s="228"/>
      <c r="D298" s="220" t="s">
        <v>171</v>
      </c>
      <c r="E298" s="229" t="s">
        <v>19</v>
      </c>
      <c r="F298" s="230" t="s">
        <v>456</v>
      </c>
      <c r="G298" s="228"/>
      <c r="H298" s="231">
        <v>0.13300000000000001</v>
      </c>
      <c r="I298" s="232"/>
      <c r="J298" s="228"/>
      <c r="K298" s="228"/>
      <c r="L298" s="233"/>
      <c r="M298" s="234"/>
      <c r="N298" s="235"/>
      <c r="O298" s="235"/>
      <c r="P298" s="235"/>
      <c r="Q298" s="235"/>
      <c r="R298" s="235"/>
      <c r="S298" s="235"/>
      <c r="T298" s="236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7" t="s">
        <v>171</v>
      </c>
      <c r="AU298" s="237" t="s">
        <v>86</v>
      </c>
      <c r="AV298" s="13" t="s">
        <v>86</v>
      </c>
      <c r="AW298" s="13" t="s">
        <v>37</v>
      </c>
      <c r="AX298" s="13" t="s">
        <v>76</v>
      </c>
      <c r="AY298" s="237" t="s">
        <v>141</v>
      </c>
    </row>
    <row r="299" s="14" customFormat="1">
      <c r="A299" s="14"/>
      <c r="B299" s="238"/>
      <c r="C299" s="239"/>
      <c r="D299" s="220" t="s">
        <v>171</v>
      </c>
      <c r="E299" s="240" t="s">
        <v>19</v>
      </c>
      <c r="F299" s="241" t="s">
        <v>174</v>
      </c>
      <c r="G299" s="239"/>
      <c r="H299" s="242">
        <v>0.13300000000000001</v>
      </c>
      <c r="I299" s="243"/>
      <c r="J299" s="239"/>
      <c r="K299" s="239"/>
      <c r="L299" s="244"/>
      <c r="M299" s="245"/>
      <c r="N299" s="246"/>
      <c r="O299" s="246"/>
      <c r="P299" s="246"/>
      <c r="Q299" s="246"/>
      <c r="R299" s="246"/>
      <c r="S299" s="246"/>
      <c r="T299" s="247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8" t="s">
        <v>171</v>
      </c>
      <c r="AU299" s="248" t="s">
        <v>86</v>
      </c>
      <c r="AV299" s="14" t="s">
        <v>148</v>
      </c>
      <c r="AW299" s="14" t="s">
        <v>37</v>
      </c>
      <c r="AX299" s="14" t="s">
        <v>84</v>
      </c>
      <c r="AY299" s="248" t="s">
        <v>141</v>
      </c>
    </row>
    <row r="300" s="2" customFormat="1" ht="21.75" customHeight="1">
      <c r="A300" s="41"/>
      <c r="B300" s="42"/>
      <c r="C300" s="259" t="s">
        <v>457</v>
      </c>
      <c r="D300" s="259" t="s">
        <v>244</v>
      </c>
      <c r="E300" s="260" t="s">
        <v>458</v>
      </c>
      <c r="F300" s="261" t="s">
        <v>459</v>
      </c>
      <c r="G300" s="262" t="s">
        <v>220</v>
      </c>
      <c r="H300" s="263">
        <v>0.88</v>
      </c>
      <c r="I300" s="264"/>
      <c r="J300" s="265">
        <f>ROUND(I300*H300,2)</f>
        <v>0</v>
      </c>
      <c r="K300" s="261" t="s">
        <v>147</v>
      </c>
      <c r="L300" s="266"/>
      <c r="M300" s="267" t="s">
        <v>19</v>
      </c>
      <c r="N300" s="268" t="s">
        <v>47</v>
      </c>
      <c r="O300" s="87"/>
      <c r="P300" s="216">
        <f>O300*H300</f>
        <v>0</v>
      </c>
      <c r="Q300" s="216">
        <v>1</v>
      </c>
      <c r="R300" s="216">
        <f>Q300*H300</f>
        <v>0.88</v>
      </c>
      <c r="S300" s="216">
        <v>0</v>
      </c>
      <c r="T300" s="217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18" t="s">
        <v>197</v>
      </c>
      <c r="AT300" s="218" t="s">
        <v>244</v>
      </c>
      <c r="AU300" s="218" t="s">
        <v>86</v>
      </c>
      <c r="AY300" s="20" t="s">
        <v>141</v>
      </c>
      <c r="BE300" s="219">
        <f>IF(N300="základní",J300,0)</f>
        <v>0</v>
      </c>
      <c r="BF300" s="219">
        <f>IF(N300="snížená",J300,0)</f>
        <v>0</v>
      </c>
      <c r="BG300" s="219">
        <f>IF(N300="zákl. přenesená",J300,0)</f>
        <v>0</v>
      </c>
      <c r="BH300" s="219">
        <f>IF(N300="sníž. přenesená",J300,0)</f>
        <v>0</v>
      </c>
      <c r="BI300" s="219">
        <f>IF(N300="nulová",J300,0)</f>
        <v>0</v>
      </c>
      <c r="BJ300" s="20" t="s">
        <v>84</v>
      </c>
      <c r="BK300" s="219">
        <f>ROUND(I300*H300,2)</f>
        <v>0</v>
      </c>
      <c r="BL300" s="20" t="s">
        <v>148</v>
      </c>
      <c r="BM300" s="218" t="s">
        <v>460</v>
      </c>
    </row>
    <row r="301" s="2" customFormat="1">
      <c r="A301" s="41"/>
      <c r="B301" s="42"/>
      <c r="C301" s="43"/>
      <c r="D301" s="220" t="s">
        <v>150</v>
      </c>
      <c r="E301" s="43"/>
      <c r="F301" s="221" t="s">
        <v>459</v>
      </c>
      <c r="G301" s="43"/>
      <c r="H301" s="43"/>
      <c r="I301" s="222"/>
      <c r="J301" s="43"/>
      <c r="K301" s="43"/>
      <c r="L301" s="47"/>
      <c r="M301" s="223"/>
      <c r="N301" s="224"/>
      <c r="O301" s="87"/>
      <c r="P301" s="87"/>
      <c r="Q301" s="87"/>
      <c r="R301" s="87"/>
      <c r="S301" s="87"/>
      <c r="T301" s="88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T301" s="20" t="s">
        <v>150</v>
      </c>
      <c r="AU301" s="20" t="s">
        <v>86</v>
      </c>
    </row>
    <row r="302" s="15" customFormat="1">
      <c r="A302" s="15"/>
      <c r="B302" s="249"/>
      <c r="C302" s="250"/>
      <c r="D302" s="220" t="s">
        <v>171</v>
      </c>
      <c r="E302" s="251" t="s">
        <v>19</v>
      </c>
      <c r="F302" s="252" t="s">
        <v>443</v>
      </c>
      <c r="G302" s="250"/>
      <c r="H302" s="251" t="s">
        <v>19</v>
      </c>
      <c r="I302" s="253"/>
      <c r="J302" s="250"/>
      <c r="K302" s="250"/>
      <c r="L302" s="254"/>
      <c r="M302" s="255"/>
      <c r="N302" s="256"/>
      <c r="O302" s="256"/>
      <c r="P302" s="256"/>
      <c r="Q302" s="256"/>
      <c r="R302" s="256"/>
      <c r="S302" s="256"/>
      <c r="T302" s="257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58" t="s">
        <v>171</v>
      </c>
      <c r="AU302" s="258" t="s">
        <v>86</v>
      </c>
      <c r="AV302" s="15" t="s">
        <v>84</v>
      </c>
      <c r="AW302" s="15" t="s">
        <v>37</v>
      </c>
      <c r="AX302" s="15" t="s">
        <v>76</v>
      </c>
      <c r="AY302" s="258" t="s">
        <v>141</v>
      </c>
    </row>
    <row r="303" s="13" customFormat="1">
      <c r="A303" s="13"/>
      <c r="B303" s="227"/>
      <c r="C303" s="228"/>
      <c r="D303" s="220" t="s">
        <v>171</v>
      </c>
      <c r="E303" s="229" t="s">
        <v>19</v>
      </c>
      <c r="F303" s="230" t="s">
        <v>444</v>
      </c>
      <c r="G303" s="228"/>
      <c r="H303" s="231">
        <v>0.26600000000000001</v>
      </c>
      <c r="I303" s="232"/>
      <c r="J303" s="228"/>
      <c r="K303" s="228"/>
      <c r="L303" s="233"/>
      <c r="M303" s="234"/>
      <c r="N303" s="235"/>
      <c r="O303" s="235"/>
      <c r="P303" s="235"/>
      <c r="Q303" s="235"/>
      <c r="R303" s="235"/>
      <c r="S303" s="235"/>
      <c r="T303" s="236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7" t="s">
        <v>171</v>
      </c>
      <c r="AU303" s="237" t="s">
        <v>86</v>
      </c>
      <c r="AV303" s="13" t="s">
        <v>86</v>
      </c>
      <c r="AW303" s="13" t="s">
        <v>37</v>
      </c>
      <c r="AX303" s="13" t="s">
        <v>76</v>
      </c>
      <c r="AY303" s="237" t="s">
        <v>141</v>
      </c>
    </row>
    <row r="304" s="15" customFormat="1">
      <c r="A304" s="15"/>
      <c r="B304" s="249"/>
      <c r="C304" s="250"/>
      <c r="D304" s="220" t="s">
        <v>171</v>
      </c>
      <c r="E304" s="251" t="s">
        <v>19</v>
      </c>
      <c r="F304" s="252" t="s">
        <v>445</v>
      </c>
      <c r="G304" s="250"/>
      <c r="H304" s="251" t="s">
        <v>19</v>
      </c>
      <c r="I304" s="253"/>
      <c r="J304" s="250"/>
      <c r="K304" s="250"/>
      <c r="L304" s="254"/>
      <c r="M304" s="255"/>
      <c r="N304" s="256"/>
      <c r="O304" s="256"/>
      <c r="P304" s="256"/>
      <c r="Q304" s="256"/>
      <c r="R304" s="256"/>
      <c r="S304" s="256"/>
      <c r="T304" s="257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58" t="s">
        <v>171</v>
      </c>
      <c r="AU304" s="258" t="s">
        <v>86</v>
      </c>
      <c r="AV304" s="15" t="s">
        <v>84</v>
      </c>
      <c r="AW304" s="15" t="s">
        <v>37</v>
      </c>
      <c r="AX304" s="15" t="s">
        <v>76</v>
      </c>
      <c r="AY304" s="258" t="s">
        <v>141</v>
      </c>
    </row>
    <row r="305" s="13" customFormat="1">
      <c r="A305" s="13"/>
      <c r="B305" s="227"/>
      <c r="C305" s="228"/>
      <c r="D305" s="220" t="s">
        <v>171</v>
      </c>
      <c r="E305" s="229" t="s">
        <v>19</v>
      </c>
      <c r="F305" s="230" t="s">
        <v>446</v>
      </c>
      <c r="G305" s="228"/>
      <c r="H305" s="231">
        <v>0.61399999999999999</v>
      </c>
      <c r="I305" s="232"/>
      <c r="J305" s="228"/>
      <c r="K305" s="228"/>
      <c r="L305" s="233"/>
      <c r="M305" s="234"/>
      <c r="N305" s="235"/>
      <c r="O305" s="235"/>
      <c r="P305" s="235"/>
      <c r="Q305" s="235"/>
      <c r="R305" s="235"/>
      <c r="S305" s="235"/>
      <c r="T305" s="236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7" t="s">
        <v>171</v>
      </c>
      <c r="AU305" s="237" t="s">
        <v>86</v>
      </c>
      <c r="AV305" s="13" t="s">
        <v>86</v>
      </c>
      <c r="AW305" s="13" t="s">
        <v>37</v>
      </c>
      <c r="AX305" s="13" t="s">
        <v>76</v>
      </c>
      <c r="AY305" s="237" t="s">
        <v>141</v>
      </c>
    </row>
    <row r="306" s="14" customFormat="1">
      <c r="A306" s="14"/>
      <c r="B306" s="238"/>
      <c r="C306" s="239"/>
      <c r="D306" s="220" t="s">
        <v>171</v>
      </c>
      <c r="E306" s="240" t="s">
        <v>19</v>
      </c>
      <c r="F306" s="241" t="s">
        <v>174</v>
      </c>
      <c r="G306" s="239"/>
      <c r="H306" s="242">
        <v>0.88</v>
      </c>
      <c r="I306" s="243"/>
      <c r="J306" s="239"/>
      <c r="K306" s="239"/>
      <c r="L306" s="244"/>
      <c r="M306" s="245"/>
      <c r="N306" s="246"/>
      <c r="O306" s="246"/>
      <c r="P306" s="246"/>
      <c r="Q306" s="246"/>
      <c r="R306" s="246"/>
      <c r="S306" s="246"/>
      <c r="T306" s="247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8" t="s">
        <v>171</v>
      </c>
      <c r="AU306" s="248" t="s">
        <v>86</v>
      </c>
      <c r="AV306" s="14" t="s">
        <v>148</v>
      </c>
      <c r="AW306" s="14" t="s">
        <v>37</v>
      </c>
      <c r="AX306" s="14" t="s">
        <v>84</v>
      </c>
      <c r="AY306" s="248" t="s">
        <v>141</v>
      </c>
    </row>
    <row r="307" s="2" customFormat="1" ht="16.5" customHeight="1">
      <c r="A307" s="41"/>
      <c r="B307" s="42"/>
      <c r="C307" s="259" t="s">
        <v>461</v>
      </c>
      <c r="D307" s="259" t="s">
        <v>244</v>
      </c>
      <c r="E307" s="260" t="s">
        <v>462</v>
      </c>
      <c r="F307" s="261" t="s">
        <v>463</v>
      </c>
      <c r="G307" s="262" t="s">
        <v>307</v>
      </c>
      <c r="H307" s="263">
        <v>1</v>
      </c>
      <c r="I307" s="264"/>
      <c r="J307" s="265">
        <f>ROUND(I307*H307,2)</f>
        <v>0</v>
      </c>
      <c r="K307" s="261" t="s">
        <v>464</v>
      </c>
      <c r="L307" s="266"/>
      <c r="M307" s="267" t="s">
        <v>19</v>
      </c>
      <c r="N307" s="268" t="s">
        <v>47</v>
      </c>
      <c r="O307" s="87"/>
      <c r="P307" s="216">
        <f>O307*H307</f>
        <v>0</v>
      </c>
      <c r="Q307" s="216">
        <v>2.6699999999999999</v>
      </c>
      <c r="R307" s="216">
        <f>Q307*H307</f>
        <v>2.6699999999999999</v>
      </c>
      <c r="S307" s="216">
        <v>0</v>
      </c>
      <c r="T307" s="217">
        <f>S307*H307</f>
        <v>0</v>
      </c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R307" s="218" t="s">
        <v>197</v>
      </c>
      <c r="AT307" s="218" t="s">
        <v>244</v>
      </c>
      <c r="AU307" s="218" t="s">
        <v>86</v>
      </c>
      <c r="AY307" s="20" t="s">
        <v>141</v>
      </c>
      <c r="BE307" s="219">
        <f>IF(N307="základní",J307,0)</f>
        <v>0</v>
      </c>
      <c r="BF307" s="219">
        <f>IF(N307="snížená",J307,0)</f>
        <v>0</v>
      </c>
      <c r="BG307" s="219">
        <f>IF(N307="zákl. přenesená",J307,0)</f>
        <v>0</v>
      </c>
      <c r="BH307" s="219">
        <f>IF(N307="sníž. přenesená",J307,0)</f>
        <v>0</v>
      </c>
      <c r="BI307" s="219">
        <f>IF(N307="nulová",J307,0)</f>
        <v>0</v>
      </c>
      <c r="BJ307" s="20" t="s">
        <v>84</v>
      </c>
      <c r="BK307" s="219">
        <f>ROUND(I307*H307,2)</f>
        <v>0</v>
      </c>
      <c r="BL307" s="20" t="s">
        <v>148</v>
      </c>
      <c r="BM307" s="218" t="s">
        <v>465</v>
      </c>
    </row>
    <row r="308" s="2" customFormat="1">
      <c r="A308" s="41"/>
      <c r="B308" s="42"/>
      <c r="C308" s="43"/>
      <c r="D308" s="220" t="s">
        <v>150</v>
      </c>
      <c r="E308" s="43"/>
      <c r="F308" s="221" t="s">
        <v>463</v>
      </c>
      <c r="G308" s="43"/>
      <c r="H308" s="43"/>
      <c r="I308" s="222"/>
      <c r="J308" s="43"/>
      <c r="K308" s="43"/>
      <c r="L308" s="47"/>
      <c r="M308" s="223"/>
      <c r="N308" s="224"/>
      <c r="O308" s="87"/>
      <c r="P308" s="87"/>
      <c r="Q308" s="87"/>
      <c r="R308" s="87"/>
      <c r="S308" s="87"/>
      <c r="T308" s="88"/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T308" s="20" t="s">
        <v>150</v>
      </c>
      <c r="AU308" s="20" t="s">
        <v>86</v>
      </c>
    </row>
    <row r="309" s="2" customFormat="1" ht="24.15" customHeight="1">
      <c r="A309" s="41"/>
      <c r="B309" s="42"/>
      <c r="C309" s="207" t="s">
        <v>466</v>
      </c>
      <c r="D309" s="207" t="s">
        <v>143</v>
      </c>
      <c r="E309" s="208" t="s">
        <v>467</v>
      </c>
      <c r="F309" s="209" t="s">
        <v>468</v>
      </c>
      <c r="G309" s="210" t="s">
        <v>146</v>
      </c>
      <c r="H309" s="211">
        <v>75</v>
      </c>
      <c r="I309" s="212"/>
      <c r="J309" s="213">
        <f>ROUND(I309*H309,2)</f>
        <v>0</v>
      </c>
      <c r="K309" s="209" t="s">
        <v>147</v>
      </c>
      <c r="L309" s="47"/>
      <c r="M309" s="214" t="s">
        <v>19</v>
      </c>
      <c r="N309" s="215" t="s">
        <v>47</v>
      </c>
      <c r="O309" s="87"/>
      <c r="P309" s="216">
        <f>O309*H309</f>
        <v>0</v>
      </c>
      <c r="Q309" s="216">
        <v>0</v>
      </c>
      <c r="R309" s="216">
        <f>Q309*H309</f>
        <v>0</v>
      </c>
      <c r="S309" s="216">
        <v>0</v>
      </c>
      <c r="T309" s="217">
        <f>S309*H309</f>
        <v>0</v>
      </c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R309" s="218" t="s">
        <v>148</v>
      </c>
      <c r="AT309" s="218" t="s">
        <v>143</v>
      </c>
      <c r="AU309" s="218" t="s">
        <v>86</v>
      </c>
      <c r="AY309" s="20" t="s">
        <v>141</v>
      </c>
      <c r="BE309" s="219">
        <f>IF(N309="základní",J309,0)</f>
        <v>0</v>
      </c>
      <c r="BF309" s="219">
        <f>IF(N309="snížená",J309,0)</f>
        <v>0</v>
      </c>
      <c r="BG309" s="219">
        <f>IF(N309="zákl. přenesená",J309,0)</f>
        <v>0</v>
      </c>
      <c r="BH309" s="219">
        <f>IF(N309="sníž. přenesená",J309,0)</f>
        <v>0</v>
      </c>
      <c r="BI309" s="219">
        <f>IF(N309="nulová",J309,0)</f>
        <v>0</v>
      </c>
      <c r="BJ309" s="20" t="s">
        <v>84</v>
      </c>
      <c r="BK309" s="219">
        <f>ROUND(I309*H309,2)</f>
        <v>0</v>
      </c>
      <c r="BL309" s="20" t="s">
        <v>148</v>
      </c>
      <c r="BM309" s="218" t="s">
        <v>469</v>
      </c>
    </row>
    <row r="310" s="2" customFormat="1">
      <c r="A310" s="41"/>
      <c r="B310" s="42"/>
      <c r="C310" s="43"/>
      <c r="D310" s="220" t="s">
        <v>150</v>
      </c>
      <c r="E310" s="43"/>
      <c r="F310" s="221" t="s">
        <v>470</v>
      </c>
      <c r="G310" s="43"/>
      <c r="H310" s="43"/>
      <c r="I310" s="222"/>
      <c r="J310" s="43"/>
      <c r="K310" s="43"/>
      <c r="L310" s="47"/>
      <c r="M310" s="223"/>
      <c r="N310" s="224"/>
      <c r="O310" s="87"/>
      <c r="P310" s="87"/>
      <c r="Q310" s="87"/>
      <c r="R310" s="87"/>
      <c r="S310" s="87"/>
      <c r="T310" s="88"/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T310" s="20" t="s">
        <v>150</v>
      </c>
      <c r="AU310" s="20" t="s">
        <v>86</v>
      </c>
    </row>
    <row r="311" s="2" customFormat="1">
      <c r="A311" s="41"/>
      <c r="B311" s="42"/>
      <c r="C311" s="43"/>
      <c r="D311" s="225" t="s">
        <v>152</v>
      </c>
      <c r="E311" s="43"/>
      <c r="F311" s="226" t="s">
        <v>471</v>
      </c>
      <c r="G311" s="43"/>
      <c r="H311" s="43"/>
      <c r="I311" s="222"/>
      <c r="J311" s="43"/>
      <c r="K311" s="43"/>
      <c r="L311" s="47"/>
      <c r="M311" s="223"/>
      <c r="N311" s="224"/>
      <c r="O311" s="87"/>
      <c r="P311" s="87"/>
      <c r="Q311" s="87"/>
      <c r="R311" s="87"/>
      <c r="S311" s="87"/>
      <c r="T311" s="88"/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T311" s="20" t="s">
        <v>152</v>
      </c>
      <c r="AU311" s="20" t="s">
        <v>86</v>
      </c>
    </row>
    <row r="312" s="2" customFormat="1" ht="24.15" customHeight="1">
      <c r="A312" s="41"/>
      <c r="B312" s="42"/>
      <c r="C312" s="259" t="s">
        <v>472</v>
      </c>
      <c r="D312" s="259" t="s">
        <v>244</v>
      </c>
      <c r="E312" s="260" t="s">
        <v>473</v>
      </c>
      <c r="F312" s="261" t="s">
        <v>474</v>
      </c>
      <c r="G312" s="262" t="s">
        <v>146</v>
      </c>
      <c r="H312" s="263">
        <v>77.25</v>
      </c>
      <c r="I312" s="264"/>
      <c r="J312" s="265">
        <f>ROUND(I312*H312,2)</f>
        <v>0</v>
      </c>
      <c r="K312" s="261" t="s">
        <v>315</v>
      </c>
      <c r="L312" s="266"/>
      <c r="M312" s="267" t="s">
        <v>19</v>
      </c>
      <c r="N312" s="268" t="s">
        <v>47</v>
      </c>
      <c r="O312" s="87"/>
      <c r="P312" s="216">
        <f>O312*H312</f>
        <v>0</v>
      </c>
      <c r="Q312" s="216">
        <v>0.0149</v>
      </c>
      <c r="R312" s="216">
        <f>Q312*H312</f>
        <v>1.151025</v>
      </c>
      <c r="S312" s="216">
        <v>0</v>
      </c>
      <c r="T312" s="217">
        <f>S312*H312</f>
        <v>0</v>
      </c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R312" s="218" t="s">
        <v>197</v>
      </c>
      <c r="AT312" s="218" t="s">
        <v>244</v>
      </c>
      <c r="AU312" s="218" t="s">
        <v>86</v>
      </c>
      <c r="AY312" s="20" t="s">
        <v>141</v>
      </c>
      <c r="BE312" s="219">
        <f>IF(N312="základní",J312,0)</f>
        <v>0</v>
      </c>
      <c r="BF312" s="219">
        <f>IF(N312="snížená",J312,0)</f>
        <v>0</v>
      </c>
      <c r="BG312" s="219">
        <f>IF(N312="zákl. přenesená",J312,0)</f>
        <v>0</v>
      </c>
      <c r="BH312" s="219">
        <f>IF(N312="sníž. přenesená",J312,0)</f>
        <v>0</v>
      </c>
      <c r="BI312" s="219">
        <f>IF(N312="nulová",J312,0)</f>
        <v>0</v>
      </c>
      <c r="BJ312" s="20" t="s">
        <v>84</v>
      </c>
      <c r="BK312" s="219">
        <f>ROUND(I312*H312,2)</f>
        <v>0</v>
      </c>
      <c r="BL312" s="20" t="s">
        <v>148</v>
      </c>
      <c r="BM312" s="218" t="s">
        <v>475</v>
      </c>
    </row>
    <row r="313" s="2" customFormat="1">
      <c r="A313" s="41"/>
      <c r="B313" s="42"/>
      <c r="C313" s="43"/>
      <c r="D313" s="220" t="s">
        <v>150</v>
      </c>
      <c r="E313" s="43"/>
      <c r="F313" s="221" t="s">
        <v>474</v>
      </c>
      <c r="G313" s="43"/>
      <c r="H313" s="43"/>
      <c r="I313" s="222"/>
      <c r="J313" s="43"/>
      <c r="K313" s="43"/>
      <c r="L313" s="47"/>
      <c r="M313" s="223"/>
      <c r="N313" s="224"/>
      <c r="O313" s="87"/>
      <c r="P313" s="87"/>
      <c r="Q313" s="87"/>
      <c r="R313" s="87"/>
      <c r="S313" s="87"/>
      <c r="T313" s="88"/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T313" s="20" t="s">
        <v>150</v>
      </c>
      <c r="AU313" s="20" t="s">
        <v>86</v>
      </c>
    </row>
    <row r="314" s="13" customFormat="1">
      <c r="A314" s="13"/>
      <c r="B314" s="227"/>
      <c r="C314" s="228"/>
      <c r="D314" s="220" t="s">
        <v>171</v>
      </c>
      <c r="E314" s="229" t="s">
        <v>19</v>
      </c>
      <c r="F314" s="230" t="s">
        <v>476</v>
      </c>
      <c r="G314" s="228"/>
      <c r="H314" s="231">
        <v>75</v>
      </c>
      <c r="I314" s="232"/>
      <c r="J314" s="228"/>
      <c r="K314" s="228"/>
      <c r="L314" s="233"/>
      <c r="M314" s="234"/>
      <c r="N314" s="235"/>
      <c r="O314" s="235"/>
      <c r="P314" s="235"/>
      <c r="Q314" s="235"/>
      <c r="R314" s="235"/>
      <c r="S314" s="235"/>
      <c r="T314" s="236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7" t="s">
        <v>171</v>
      </c>
      <c r="AU314" s="237" t="s">
        <v>86</v>
      </c>
      <c r="AV314" s="13" t="s">
        <v>86</v>
      </c>
      <c r="AW314" s="13" t="s">
        <v>37</v>
      </c>
      <c r="AX314" s="13" t="s">
        <v>84</v>
      </c>
      <c r="AY314" s="237" t="s">
        <v>141</v>
      </c>
    </row>
    <row r="315" s="13" customFormat="1">
      <c r="A315" s="13"/>
      <c r="B315" s="227"/>
      <c r="C315" s="228"/>
      <c r="D315" s="220" t="s">
        <v>171</v>
      </c>
      <c r="E315" s="228"/>
      <c r="F315" s="230" t="s">
        <v>477</v>
      </c>
      <c r="G315" s="228"/>
      <c r="H315" s="231">
        <v>77.25</v>
      </c>
      <c r="I315" s="232"/>
      <c r="J315" s="228"/>
      <c r="K315" s="228"/>
      <c r="L315" s="233"/>
      <c r="M315" s="234"/>
      <c r="N315" s="235"/>
      <c r="O315" s="235"/>
      <c r="P315" s="235"/>
      <c r="Q315" s="235"/>
      <c r="R315" s="235"/>
      <c r="S315" s="235"/>
      <c r="T315" s="236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7" t="s">
        <v>171</v>
      </c>
      <c r="AU315" s="237" t="s">
        <v>86</v>
      </c>
      <c r="AV315" s="13" t="s">
        <v>86</v>
      </c>
      <c r="AW315" s="13" t="s">
        <v>4</v>
      </c>
      <c r="AX315" s="13" t="s">
        <v>84</v>
      </c>
      <c r="AY315" s="237" t="s">
        <v>141</v>
      </c>
    </row>
    <row r="316" s="2" customFormat="1" ht="24.15" customHeight="1">
      <c r="A316" s="41"/>
      <c r="B316" s="42"/>
      <c r="C316" s="207" t="s">
        <v>478</v>
      </c>
      <c r="D316" s="207" t="s">
        <v>143</v>
      </c>
      <c r="E316" s="208" t="s">
        <v>479</v>
      </c>
      <c r="F316" s="209" t="s">
        <v>480</v>
      </c>
      <c r="G316" s="210" t="s">
        <v>259</v>
      </c>
      <c r="H316" s="211">
        <v>105</v>
      </c>
      <c r="I316" s="212"/>
      <c r="J316" s="213">
        <f>ROUND(I316*H316,2)</f>
        <v>0</v>
      </c>
      <c r="K316" s="209" t="s">
        <v>147</v>
      </c>
      <c r="L316" s="47"/>
      <c r="M316" s="214" t="s">
        <v>19</v>
      </c>
      <c r="N316" s="215" t="s">
        <v>47</v>
      </c>
      <c r="O316" s="87"/>
      <c r="P316" s="216">
        <f>O316*H316</f>
        <v>0</v>
      </c>
      <c r="Q316" s="216">
        <v>0</v>
      </c>
      <c r="R316" s="216">
        <f>Q316*H316</f>
        <v>0</v>
      </c>
      <c r="S316" s="216">
        <v>0</v>
      </c>
      <c r="T316" s="217">
        <f>S316*H316</f>
        <v>0</v>
      </c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R316" s="218" t="s">
        <v>148</v>
      </c>
      <c r="AT316" s="218" t="s">
        <v>143</v>
      </c>
      <c r="AU316" s="218" t="s">
        <v>86</v>
      </c>
      <c r="AY316" s="20" t="s">
        <v>141</v>
      </c>
      <c r="BE316" s="219">
        <f>IF(N316="základní",J316,0)</f>
        <v>0</v>
      </c>
      <c r="BF316" s="219">
        <f>IF(N316="snížená",J316,0)</f>
        <v>0</v>
      </c>
      <c r="BG316" s="219">
        <f>IF(N316="zákl. přenesená",J316,0)</f>
        <v>0</v>
      </c>
      <c r="BH316" s="219">
        <f>IF(N316="sníž. přenesená",J316,0)</f>
        <v>0</v>
      </c>
      <c r="BI316" s="219">
        <f>IF(N316="nulová",J316,0)</f>
        <v>0</v>
      </c>
      <c r="BJ316" s="20" t="s">
        <v>84</v>
      </c>
      <c r="BK316" s="219">
        <f>ROUND(I316*H316,2)</f>
        <v>0</v>
      </c>
      <c r="BL316" s="20" t="s">
        <v>148</v>
      </c>
      <c r="BM316" s="218" t="s">
        <v>481</v>
      </c>
    </row>
    <row r="317" s="2" customFormat="1">
      <c r="A317" s="41"/>
      <c r="B317" s="42"/>
      <c r="C317" s="43"/>
      <c r="D317" s="220" t="s">
        <v>150</v>
      </c>
      <c r="E317" s="43"/>
      <c r="F317" s="221" t="s">
        <v>482</v>
      </c>
      <c r="G317" s="43"/>
      <c r="H317" s="43"/>
      <c r="I317" s="222"/>
      <c r="J317" s="43"/>
      <c r="K317" s="43"/>
      <c r="L317" s="47"/>
      <c r="M317" s="223"/>
      <c r="N317" s="224"/>
      <c r="O317" s="87"/>
      <c r="P317" s="87"/>
      <c r="Q317" s="87"/>
      <c r="R317" s="87"/>
      <c r="S317" s="87"/>
      <c r="T317" s="88"/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T317" s="20" t="s">
        <v>150</v>
      </c>
      <c r="AU317" s="20" t="s">
        <v>86</v>
      </c>
    </row>
    <row r="318" s="2" customFormat="1">
      <c r="A318" s="41"/>
      <c r="B318" s="42"/>
      <c r="C318" s="43"/>
      <c r="D318" s="225" t="s">
        <v>152</v>
      </c>
      <c r="E318" s="43"/>
      <c r="F318" s="226" t="s">
        <v>483</v>
      </c>
      <c r="G318" s="43"/>
      <c r="H318" s="43"/>
      <c r="I318" s="222"/>
      <c r="J318" s="43"/>
      <c r="K318" s="43"/>
      <c r="L318" s="47"/>
      <c r="M318" s="223"/>
      <c r="N318" s="224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20" t="s">
        <v>152</v>
      </c>
      <c r="AU318" s="20" t="s">
        <v>86</v>
      </c>
    </row>
    <row r="319" s="2" customFormat="1" ht="16.5" customHeight="1">
      <c r="A319" s="41"/>
      <c r="B319" s="42"/>
      <c r="C319" s="259" t="s">
        <v>484</v>
      </c>
      <c r="D319" s="259" t="s">
        <v>244</v>
      </c>
      <c r="E319" s="260" t="s">
        <v>485</v>
      </c>
      <c r="F319" s="261" t="s">
        <v>486</v>
      </c>
      <c r="G319" s="262" t="s">
        <v>259</v>
      </c>
      <c r="H319" s="263">
        <v>105</v>
      </c>
      <c r="I319" s="264"/>
      <c r="J319" s="265">
        <f>ROUND(I319*H319,2)</f>
        <v>0</v>
      </c>
      <c r="K319" s="261" t="s">
        <v>315</v>
      </c>
      <c r="L319" s="266"/>
      <c r="M319" s="267" t="s">
        <v>19</v>
      </c>
      <c r="N319" s="268" t="s">
        <v>47</v>
      </c>
      <c r="O319" s="87"/>
      <c r="P319" s="216">
        <f>O319*H319</f>
        <v>0</v>
      </c>
      <c r="Q319" s="216">
        <v>0.001</v>
      </c>
      <c r="R319" s="216">
        <f>Q319*H319</f>
        <v>0.105</v>
      </c>
      <c r="S319" s="216">
        <v>0</v>
      </c>
      <c r="T319" s="217">
        <f>S319*H319</f>
        <v>0</v>
      </c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R319" s="218" t="s">
        <v>197</v>
      </c>
      <c r="AT319" s="218" t="s">
        <v>244</v>
      </c>
      <c r="AU319" s="218" t="s">
        <v>86</v>
      </c>
      <c r="AY319" s="20" t="s">
        <v>141</v>
      </c>
      <c r="BE319" s="219">
        <f>IF(N319="základní",J319,0)</f>
        <v>0</v>
      </c>
      <c r="BF319" s="219">
        <f>IF(N319="snížená",J319,0)</f>
        <v>0</v>
      </c>
      <c r="BG319" s="219">
        <f>IF(N319="zákl. přenesená",J319,0)</f>
        <v>0</v>
      </c>
      <c r="BH319" s="219">
        <f>IF(N319="sníž. přenesená",J319,0)</f>
        <v>0</v>
      </c>
      <c r="BI319" s="219">
        <f>IF(N319="nulová",J319,0)</f>
        <v>0</v>
      </c>
      <c r="BJ319" s="20" t="s">
        <v>84</v>
      </c>
      <c r="BK319" s="219">
        <f>ROUND(I319*H319,2)</f>
        <v>0</v>
      </c>
      <c r="BL319" s="20" t="s">
        <v>148</v>
      </c>
      <c r="BM319" s="218" t="s">
        <v>487</v>
      </c>
    </row>
    <row r="320" s="2" customFormat="1">
      <c r="A320" s="41"/>
      <c r="B320" s="42"/>
      <c r="C320" s="43"/>
      <c r="D320" s="220" t="s">
        <v>150</v>
      </c>
      <c r="E320" s="43"/>
      <c r="F320" s="221" t="s">
        <v>486</v>
      </c>
      <c r="G320" s="43"/>
      <c r="H320" s="43"/>
      <c r="I320" s="222"/>
      <c r="J320" s="43"/>
      <c r="K320" s="43"/>
      <c r="L320" s="47"/>
      <c r="M320" s="223"/>
      <c r="N320" s="224"/>
      <c r="O320" s="87"/>
      <c r="P320" s="87"/>
      <c r="Q320" s="87"/>
      <c r="R320" s="87"/>
      <c r="S320" s="87"/>
      <c r="T320" s="88"/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T320" s="20" t="s">
        <v>150</v>
      </c>
      <c r="AU320" s="20" t="s">
        <v>86</v>
      </c>
    </row>
    <row r="321" s="12" customFormat="1" ht="22.8" customHeight="1">
      <c r="A321" s="12"/>
      <c r="B321" s="191"/>
      <c r="C321" s="192"/>
      <c r="D321" s="193" t="s">
        <v>75</v>
      </c>
      <c r="E321" s="205" t="s">
        <v>175</v>
      </c>
      <c r="F321" s="205" t="s">
        <v>488</v>
      </c>
      <c r="G321" s="192"/>
      <c r="H321" s="192"/>
      <c r="I321" s="195"/>
      <c r="J321" s="206">
        <f>BK321</f>
        <v>0</v>
      </c>
      <c r="K321" s="192"/>
      <c r="L321" s="197"/>
      <c r="M321" s="198"/>
      <c r="N321" s="199"/>
      <c r="O321" s="199"/>
      <c r="P321" s="200">
        <f>SUM(P322:P342)</f>
        <v>0</v>
      </c>
      <c r="Q321" s="199"/>
      <c r="R321" s="200">
        <f>SUM(R322:R342)</f>
        <v>403.89509999999996</v>
      </c>
      <c r="S321" s="199"/>
      <c r="T321" s="201">
        <f>SUM(T322:T342)</f>
        <v>0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02" t="s">
        <v>84</v>
      </c>
      <c r="AT321" s="203" t="s">
        <v>75</v>
      </c>
      <c r="AU321" s="203" t="s">
        <v>84</v>
      </c>
      <c r="AY321" s="202" t="s">
        <v>141</v>
      </c>
      <c r="BK321" s="204">
        <f>SUM(BK322:BK342)</f>
        <v>0</v>
      </c>
    </row>
    <row r="322" s="2" customFormat="1" ht="24.15" customHeight="1">
      <c r="A322" s="41"/>
      <c r="B322" s="42"/>
      <c r="C322" s="207" t="s">
        <v>489</v>
      </c>
      <c r="D322" s="207" t="s">
        <v>143</v>
      </c>
      <c r="E322" s="208" t="s">
        <v>490</v>
      </c>
      <c r="F322" s="209" t="s">
        <v>491</v>
      </c>
      <c r="G322" s="210" t="s">
        <v>146</v>
      </c>
      <c r="H322" s="211">
        <v>410</v>
      </c>
      <c r="I322" s="212"/>
      <c r="J322" s="213">
        <f>ROUND(I322*H322,2)</f>
        <v>0</v>
      </c>
      <c r="K322" s="209" t="s">
        <v>147</v>
      </c>
      <c r="L322" s="47"/>
      <c r="M322" s="214" t="s">
        <v>19</v>
      </c>
      <c r="N322" s="215" t="s">
        <v>47</v>
      </c>
      <c r="O322" s="87"/>
      <c r="P322" s="216">
        <f>O322*H322</f>
        <v>0</v>
      </c>
      <c r="Q322" s="216">
        <v>0.34499999999999997</v>
      </c>
      <c r="R322" s="216">
        <f>Q322*H322</f>
        <v>141.44999999999999</v>
      </c>
      <c r="S322" s="216">
        <v>0</v>
      </c>
      <c r="T322" s="217">
        <f>S322*H322</f>
        <v>0</v>
      </c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R322" s="218" t="s">
        <v>148</v>
      </c>
      <c r="AT322" s="218" t="s">
        <v>143</v>
      </c>
      <c r="AU322" s="218" t="s">
        <v>86</v>
      </c>
      <c r="AY322" s="20" t="s">
        <v>141</v>
      </c>
      <c r="BE322" s="219">
        <f>IF(N322="základní",J322,0)</f>
        <v>0</v>
      </c>
      <c r="BF322" s="219">
        <f>IF(N322="snížená",J322,0)</f>
        <v>0</v>
      </c>
      <c r="BG322" s="219">
        <f>IF(N322="zákl. přenesená",J322,0)</f>
        <v>0</v>
      </c>
      <c r="BH322" s="219">
        <f>IF(N322="sníž. přenesená",J322,0)</f>
        <v>0</v>
      </c>
      <c r="BI322" s="219">
        <f>IF(N322="nulová",J322,0)</f>
        <v>0</v>
      </c>
      <c r="BJ322" s="20" t="s">
        <v>84</v>
      </c>
      <c r="BK322" s="219">
        <f>ROUND(I322*H322,2)</f>
        <v>0</v>
      </c>
      <c r="BL322" s="20" t="s">
        <v>148</v>
      </c>
      <c r="BM322" s="218" t="s">
        <v>492</v>
      </c>
    </row>
    <row r="323" s="2" customFormat="1">
      <c r="A323" s="41"/>
      <c r="B323" s="42"/>
      <c r="C323" s="43"/>
      <c r="D323" s="220" t="s">
        <v>150</v>
      </c>
      <c r="E323" s="43"/>
      <c r="F323" s="221" t="s">
        <v>493</v>
      </c>
      <c r="G323" s="43"/>
      <c r="H323" s="43"/>
      <c r="I323" s="222"/>
      <c r="J323" s="43"/>
      <c r="K323" s="43"/>
      <c r="L323" s="47"/>
      <c r="M323" s="223"/>
      <c r="N323" s="224"/>
      <c r="O323" s="87"/>
      <c r="P323" s="87"/>
      <c r="Q323" s="87"/>
      <c r="R323" s="87"/>
      <c r="S323" s="87"/>
      <c r="T323" s="88"/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T323" s="20" t="s">
        <v>150</v>
      </c>
      <c r="AU323" s="20" t="s">
        <v>86</v>
      </c>
    </row>
    <row r="324" s="2" customFormat="1">
      <c r="A324" s="41"/>
      <c r="B324" s="42"/>
      <c r="C324" s="43"/>
      <c r="D324" s="225" t="s">
        <v>152</v>
      </c>
      <c r="E324" s="43"/>
      <c r="F324" s="226" t="s">
        <v>494</v>
      </c>
      <c r="G324" s="43"/>
      <c r="H324" s="43"/>
      <c r="I324" s="222"/>
      <c r="J324" s="43"/>
      <c r="K324" s="43"/>
      <c r="L324" s="47"/>
      <c r="M324" s="223"/>
      <c r="N324" s="224"/>
      <c r="O324" s="87"/>
      <c r="P324" s="87"/>
      <c r="Q324" s="87"/>
      <c r="R324" s="87"/>
      <c r="S324" s="87"/>
      <c r="T324" s="88"/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T324" s="20" t="s">
        <v>152</v>
      </c>
      <c r="AU324" s="20" t="s">
        <v>86</v>
      </c>
    </row>
    <row r="325" s="13" customFormat="1">
      <c r="A325" s="13"/>
      <c r="B325" s="227"/>
      <c r="C325" s="228"/>
      <c r="D325" s="220" t="s">
        <v>171</v>
      </c>
      <c r="E325" s="229" t="s">
        <v>19</v>
      </c>
      <c r="F325" s="230" t="s">
        <v>495</v>
      </c>
      <c r="G325" s="228"/>
      <c r="H325" s="231">
        <v>160</v>
      </c>
      <c r="I325" s="232"/>
      <c r="J325" s="228"/>
      <c r="K325" s="228"/>
      <c r="L325" s="233"/>
      <c r="M325" s="234"/>
      <c r="N325" s="235"/>
      <c r="O325" s="235"/>
      <c r="P325" s="235"/>
      <c r="Q325" s="235"/>
      <c r="R325" s="235"/>
      <c r="S325" s="235"/>
      <c r="T325" s="236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7" t="s">
        <v>171</v>
      </c>
      <c r="AU325" s="237" t="s">
        <v>86</v>
      </c>
      <c r="AV325" s="13" t="s">
        <v>86</v>
      </c>
      <c r="AW325" s="13" t="s">
        <v>37</v>
      </c>
      <c r="AX325" s="13" t="s">
        <v>76</v>
      </c>
      <c r="AY325" s="237" t="s">
        <v>141</v>
      </c>
    </row>
    <row r="326" s="13" customFormat="1">
      <c r="A326" s="13"/>
      <c r="B326" s="227"/>
      <c r="C326" s="228"/>
      <c r="D326" s="220" t="s">
        <v>171</v>
      </c>
      <c r="E326" s="229" t="s">
        <v>19</v>
      </c>
      <c r="F326" s="230" t="s">
        <v>496</v>
      </c>
      <c r="G326" s="228"/>
      <c r="H326" s="231">
        <v>250</v>
      </c>
      <c r="I326" s="232"/>
      <c r="J326" s="228"/>
      <c r="K326" s="228"/>
      <c r="L326" s="233"/>
      <c r="M326" s="234"/>
      <c r="N326" s="235"/>
      <c r="O326" s="235"/>
      <c r="P326" s="235"/>
      <c r="Q326" s="235"/>
      <c r="R326" s="235"/>
      <c r="S326" s="235"/>
      <c r="T326" s="236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7" t="s">
        <v>171</v>
      </c>
      <c r="AU326" s="237" t="s">
        <v>86</v>
      </c>
      <c r="AV326" s="13" t="s">
        <v>86</v>
      </c>
      <c r="AW326" s="13" t="s">
        <v>37</v>
      </c>
      <c r="AX326" s="13" t="s">
        <v>76</v>
      </c>
      <c r="AY326" s="237" t="s">
        <v>141</v>
      </c>
    </row>
    <row r="327" s="14" customFormat="1">
      <c r="A327" s="14"/>
      <c r="B327" s="238"/>
      <c r="C327" s="239"/>
      <c r="D327" s="220" t="s">
        <v>171</v>
      </c>
      <c r="E327" s="240" t="s">
        <v>19</v>
      </c>
      <c r="F327" s="241" t="s">
        <v>174</v>
      </c>
      <c r="G327" s="239"/>
      <c r="H327" s="242">
        <v>410</v>
      </c>
      <c r="I327" s="243"/>
      <c r="J327" s="239"/>
      <c r="K327" s="239"/>
      <c r="L327" s="244"/>
      <c r="M327" s="245"/>
      <c r="N327" s="246"/>
      <c r="O327" s="246"/>
      <c r="P327" s="246"/>
      <c r="Q327" s="246"/>
      <c r="R327" s="246"/>
      <c r="S327" s="246"/>
      <c r="T327" s="247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8" t="s">
        <v>171</v>
      </c>
      <c r="AU327" s="248" t="s">
        <v>86</v>
      </c>
      <c r="AV327" s="14" t="s">
        <v>148</v>
      </c>
      <c r="AW327" s="14" t="s">
        <v>37</v>
      </c>
      <c r="AX327" s="14" t="s">
        <v>84</v>
      </c>
      <c r="AY327" s="248" t="s">
        <v>141</v>
      </c>
    </row>
    <row r="328" s="2" customFormat="1" ht="24.15" customHeight="1">
      <c r="A328" s="41"/>
      <c r="B328" s="42"/>
      <c r="C328" s="207" t="s">
        <v>497</v>
      </c>
      <c r="D328" s="207" t="s">
        <v>143</v>
      </c>
      <c r="E328" s="208" t="s">
        <v>498</v>
      </c>
      <c r="F328" s="209" t="s">
        <v>499</v>
      </c>
      <c r="G328" s="210" t="s">
        <v>146</v>
      </c>
      <c r="H328" s="211">
        <v>410</v>
      </c>
      <c r="I328" s="212"/>
      <c r="J328" s="213">
        <f>ROUND(I328*H328,2)</f>
        <v>0</v>
      </c>
      <c r="K328" s="209" t="s">
        <v>147</v>
      </c>
      <c r="L328" s="47"/>
      <c r="M328" s="214" t="s">
        <v>19</v>
      </c>
      <c r="N328" s="215" t="s">
        <v>47</v>
      </c>
      <c r="O328" s="87"/>
      <c r="P328" s="216">
        <f>O328*H328</f>
        <v>0</v>
      </c>
      <c r="Q328" s="216">
        <v>0.37190000000000001</v>
      </c>
      <c r="R328" s="216">
        <f>Q328*H328</f>
        <v>152.47900000000001</v>
      </c>
      <c r="S328" s="216">
        <v>0</v>
      </c>
      <c r="T328" s="217">
        <f>S328*H328</f>
        <v>0</v>
      </c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R328" s="218" t="s">
        <v>148</v>
      </c>
      <c r="AT328" s="218" t="s">
        <v>143</v>
      </c>
      <c r="AU328" s="218" t="s">
        <v>86</v>
      </c>
      <c r="AY328" s="20" t="s">
        <v>141</v>
      </c>
      <c r="BE328" s="219">
        <f>IF(N328="základní",J328,0)</f>
        <v>0</v>
      </c>
      <c r="BF328" s="219">
        <f>IF(N328="snížená",J328,0)</f>
        <v>0</v>
      </c>
      <c r="BG328" s="219">
        <f>IF(N328="zákl. přenesená",J328,0)</f>
        <v>0</v>
      </c>
      <c r="BH328" s="219">
        <f>IF(N328="sníž. přenesená",J328,0)</f>
        <v>0</v>
      </c>
      <c r="BI328" s="219">
        <f>IF(N328="nulová",J328,0)</f>
        <v>0</v>
      </c>
      <c r="BJ328" s="20" t="s">
        <v>84</v>
      </c>
      <c r="BK328" s="219">
        <f>ROUND(I328*H328,2)</f>
        <v>0</v>
      </c>
      <c r="BL328" s="20" t="s">
        <v>148</v>
      </c>
      <c r="BM328" s="218" t="s">
        <v>500</v>
      </c>
    </row>
    <row r="329" s="2" customFormat="1">
      <c r="A329" s="41"/>
      <c r="B329" s="42"/>
      <c r="C329" s="43"/>
      <c r="D329" s="220" t="s">
        <v>150</v>
      </c>
      <c r="E329" s="43"/>
      <c r="F329" s="221" t="s">
        <v>501</v>
      </c>
      <c r="G329" s="43"/>
      <c r="H329" s="43"/>
      <c r="I329" s="222"/>
      <c r="J329" s="43"/>
      <c r="K329" s="43"/>
      <c r="L329" s="47"/>
      <c r="M329" s="223"/>
      <c r="N329" s="224"/>
      <c r="O329" s="87"/>
      <c r="P329" s="87"/>
      <c r="Q329" s="87"/>
      <c r="R329" s="87"/>
      <c r="S329" s="87"/>
      <c r="T329" s="88"/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T329" s="20" t="s">
        <v>150</v>
      </c>
      <c r="AU329" s="20" t="s">
        <v>86</v>
      </c>
    </row>
    <row r="330" s="2" customFormat="1">
      <c r="A330" s="41"/>
      <c r="B330" s="42"/>
      <c r="C330" s="43"/>
      <c r="D330" s="225" t="s">
        <v>152</v>
      </c>
      <c r="E330" s="43"/>
      <c r="F330" s="226" t="s">
        <v>502</v>
      </c>
      <c r="G330" s="43"/>
      <c r="H330" s="43"/>
      <c r="I330" s="222"/>
      <c r="J330" s="43"/>
      <c r="K330" s="43"/>
      <c r="L330" s="47"/>
      <c r="M330" s="223"/>
      <c r="N330" s="224"/>
      <c r="O330" s="87"/>
      <c r="P330" s="87"/>
      <c r="Q330" s="87"/>
      <c r="R330" s="87"/>
      <c r="S330" s="87"/>
      <c r="T330" s="88"/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T330" s="20" t="s">
        <v>152</v>
      </c>
      <c r="AU330" s="20" t="s">
        <v>86</v>
      </c>
    </row>
    <row r="331" s="2" customFormat="1" ht="33" customHeight="1">
      <c r="A331" s="41"/>
      <c r="B331" s="42"/>
      <c r="C331" s="207" t="s">
        <v>503</v>
      </c>
      <c r="D331" s="207" t="s">
        <v>143</v>
      </c>
      <c r="E331" s="208" t="s">
        <v>504</v>
      </c>
      <c r="F331" s="209" t="s">
        <v>505</v>
      </c>
      <c r="G331" s="210" t="s">
        <v>146</v>
      </c>
      <c r="H331" s="211">
        <v>410</v>
      </c>
      <c r="I331" s="212"/>
      <c r="J331" s="213">
        <f>ROUND(I331*H331,2)</f>
        <v>0</v>
      </c>
      <c r="K331" s="209" t="s">
        <v>147</v>
      </c>
      <c r="L331" s="47"/>
      <c r="M331" s="214" t="s">
        <v>19</v>
      </c>
      <c r="N331" s="215" t="s">
        <v>47</v>
      </c>
      <c r="O331" s="87"/>
      <c r="P331" s="216">
        <f>O331*H331</f>
        <v>0</v>
      </c>
      <c r="Q331" s="216">
        <v>0.15826000000000001</v>
      </c>
      <c r="R331" s="216">
        <f>Q331*H331</f>
        <v>64.886600000000001</v>
      </c>
      <c r="S331" s="216">
        <v>0</v>
      </c>
      <c r="T331" s="217">
        <f>S331*H331</f>
        <v>0</v>
      </c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R331" s="218" t="s">
        <v>148</v>
      </c>
      <c r="AT331" s="218" t="s">
        <v>143</v>
      </c>
      <c r="AU331" s="218" t="s">
        <v>86</v>
      </c>
      <c r="AY331" s="20" t="s">
        <v>141</v>
      </c>
      <c r="BE331" s="219">
        <f>IF(N331="základní",J331,0)</f>
        <v>0</v>
      </c>
      <c r="BF331" s="219">
        <f>IF(N331="snížená",J331,0)</f>
        <v>0</v>
      </c>
      <c r="BG331" s="219">
        <f>IF(N331="zákl. přenesená",J331,0)</f>
        <v>0</v>
      </c>
      <c r="BH331" s="219">
        <f>IF(N331="sníž. přenesená",J331,0)</f>
        <v>0</v>
      </c>
      <c r="BI331" s="219">
        <f>IF(N331="nulová",J331,0)</f>
        <v>0</v>
      </c>
      <c r="BJ331" s="20" t="s">
        <v>84</v>
      </c>
      <c r="BK331" s="219">
        <f>ROUND(I331*H331,2)</f>
        <v>0</v>
      </c>
      <c r="BL331" s="20" t="s">
        <v>148</v>
      </c>
      <c r="BM331" s="218" t="s">
        <v>506</v>
      </c>
    </row>
    <row r="332" s="2" customFormat="1">
      <c r="A332" s="41"/>
      <c r="B332" s="42"/>
      <c r="C332" s="43"/>
      <c r="D332" s="220" t="s">
        <v>150</v>
      </c>
      <c r="E332" s="43"/>
      <c r="F332" s="221" t="s">
        <v>507</v>
      </c>
      <c r="G332" s="43"/>
      <c r="H332" s="43"/>
      <c r="I332" s="222"/>
      <c r="J332" s="43"/>
      <c r="K332" s="43"/>
      <c r="L332" s="47"/>
      <c r="M332" s="223"/>
      <c r="N332" s="224"/>
      <c r="O332" s="87"/>
      <c r="P332" s="87"/>
      <c r="Q332" s="87"/>
      <c r="R332" s="87"/>
      <c r="S332" s="87"/>
      <c r="T332" s="88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T332" s="20" t="s">
        <v>150</v>
      </c>
      <c r="AU332" s="20" t="s">
        <v>86</v>
      </c>
    </row>
    <row r="333" s="2" customFormat="1">
      <c r="A333" s="41"/>
      <c r="B333" s="42"/>
      <c r="C333" s="43"/>
      <c r="D333" s="225" t="s">
        <v>152</v>
      </c>
      <c r="E333" s="43"/>
      <c r="F333" s="226" t="s">
        <v>508</v>
      </c>
      <c r="G333" s="43"/>
      <c r="H333" s="43"/>
      <c r="I333" s="222"/>
      <c r="J333" s="43"/>
      <c r="K333" s="43"/>
      <c r="L333" s="47"/>
      <c r="M333" s="223"/>
      <c r="N333" s="224"/>
      <c r="O333" s="87"/>
      <c r="P333" s="87"/>
      <c r="Q333" s="87"/>
      <c r="R333" s="87"/>
      <c r="S333" s="87"/>
      <c r="T333" s="88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T333" s="20" t="s">
        <v>152</v>
      </c>
      <c r="AU333" s="20" t="s">
        <v>86</v>
      </c>
    </row>
    <row r="334" s="2" customFormat="1" ht="24.15" customHeight="1">
      <c r="A334" s="41"/>
      <c r="B334" s="42"/>
      <c r="C334" s="207" t="s">
        <v>509</v>
      </c>
      <c r="D334" s="207" t="s">
        <v>143</v>
      </c>
      <c r="E334" s="208" t="s">
        <v>510</v>
      </c>
      <c r="F334" s="209" t="s">
        <v>511</v>
      </c>
      <c r="G334" s="210" t="s">
        <v>146</v>
      </c>
      <c r="H334" s="211">
        <v>410</v>
      </c>
      <c r="I334" s="212"/>
      <c r="J334" s="213">
        <f>ROUND(I334*H334,2)</f>
        <v>0</v>
      </c>
      <c r="K334" s="209" t="s">
        <v>147</v>
      </c>
      <c r="L334" s="47"/>
      <c r="M334" s="214" t="s">
        <v>19</v>
      </c>
      <c r="N334" s="215" t="s">
        <v>47</v>
      </c>
      <c r="O334" s="87"/>
      <c r="P334" s="216">
        <f>O334*H334</f>
        <v>0</v>
      </c>
      <c r="Q334" s="216">
        <v>0.0056100000000000004</v>
      </c>
      <c r="R334" s="216">
        <f>Q334*H334</f>
        <v>2.3001</v>
      </c>
      <c r="S334" s="216">
        <v>0</v>
      </c>
      <c r="T334" s="217">
        <f>S334*H334</f>
        <v>0</v>
      </c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R334" s="218" t="s">
        <v>148</v>
      </c>
      <c r="AT334" s="218" t="s">
        <v>143</v>
      </c>
      <c r="AU334" s="218" t="s">
        <v>86</v>
      </c>
      <c r="AY334" s="20" t="s">
        <v>141</v>
      </c>
      <c r="BE334" s="219">
        <f>IF(N334="základní",J334,0)</f>
        <v>0</v>
      </c>
      <c r="BF334" s="219">
        <f>IF(N334="snížená",J334,0)</f>
        <v>0</v>
      </c>
      <c r="BG334" s="219">
        <f>IF(N334="zákl. přenesená",J334,0)</f>
        <v>0</v>
      </c>
      <c r="BH334" s="219">
        <f>IF(N334="sníž. přenesená",J334,0)</f>
        <v>0</v>
      </c>
      <c r="BI334" s="219">
        <f>IF(N334="nulová",J334,0)</f>
        <v>0</v>
      </c>
      <c r="BJ334" s="20" t="s">
        <v>84</v>
      </c>
      <c r="BK334" s="219">
        <f>ROUND(I334*H334,2)</f>
        <v>0</v>
      </c>
      <c r="BL334" s="20" t="s">
        <v>148</v>
      </c>
      <c r="BM334" s="218" t="s">
        <v>512</v>
      </c>
    </row>
    <row r="335" s="2" customFormat="1">
      <c r="A335" s="41"/>
      <c r="B335" s="42"/>
      <c r="C335" s="43"/>
      <c r="D335" s="220" t="s">
        <v>150</v>
      </c>
      <c r="E335" s="43"/>
      <c r="F335" s="221" t="s">
        <v>513</v>
      </c>
      <c r="G335" s="43"/>
      <c r="H335" s="43"/>
      <c r="I335" s="222"/>
      <c r="J335" s="43"/>
      <c r="K335" s="43"/>
      <c r="L335" s="47"/>
      <c r="M335" s="223"/>
      <c r="N335" s="224"/>
      <c r="O335" s="87"/>
      <c r="P335" s="87"/>
      <c r="Q335" s="87"/>
      <c r="R335" s="87"/>
      <c r="S335" s="87"/>
      <c r="T335" s="88"/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T335" s="20" t="s">
        <v>150</v>
      </c>
      <c r="AU335" s="20" t="s">
        <v>86</v>
      </c>
    </row>
    <row r="336" s="2" customFormat="1">
      <c r="A336" s="41"/>
      <c r="B336" s="42"/>
      <c r="C336" s="43"/>
      <c r="D336" s="225" t="s">
        <v>152</v>
      </c>
      <c r="E336" s="43"/>
      <c r="F336" s="226" t="s">
        <v>514</v>
      </c>
      <c r="G336" s="43"/>
      <c r="H336" s="43"/>
      <c r="I336" s="222"/>
      <c r="J336" s="43"/>
      <c r="K336" s="43"/>
      <c r="L336" s="47"/>
      <c r="M336" s="223"/>
      <c r="N336" s="224"/>
      <c r="O336" s="87"/>
      <c r="P336" s="87"/>
      <c r="Q336" s="87"/>
      <c r="R336" s="87"/>
      <c r="S336" s="87"/>
      <c r="T336" s="88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T336" s="20" t="s">
        <v>152</v>
      </c>
      <c r="AU336" s="20" t="s">
        <v>86</v>
      </c>
    </row>
    <row r="337" s="2" customFormat="1" ht="24.15" customHeight="1">
      <c r="A337" s="41"/>
      <c r="B337" s="42"/>
      <c r="C337" s="207" t="s">
        <v>515</v>
      </c>
      <c r="D337" s="207" t="s">
        <v>143</v>
      </c>
      <c r="E337" s="208" t="s">
        <v>516</v>
      </c>
      <c r="F337" s="209" t="s">
        <v>517</v>
      </c>
      <c r="G337" s="210" t="s">
        <v>146</v>
      </c>
      <c r="H337" s="211">
        <v>410</v>
      </c>
      <c r="I337" s="212"/>
      <c r="J337" s="213">
        <f>ROUND(I337*H337,2)</f>
        <v>0</v>
      </c>
      <c r="K337" s="209" t="s">
        <v>147</v>
      </c>
      <c r="L337" s="47"/>
      <c r="M337" s="214" t="s">
        <v>19</v>
      </c>
      <c r="N337" s="215" t="s">
        <v>47</v>
      </c>
      <c r="O337" s="87"/>
      <c r="P337" s="216">
        <f>O337*H337</f>
        <v>0</v>
      </c>
      <c r="Q337" s="216">
        <v>0.00060999999999999997</v>
      </c>
      <c r="R337" s="216">
        <f>Q337*H337</f>
        <v>0.25009999999999999</v>
      </c>
      <c r="S337" s="216">
        <v>0</v>
      </c>
      <c r="T337" s="217">
        <f>S337*H337</f>
        <v>0</v>
      </c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R337" s="218" t="s">
        <v>148</v>
      </c>
      <c r="AT337" s="218" t="s">
        <v>143</v>
      </c>
      <c r="AU337" s="218" t="s">
        <v>86</v>
      </c>
      <c r="AY337" s="20" t="s">
        <v>141</v>
      </c>
      <c r="BE337" s="219">
        <f>IF(N337="základní",J337,0)</f>
        <v>0</v>
      </c>
      <c r="BF337" s="219">
        <f>IF(N337="snížená",J337,0)</f>
        <v>0</v>
      </c>
      <c r="BG337" s="219">
        <f>IF(N337="zákl. přenesená",J337,0)</f>
        <v>0</v>
      </c>
      <c r="BH337" s="219">
        <f>IF(N337="sníž. přenesená",J337,0)</f>
        <v>0</v>
      </c>
      <c r="BI337" s="219">
        <f>IF(N337="nulová",J337,0)</f>
        <v>0</v>
      </c>
      <c r="BJ337" s="20" t="s">
        <v>84</v>
      </c>
      <c r="BK337" s="219">
        <f>ROUND(I337*H337,2)</f>
        <v>0</v>
      </c>
      <c r="BL337" s="20" t="s">
        <v>148</v>
      </c>
      <c r="BM337" s="218" t="s">
        <v>518</v>
      </c>
    </row>
    <row r="338" s="2" customFormat="1">
      <c r="A338" s="41"/>
      <c r="B338" s="42"/>
      <c r="C338" s="43"/>
      <c r="D338" s="220" t="s">
        <v>150</v>
      </c>
      <c r="E338" s="43"/>
      <c r="F338" s="221" t="s">
        <v>519</v>
      </c>
      <c r="G338" s="43"/>
      <c r="H338" s="43"/>
      <c r="I338" s="222"/>
      <c r="J338" s="43"/>
      <c r="K338" s="43"/>
      <c r="L338" s="47"/>
      <c r="M338" s="223"/>
      <c r="N338" s="224"/>
      <c r="O338" s="87"/>
      <c r="P338" s="87"/>
      <c r="Q338" s="87"/>
      <c r="R338" s="87"/>
      <c r="S338" s="87"/>
      <c r="T338" s="88"/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T338" s="20" t="s">
        <v>150</v>
      </c>
      <c r="AU338" s="20" t="s">
        <v>86</v>
      </c>
    </row>
    <row r="339" s="2" customFormat="1">
      <c r="A339" s="41"/>
      <c r="B339" s="42"/>
      <c r="C339" s="43"/>
      <c r="D339" s="225" t="s">
        <v>152</v>
      </c>
      <c r="E339" s="43"/>
      <c r="F339" s="226" t="s">
        <v>520</v>
      </c>
      <c r="G339" s="43"/>
      <c r="H339" s="43"/>
      <c r="I339" s="222"/>
      <c r="J339" s="43"/>
      <c r="K339" s="43"/>
      <c r="L339" s="47"/>
      <c r="M339" s="223"/>
      <c r="N339" s="224"/>
      <c r="O339" s="87"/>
      <c r="P339" s="87"/>
      <c r="Q339" s="87"/>
      <c r="R339" s="87"/>
      <c r="S339" s="87"/>
      <c r="T339" s="88"/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T339" s="20" t="s">
        <v>152</v>
      </c>
      <c r="AU339" s="20" t="s">
        <v>86</v>
      </c>
    </row>
    <row r="340" s="2" customFormat="1" ht="33" customHeight="1">
      <c r="A340" s="41"/>
      <c r="B340" s="42"/>
      <c r="C340" s="207" t="s">
        <v>521</v>
      </c>
      <c r="D340" s="207" t="s">
        <v>143</v>
      </c>
      <c r="E340" s="208" t="s">
        <v>522</v>
      </c>
      <c r="F340" s="209" t="s">
        <v>523</v>
      </c>
      <c r="G340" s="210" t="s">
        <v>146</v>
      </c>
      <c r="H340" s="211">
        <v>410</v>
      </c>
      <c r="I340" s="212"/>
      <c r="J340" s="213">
        <f>ROUND(I340*H340,2)</f>
        <v>0</v>
      </c>
      <c r="K340" s="209" t="s">
        <v>147</v>
      </c>
      <c r="L340" s="47"/>
      <c r="M340" s="214" t="s">
        <v>19</v>
      </c>
      <c r="N340" s="215" t="s">
        <v>47</v>
      </c>
      <c r="O340" s="87"/>
      <c r="P340" s="216">
        <f>O340*H340</f>
        <v>0</v>
      </c>
      <c r="Q340" s="216">
        <v>0.10373</v>
      </c>
      <c r="R340" s="216">
        <f>Q340*H340</f>
        <v>42.529299999999999</v>
      </c>
      <c r="S340" s="216">
        <v>0</v>
      </c>
      <c r="T340" s="217">
        <f>S340*H340</f>
        <v>0</v>
      </c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R340" s="218" t="s">
        <v>148</v>
      </c>
      <c r="AT340" s="218" t="s">
        <v>143</v>
      </c>
      <c r="AU340" s="218" t="s">
        <v>86</v>
      </c>
      <c r="AY340" s="20" t="s">
        <v>141</v>
      </c>
      <c r="BE340" s="219">
        <f>IF(N340="základní",J340,0)</f>
        <v>0</v>
      </c>
      <c r="BF340" s="219">
        <f>IF(N340="snížená",J340,0)</f>
        <v>0</v>
      </c>
      <c r="BG340" s="219">
        <f>IF(N340="zákl. přenesená",J340,0)</f>
        <v>0</v>
      </c>
      <c r="BH340" s="219">
        <f>IF(N340="sníž. přenesená",J340,0)</f>
        <v>0</v>
      </c>
      <c r="BI340" s="219">
        <f>IF(N340="nulová",J340,0)</f>
        <v>0</v>
      </c>
      <c r="BJ340" s="20" t="s">
        <v>84</v>
      </c>
      <c r="BK340" s="219">
        <f>ROUND(I340*H340,2)</f>
        <v>0</v>
      </c>
      <c r="BL340" s="20" t="s">
        <v>148</v>
      </c>
      <c r="BM340" s="218" t="s">
        <v>524</v>
      </c>
    </row>
    <row r="341" s="2" customFormat="1">
      <c r="A341" s="41"/>
      <c r="B341" s="42"/>
      <c r="C341" s="43"/>
      <c r="D341" s="220" t="s">
        <v>150</v>
      </c>
      <c r="E341" s="43"/>
      <c r="F341" s="221" t="s">
        <v>525</v>
      </c>
      <c r="G341" s="43"/>
      <c r="H341" s="43"/>
      <c r="I341" s="222"/>
      <c r="J341" s="43"/>
      <c r="K341" s="43"/>
      <c r="L341" s="47"/>
      <c r="M341" s="223"/>
      <c r="N341" s="224"/>
      <c r="O341" s="87"/>
      <c r="P341" s="87"/>
      <c r="Q341" s="87"/>
      <c r="R341" s="87"/>
      <c r="S341" s="87"/>
      <c r="T341" s="88"/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T341" s="20" t="s">
        <v>150</v>
      </c>
      <c r="AU341" s="20" t="s">
        <v>86</v>
      </c>
    </row>
    <row r="342" s="2" customFormat="1">
      <c r="A342" s="41"/>
      <c r="B342" s="42"/>
      <c r="C342" s="43"/>
      <c r="D342" s="225" t="s">
        <v>152</v>
      </c>
      <c r="E342" s="43"/>
      <c r="F342" s="226" t="s">
        <v>526</v>
      </c>
      <c r="G342" s="43"/>
      <c r="H342" s="43"/>
      <c r="I342" s="222"/>
      <c r="J342" s="43"/>
      <c r="K342" s="43"/>
      <c r="L342" s="47"/>
      <c r="M342" s="223"/>
      <c r="N342" s="224"/>
      <c r="O342" s="87"/>
      <c r="P342" s="87"/>
      <c r="Q342" s="87"/>
      <c r="R342" s="87"/>
      <c r="S342" s="87"/>
      <c r="T342" s="88"/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T342" s="20" t="s">
        <v>152</v>
      </c>
      <c r="AU342" s="20" t="s">
        <v>86</v>
      </c>
    </row>
    <row r="343" s="12" customFormat="1" ht="22.8" customHeight="1">
      <c r="A343" s="12"/>
      <c r="B343" s="191"/>
      <c r="C343" s="192"/>
      <c r="D343" s="193" t="s">
        <v>75</v>
      </c>
      <c r="E343" s="205" t="s">
        <v>182</v>
      </c>
      <c r="F343" s="205" t="s">
        <v>527</v>
      </c>
      <c r="G343" s="192"/>
      <c r="H343" s="192"/>
      <c r="I343" s="195"/>
      <c r="J343" s="206">
        <f>BK343</f>
        <v>0</v>
      </c>
      <c r="K343" s="192"/>
      <c r="L343" s="197"/>
      <c r="M343" s="198"/>
      <c r="N343" s="199"/>
      <c r="O343" s="199"/>
      <c r="P343" s="200">
        <f>SUM(P344:P419)</f>
        <v>0</v>
      </c>
      <c r="Q343" s="199"/>
      <c r="R343" s="200">
        <f>SUM(R344:R419)</f>
        <v>24.305332110000002</v>
      </c>
      <c r="S343" s="199"/>
      <c r="T343" s="201">
        <f>SUM(T344:T419)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02" t="s">
        <v>84</v>
      </c>
      <c r="AT343" s="203" t="s">
        <v>75</v>
      </c>
      <c r="AU343" s="203" t="s">
        <v>84</v>
      </c>
      <c r="AY343" s="202" t="s">
        <v>141</v>
      </c>
      <c r="BK343" s="204">
        <f>SUM(BK344:BK419)</f>
        <v>0</v>
      </c>
    </row>
    <row r="344" s="2" customFormat="1" ht="24.15" customHeight="1">
      <c r="A344" s="41"/>
      <c r="B344" s="42"/>
      <c r="C344" s="207" t="s">
        <v>528</v>
      </c>
      <c r="D344" s="207" t="s">
        <v>143</v>
      </c>
      <c r="E344" s="208" t="s">
        <v>529</v>
      </c>
      <c r="F344" s="209" t="s">
        <v>530</v>
      </c>
      <c r="G344" s="210" t="s">
        <v>307</v>
      </c>
      <c r="H344" s="211">
        <v>1</v>
      </c>
      <c r="I344" s="212"/>
      <c r="J344" s="213">
        <f>ROUND(I344*H344,2)</f>
        <v>0</v>
      </c>
      <c r="K344" s="209" t="s">
        <v>147</v>
      </c>
      <c r="L344" s="47"/>
      <c r="M344" s="214" t="s">
        <v>19</v>
      </c>
      <c r="N344" s="215" t="s">
        <v>47</v>
      </c>
      <c r="O344" s="87"/>
      <c r="P344" s="216">
        <f>O344*H344</f>
        <v>0</v>
      </c>
      <c r="Q344" s="216">
        <v>0.1575</v>
      </c>
      <c r="R344" s="216">
        <f>Q344*H344</f>
        <v>0.1575</v>
      </c>
      <c r="S344" s="216">
        <v>0</v>
      </c>
      <c r="T344" s="217">
        <f>S344*H344</f>
        <v>0</v>
      </c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R344" s="218" t="s">
        <v>148</v>
      </c>
      <c r="AT344" s="218" t="s">
        <v>143</v>
      </c>
      <c r="AU344" s="218" t="s">
        <v>86</v>
      </c>
      <c r="AY344" s="20" t="s">
        <v>141</v>
      </c>
      <c r="BE344" s="219">
        <f>IF(N344="základní",J344,0)</f>
        <v>0</v>
      </c>
      <c r="BF344" s="219">
        <f>IF(N344="snížená",J344,0)</f>
        <v>0</v>
      </c>
      <c r="BG344" s="219">
        <f>IF(N344="zákl. přenesená",J344,0)</f>
        <v>0</v>
      </c>
      <c r="BH344" s="219">
        <f>IF(N344="sníž. přenesená",J344,0)</f>
        <v>0</v>
      </c>
      <c r="BI344" s="219">
        <f>IF(N344="nulová",J344,0)</f>
        <v>0</v>
      </c>
      <c r="BJ344" s="20" t="s">
        <v>84</v>
      </c>
      <c r="BK344" s="219">
        <f>ROUND(I344*H344,2)</f>
        <v>0</v>
      </c>
      <c r="BL344" s="20" t="s">
        <v>148</v>
      </c>
      <c r="BM344" s="218" t="s">
        <v>531</v>
      </c>
    </row>
    <row r="345" s="2" customFormat="1">
      <c r="A345" s="41"/>
      <c r="B345" s="42"/>
      <c r="C345" s="43"/>
      <c r="D345" s="220" t="s">
        <v>150</v>
      </c>
      <c r="E345" s="43"/>
      <c r="F345" s="221" t="s">
        <v>532</v>
      </c>
      <c r="G345" s="43"/>
      <c r="H345" s="43"/>
      <c r="I345" s="222"/>
      <c r="J345" s="43"/>
      <c r="K345" s="43"/>
      <c r="L345" s="47"/>
      <c r="M345" s="223"/>
      <c r="N345" s="224"/>
      <c r="O345" s="87"/>
      <c r="P345" s="87"/>
      <c r="Q345" s="87"/>
      <c r="R345" s="87"/>
      <c r="S345" s="87"/>
      <c r="T345" s="88"/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T345" s="20" t="s">
        <v>150</v>
      </c>
      <c r="AU345" s="20" t="s">
        <v>86</v>
      </c>
    </row>
    <row r="346" s="2" customFormat="1">
      <c r="A346" s="41"/>
      <c r="B346" s="42"/>
      <c r="C346" s="43"/>
      <c r="D346" s="225" t="s">
        <v>152</v>
      </c>
      <c r="E346" s="43"/>
      <c r="F346" s="226" t="s">
        <v>533</v>
      </c>
      <c r="G346" s="43"/>
      <c r="H346" s="43"/>
      <c r="I346" s="222"/>
      <c r="J346" s="43"/>
      <c r="K346" s="43"/>
      <c r="L346" s="47"/>
      <c r="M346" s="223"/>
      <c r="N346" s="224"/>
      <c r="O346" s="87"/>
      <c r="P346" s="87"/>
      <c r="Q346" s="87"/>
      <c r="R346" s="87"/>
      <c r="S346" s="87"/>
      <c r="T346" s="88"/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T346" s="20" t="s">
        <v>152</v>
      </c>
      <c r="AU346" s="20" t="s">
        <v>86</v>
      </c>
    </row>
    <row r="347" s="15" customFormat="1">
      <c r="A347" s="15"/>
      <c r="B347" s="249"/>
      <c r="C347" s="250"/>
      <c r="D347" s="220" t="s">
        <v>171</v>
      </c>
      <c r="E347" s="251" t="s">
        <v>19</v>
      </c>
      <c r="F347" s="252" t="s">
        <v>534</v>
      </c>
      <c r="G347" s="250"/>
      <c r="H347" s="251" t="s">
        <v>19</v>
      </c>
      <c r="I347" s="253"/>
      <c r="J347" s="250"/>
      <c r="K347" s="250"/>
      <c r="L347" s="254"/>
      <c r="M347" s="255"/>
      <c r="N347" s="256"/>
      <c r="O347" s="256"/>
      <c r="P347" s="256"/>
      <c r="Q347" s="256"/>
      <c r="R347" s="256"/>
      <c r="S347" s="256"/>
      <c r="T347" s="257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58" t="s">
        <v>171</v>
      </c>
      <c r="AU347" s="258" t="s">
        <v>86</v>
      </c>
      <c r="AV347" s="15" t="s">
        <v>84</v>
      </c>
      <c r="AW347" s="15" t="s">
        <v>37</v>
      </c>
      <c r="AX347" s="15" t="s">
        <v>76</v>
      </c>
      <c r="AY347" s="258" t="s">
        <v>141</v>
      </c>
    </row>
    <row r="348" s="13" customFormat="1">
      <c r="A348" s="13"/>
      <c r="B348" s="227"/>
      <c r="C348" s="228"/>
      <c r="D348" s="220" t="s">
        <v>171</v>
      </c>
      <c r="E348" s="229" t="s">
        <v>19</v>
      </c>
      <c r="F348" s="230" t="s">
        <v>84</v>
      </c>
      <c r="G348" s="228"/>
      <c r="H348" s="231">
        <v>1</v>
      </c>
      <c r="I348" s="232"/>
      <c r="J348" s="228"/>
      <c r="K348" s="228"/>
      <c r="L348" s="233"/>
      <c r="M348" s="234"/>
      <c r="N348" s="235"/>
      <c r="O348" s="235"/>
      <c r="P348" s="235"/>
      <c r="Q348" s="235"/>
      <c r="R348" s="235"/>
      <c r="S348" s="235"/>
      <c r="T348" s="236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7" t="s">
        <v>171</v>
      </c>
      <c r="AU348" s="237" t="s">
        <v>86</v>
      </c>
      <c r="AV348" s="13" t="s">
        <v>86</v>
      </c>
      <c r="AW348" s="13" t="s">
        <v>37</v>
      </c>
      <c r="AX348" s="13" t="s">
        <v>84</v>
      </c>
      <c r="AY348" s="237" t="s">
        <v>141</v>
      </c>
    </row>
    <row r="349" s="2" customFormat="1" ht="24.15" customHeight="1">
      <c r="A349" s="41"/>
      <c r="B349" s="42"/>
      <c r="C349" s="207" t="s">
        <v>535</v>
      </c>
      <c r="D349" s="207" t="s">
        <v>143</v>
      </c>
      <c r="E349" s="208" t="s">
        <v>536</v>
      </c>
      <c r="F349" s="209" t="s">
        <v>537</v>
      </c>
      <c r="G349" s="210" t="s">
        <v>146</v>
      </c>
      <c r="H349" s="211">
        <v>3.7749999999999999</v>
      </c>
      <c r="I349" s="212"/>
      <c r="J349" s="213">
        <f>ROUND(I349*H349,2)</f>
        <v>0</v>
      </c>
      <c r="K349" s="209" t="s">
        <v>147</v>
      </c>
      <c r="L349" s="47"/>
      <c r="M349" s="214" t="s">
        <v>19</v>
      </c>
      <c r="N349" s="215" t="s">
        <v>47</v>
      </c>
      <c r="O349" s="87"/>
      <c r="P349" s="216">
        <f>O349*H349</f>
        <v>0</v>
      </c>
      <c r="Q349" s="216">
        <v>0.033579999999999999</v>
      </c>
      <c r="R349" s="216">
        <f>Q349*H349</f>
        <v>0.1267645</v>
      </c>
      <c r="S349" s="216">
        <v>0</v>
      </c>
      <c r="T349" s="217">
        <f>S349*H349</f>
        <v>0</v>
      </c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R349" s="218" t="s">
        <v>148</v>
      </c>
      <c r="AT349" s="218" t="s">
        <v>143</v>
      </c>
      <c r="AU349" s="218" t="s">
        <v>86</v>
      </c>
      <c r="AY349" s="20" t="s">
        <v>141</v>
      </c>
      <c r="BE349" s="219">
        <f>IF(N349="základní",J349,0)</f>
        <v>0</v>
      </c>
      <c r="BF349" s="219">
        <f>IF(N349="snížená",J349,0)</f>
        <v>0</v>
      </c>
      <c r="BG349" s="219">
        <f>IF(N349="zákl. přenesená",J349,0)</f>
        <v>0</v>
      </c>
      <c r="BH349" s="219">
        <f>IF(N349="sníž. přenesená",J349,0)</f>
        <v>0</v>
      </c>
      <c r="BI349" s="219">
        <f>IF(N349="nulová",J349,0)</f>
        <v>0</v>
      </c>
      <c r="BJ349" s="20" t="s">
        <v>84</v>
      </c>
      <c r="BK349" s="219">
        <f>ROUND(I349*H349,2)</f>
        <v>0</v>
      </c>
      <c r="BL349" s="20" t="s">
        <v>148</v>
      </c>
      <c r="BM349" s="218" t="s">
        <v>538</v>
      </c>
    </row>
    <row r="350" s="2" customFormat="1">
      <c r="A350" s="41"/>
      <c r="B350" s="42"/>
      <c r="C350" s="43"/>
      <c r="D350" s="220" t="s">
        <v>150</v>
      </c>
      <c r="E350" s="43"/>
      <c r="F350" s="221" t="s">
        <v>539</v>
      </c>
      <c r="G350" s="43"/>
      <c r="H350" s="43"/>
      <c r="I350" s="222"/>
      <c r="J350" s="43"/>
      <c r="K350" s="43"/>
      <c r="L350" s="47"/>
      <c r="M350" s="223"/>
      <c r="N350" s="224"/>
      <c r="O350" s="87"/>
      <c r="P350" s="87"/>
      <c r="Q350" s="87"/>
      <c r="R350" s="87"/>
      <c r="S350" s="87"/>
      <c r="T350" s="88"/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T350" s="20" t="s">
        <v>150</v>
      </c>
      <c r="AU350" s="20" t="s">
        <v>86</v>
      </c>
    </row>
    <row r="351" s="2" customFormat="1">
      <c r="A351" s="41"/>
      <c r="B351" s="42"/>
      <c r="C351" s="43"/>
      <c r="D351" s="225" t="s">
        <v>152</v>
      </c>
      <c r="E351" s="43"/>
      <c r="F351" s="226" t="s">
        <v>540</v>
      </c>
      <c r="G351" s="43"/>
      <c r="H351" s="43"/>
      <c r="I351" s="222"/>
      <c r="J351" s="43"/>
      <c r="K351" s="43"/>
      <c r="L351" s="47"/>
      <c r="M351" s="223"/>
      <c r="N351" s="224"/>
      <c r="O351" s="87"/>
      <c r="P351" s="87"/>
      <c r="Q351" s="87"/>
      <c r="R351" s="87"/>
      <c r="S351" s="87"/>
      <c r="T351" s="88"/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T351" s="20" t="s">
        <v>152</v>
      </c>
      <c r="AU351" s="20" t="s">
        <v>86</v>
      </c>
    </row>
    <row r="352" s="13" customFormat="1">
      <c r="A352" s="13"/>
      <c r="B352" s="227"/>
      <c r="C352" s="228"/>
      <c r="D352" s="220" t="s">
        <v>171</v>
      </c>
      <c r="E352" s="229" t="s">
        <v>19</v>
      </c>
      <c r="F352" s="230" t="s">
        <v>541</v>
      </c>
      <c r="G352" s="228"/>
      <c r="H352" s="231">
        <v>3.7749999999999999</v>
      </c>
      <c r="I352" s="232"/>
      <c r="J352" s="228"/>
      <c r="K352" s="228"/>
      <c r="L352" s="233"/>
      <c r="M352" s="234"/>
      <c r="N352" s="235"/>
      <c r="O352" s="235"/>
      <c r="P352" s="235"/>
      <c r="Q352" s="235"/>
      <c r="R352" s="235"/>
      <c r="S352" s="235"/>
      <c r="T352" s="236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7" t="s">
        <v>171</v>
      </c>
      <c r="AU352" s="237" t="s">
        <v>86</v>
      </c>
      <c r="AV352" s="13" t="s">
        <v>86</v>
      </c>
      <c r="AW352" s="13" t="s">
        <v>37</v>
      </c>
      <c r="AX352" s="13" t="s">
        <v>76</v>
      </c>
      <c r="AY352" s="237" t="s">
        <v>141</v>
      </c>
    </row>
    <row r="353" s="14" customFormat="1">
      <c r="A353" s="14"/>
      <c r="B353" s="238"/>
      <c r="C353" s="239"/>
      <c r="D353" s="220" t="s">
        <v>171</v>
      </c>
      <c r="E353" s="240" t="s">
        <v>19</v>
      </c>
      <c r="F353" s="241" t="s">
        <v>174</v>
      </c>
      <c r="G353" s="239"/>
      <c r="H353" s="242">
        <v>3.7749999999999999</v>
      </c>
      <c r="I353" s="243"/>
      <c r="J353" s="239"/>
      <c r="K353" s="239"/>
      <c r="L353" s="244"/>
      <c r="M353" s="245"/>
      <c r="N353" s="246"/>
      <c r="O353" s="246"/>
      <c r="P353" s="246"/>
      <c r="Q353" s="246"/>
      <c r="R353" s="246"/>
      <c r="S353" s="246"/>
      <c r="T353" s="247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8" t="s">
        <v>171</v>
      </c>
      <c r="AU353" s="248" t="s">
        <v>86</v>
      </c>
      <c r="AV353" s="14" t="s">
        <v>148</v>
      </c>
      <c r="AW353" s="14" t="s">
        <v>37</v>
      </c>
      <c r="AX353" s="14" t="s">
        <v>84</v>
      </c>
      <c r="AY353" s="248" t="s">
        <v>141</v>
      </c>
    </row>
    <row r="354" s="2" customFormat="1" ht="24.15" customHeight="1">
      <c r="A354" s="41"/>
      <c r="B354" s="42"/>
      <c r="C354" s="207" t="s">
        <v>542</v>
      </c>
      <c r="D354" s="207" t="s">
        <v>143</v>
      </c>
      <c r="E354" s="208" t="s">
        <v>543</v>
      </c>
      <c r="F354" s="209" t="s">
        <v>544</v>
      </c>
      <c r="G354" s="210" t="s">
        <v>545</v>
      </c>
      <c r="H354" s="211">
        <v>15.1</v>
      </c>
      <c r="I354" s="212"/>
      <c r="J354" s="213">
        <f>ROUND(I354*H354,2)</f>
        <v>0</v>
      </c>
      <c r="K354" s="209" t="s">
        <v>147</v>
      </c>
      <c r="L354" s="47"/>
      <c r="M354" s="214" t="s">
        <v>19</v>
      </c>
      <c r="N354" s="215" t="s">
        <v>47</v>
      </c>
      <c r="O354" s="87"/>
      <c r="P354" s="216">
        <f>O354*H354</f>
        <v>0</v>
      </c>
      <c r="Q354" s="216">
        <v>0.0015</v>
      </c>
      <c r="R354" s="216">
        <f>Q354*H354</f>
        <v>0.02265</v>
      </c>
      <c r="S354" s="216">
        <v>0</v>
      </c>
      <c r="T354" s="217">
        <f>S354*H354</f>
        <v>0</v>
      </c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R354" s="218" t="s">
        <v>148</v>
      </c>
      <c r="AT354" s="218" t="s">
        <v>143</v>
      </c>
      <c r="AU354" s="218" t="s">
        <v>86</v>
      </c>
      <c r="AY354" s="20" t="s">
        <v>141</v>
      </c>
      <c r="BE354" s="219">
        <f>IF(N354="základní",J354,0)</f>
        <v>0</v>
      </c>
      <c r="BF354" s="219">
        <f>IF(N354="snížená",J354,0)</f>
        <v>0</v>
      </c>
      <c r="BG354" s="219">
        <f>IF(N354="zákl. přenesená",J354,0)</f>
        <v>0</v>
      </c>
      <c r="BH354" s="219">
        <f>IF(N354="sníž. přenesená",J354,0)</f>
        <v>0</v>
      </c>
      <c r="BI354" s="219">
        <f>IF(N354="nulová",J354,0)</f>
        <v>0</v>
      </c>
      <c r="BJ354" s="20" t="s">
        <v>84</v>
      </c>
      <c r="BK354" s="219">
        <f>ROUND(I354*H354,2)</f>
        <v>0</v>
      </c>
      <c r="BL354" s="20" t="s">
        <v>148</v>
      </c>
      <c r="BM354" s="218" t="s">
        <v>546</v>
      </c>
    </row>
    <row r="355" s="2" customFormat="1">
      <c r="A355" s="41"/>
      <c r="B355" s="42"/>
      <c r="C355" s="43"/>
      <c r="D355" s="220" t="s">
        <v>150</v>
      </c>
      <c r="E355" s="43"/>
      <c r="F355" s="221" t="s">
        <v>547</v>
      </c>
      <c r="G355" s="43"/>
      <c r="H355" s="43"/>
      <c r="I355" s="222"/>
      <c r="J355" s="43"/>
      <c r="K355" s="43"/>
      <c r="L355" s="47"/>
      <c r="M355" s="223"/>
      <c r="N355" s="224"/>
      <c r="O355" s="87"/>
      <c r="P355" s="87"/>
      <c r="Q355" s="87"/>
      <c r="R355" s="87"/>
      <c r="S355" s="87"/>
      <c r="T355" s="88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T355" s="20" t="s">
        <v>150</v>
      </c>
      <c r="AU355" s="20" t="s">
        <v>86</v>
      </c>
    </row>
    <row r="356" s="2" customFormat="1">
      <c r="A356" s="41"/>
      <c r="B356" s="42"/>
      <c r="C356" s="43"/>
      <c r="D356" s="225" t="s">
        <v>152</v>
      </c>
      <c r="E356" s="43"/>
      <c r="F356" s="226" t="s">
        <v>548</v>
      </c>
      <c r="G356" s="43"/>
      <c r="H356" s="43"/>
      <c r="I356" s="222"/>
      <c r="J356" s="43"/>
      <c r="K356" s="43"/>
      <c r="L356" s="47"/>
      <c r="M356" s="223"/>
      <c r="N356" s="224"/>
      <c r="O356" s="87"/>
      <c r="P356" s="87"/>
      <c r="Q356" s="87"/>
      <c r="R356" s="87"/>
      <c r="S356" s="87"/>
      <c r="T356" s="88"/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T356" s="20" t="s">
        <v>152</v>
      </c>
      <c r="AU356" s="20" t="s">
        <v>86</v>
      </c>
    </row>
    <row r="357" s="13" customFormat="1">
      <c r="A357" s="13"/>
      <c r="B357" s="227"/>
      <c r="C357" s="228"/>
      <c r="D357" s="220" t="s">
        <v>171</v>
      </c>
      <c r="E357" s="229" t="s">
        <v>19</v>
      </c>
      <c r="F357" s="230" t="s">
        <v>549</v>
      </c>
      <c r="G357" s="228"/>
      <c r="H357" s="231">
        <v>15.1</v>
      </c>
      <c r="I357" s="232"/>
      <c r="J357" s="228"/>
      <c r="K357" s="228"/>
      <c r="L357" s="233"/>
      <c r="M357" s="234"/>
      <c r="N357" s="235"/>
      <c r="O357" s="235"/>
      <c r="P357" s="235"/>
      <c r="Q357" s="235"/>
      <c r="R357" s="235"/>
      <c r="S357" s="235"/>
      <c r="T357" s="236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7" t="s">
        <v>171</v>
      </c>
      <c r="AU357" s="237" t="s">
        <v>86</v>
      </c>
      <c r="AV357" s="13" t="s">
        <v>86</v>
      </c>
      <c r="AW357" s="13" t="s">
        <v>37</v>
      </c>
      <c r="AX357" s="13" t="s">
        <v>76</v>
      </c>
      <c r="AY357" s="237" t="s">
        <v>141</v>
      </c>
    </row>
    <row r="358" s="14" customFormat="1">
      <c r="A358" s="14"/>
      <c r="B358" s="238"/>
      <c r="C358" s="239"/>
      <c r="D358" s="220" t="s">
        <v>171</v>
      </c>
      <c r="E358" s="240" t="s">
        <v>19</v>
      </c>
      <c r="F358" s="241" t="s">
        <v>174</v>
      </c>
      <c r="G358" s="239"/>
      <c r="H358" s="242">
        <v>15.1</v>
      </c>
      <c r="I358" s="243"/>
      <c r="J358" s="239"/>
      <c r="K358" s="239"/>
      <c r="L358" s="244"/>
      <c r="M358" s="245"/>
      <c r="N358" s="246"/>
      <c r="O358" s="246"/>
      <c r="P358" s="246"/>
      <c r="Q358" s="246"/>
      <c r="R358" s="246"/>
      <c r="S358" s="246"/>
      <c r="T358" s="247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8" t="s">
        <v>171</v>
      </c>
      <c r="AU358" s="248" t="s">
        <v>86</v>
      </c>
      <c r="AV358" s="14" t="s">
        <v>148</v>
      </c>
      <c r="AW358" s="14" t="s">
        <v>37</v>
      </c>
      <c r="AX358" s="14" t="s">
        <v>84</v>
      </c>
      <c r="AY358" s="248" t="s">
        <v>141</v>
      </c>
    </row>
    <row r="359" s="2" customFormat="1" ht="37.8" customHeight="1">
      <c r="A359" s="41"/>
      <c r="B359" s="42"/>
      <c r="C359" s="207" t="s">
        <v>550</v>
      </c>
      <c r="D359" s="207" t="s">
        <v>143</v>
      </c>
      <c r="E359" s="208" t="s">
        <v>551</v>
      </c>
      <c r="F359" s="209" t="s">
        <v>552</v>
      </c>
      <c r="G359" s="210" t="s">
        <v>307</v>
      </c>
      <c r="H359" s="211">
        <v>1</v>
      </c>
      <c r="I359" s="212"/>
      <c r="J359" s="213">
        <f>ROUND(I359*H359,2)</f>
        <v>0</v>
      </c>
      <c r="K359" s="209" t="s">
        <v>147</v>
      </c>
      <c r="L359" s="47"/>
      <c r="M359" s="214" t="s">
        <v>19</v>
      </c>
      <c r="N359" s="215" t="s">
        <v>47</v>
      </c>
      <c r="O359" s="87"/>
      <c r="P359" s="216">
        <f>O359*H359</f>
        <v>0</v>
      </c>
      <c r="Q359" s="216">
        <v>0.0031099999999999999</v>
      </c>
      <c r="R359" s="216">
        <f>Q359*H359</f>
        <v>0.0031099999999999999</v>
      </c>
      <c r="S359" s="216">
        <v>0</v>
      </c>
      <c r="T359" s="217">
        <f>S359*H359</f>
        <v>0</v>
      </c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R359" s="218" t="s">
        <v>148</v>
      </c>
      <c r="AT359" s="218" t="s">
        <v>143</v>
      </c>
      <c r="AU359" s="218" t="s">
        <v>86</v>
      </c>
      <c r="AY359" s="20" t="s">
        <v>141</v>
      </c>
      <c r="BE359" s="219">
        <f>IF(N359="základní",J359,0)</f>
        <v>0</v>
      </c>
      <c r="BF359" s="219">
        <f>IF(N359="snížená",J359,0)</f>
        <v>0</v>
      </c>
      <c r="BG359" s="219">
        <f>IF(N359="zákl. přenesená",J359,0)</f>
        <v>0</v>
      </c>
      <c r="BH359" s="219">
        <f>IF(N359="sníž. přenesená",J359,0)</f>
        <v>0</v>
      </c>
      <c r="BI359" s="219">
        <f>IF(N359="nulová",J359,0)</f>
        <v>0</v>
      </c>
      <c r="BJ359" s="20" t="s">
        <v>84</v>
      </c>
      <c r="BK359" s="219">
        <f>ROUND(I359*H359,2)</f>
        <v>0</v>
      </c>
      <c r="BL359" s="20" t="s">
        <v>148</v>
      </c>
      <c r="BM359" s="218" t="s">
        <v>553</v>
      </c>
    </row>
    <row r="360" s="2" customFormat="1">
      <c r="A360" s="41"/>
      <c r="B360" s="42"/>
      <c r="C360" s="43"/>
      <c r="D360" s="220" t="s">
        <v>150</v>
      </c>
      <c r="E360" s="43"/>
      <c r="F360" s="221" t="s">
        <v>554</v>
      </c>
      <c r="G360" s="43"/>
      <c r="H360" s="43"/>
      <c r="I360" s="222"/>
      <c r="J360" s="43"/>
      <c r="K360" s="43"/>
      <c r="L360" s="47"/>
      <c r="M360" s="223"/>
      <c r="N360" s="224"/>
      <c r="O360" s="87"/>
      <c r="P360" s="87"/>
      <c r="Q360" s="87"/>
      <c r="R360" s="87"/>
      <c r="S360" s="87"/>
      <c r="T360" s="88"/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T360" s="20" t="s">
        <v>150</v>
      </c>
      <c r="AU360" s="20" t="s">
        <v>86</v>
      </c>
    </row>
    <row r="361" s="2" customFormat="1">
      <c r="A361" s="41"/>
      <c r="B361" s="42"/>
      <c r="C361" s="43"/>
      <c r="D361" s="225" t="s">
        <v>152</v>
      </c>
      <c r="E361" s="43"/>
      <c r="F361" s="226" t="s">
        <v>555</v>
      </c>
      <c r="G361" s="43"/>
      <c r="H361" s="43"/>
      <c r="I361" s="222"/>
      <c r="J361" s="43"/>
      <c r="K361" s="43"/>
      <c r="L361" s="47"/>
      <c r="M361" s="223"/>
      <c r="N361" s="224"/>
      <c r="O361" s="87"/>
      <c r="P361" s="87"/>
      <c r="Q361" s="87"/>
      <c r="R361" s="87"/>
      <c r="S361" s="87"/>
      <c r="T361" s="88"/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T361" s="20" t="s">
        <v>152</v>
      </c>
      <c r="AU361" s="20" t="s">
        <v>86</v>
      </c>
    </row>
    <row r="362" s="15" customFormat="1">
      <c r="A362" s="15"/>
      <c r="B362" s="249"/>
      <c r="C362" s="250"/>
      <c r="D362" s="220" t="s">
        <v>171</v>
      </c>
      <c r="E362" s="251" t="s">
        <v>19</v>
      </c>
      <c r="F362" s="252" t="s">
        <v>556</v>
      </c>
      <c r="G362" s="250"/>
      <c r="H362" s="251" t="s">
        <v>19</v>
      </c>
      <c r="I362" s="253"/>
      <c r="J362" s="250"/>
      <c r="K362" s="250"/>
      <c r="L362" s="254"/>
      <c r="M362" s="255"/>
      <c r="N362" s="256"/>
      <c r="O362" s="256"/>
      <c r="P362" s="256"/>
      <c r="Q362" s="256"/>
      <c r="R362" s="256"/>
      <c r="S362" s="256"/>
      <c r="T362" s="257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58" t="s">
        <v>171</v>
      </c>
      <c r="AU362" s="258" t="s">
        <v>86</v>
      </c>
      <c r="AV362" s="15" t="s">
        <v>84</v>
      </c>
      <c r="AW362" s="15" t="s">
        <v>37</v>
      </c>
      <c r="AX362" s="15" t="s">
        <v>76</v>
      </c>
      <c r="AY362" s="258" t="s">
        <v>141</v>
      </c>
    </row>
    <row r="363" s="13" customFormat="1">
      <c r="A363" s="13"/>
      <c r="B363" s="227"/>
      <c r="C363" s="228"/>
      <c r="D363" s="220" t="s">
        <v>171</v>
      </c>
      <c r="E363" s="229" t="s">
        <v>19</v>
      </c>
      <c r="F363" s="230" t="s">
        <v>84</v>
      </c>
      <c r="G363" s="228"/>
      <c r="H363" s="231">
        <v>1</v>
      </c>
      <c r="I363" s="232"/>
      <c r="J363" s="228"/>
      <c r="K363" s="228"/>
      <c r="L363" s="233"/>
      <c r="M363" s="234"/>
      <c r="N363" s="235"/>
      <c r="O363" s="235"/>
      <c r="P363" s="235"/>
      <c r="Q363" s="235"/>
      <c r="R363" s="235"/>
      <c r="S363" s="235"/>
      <c r="T363" s="236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7" t="s">
        <v>171</v>
      </c>
      <c r="AU363" s="237" t="s">
        <v>86</v>
      </c>
      <c r="AV363" s="13" t="s">
        <v>86</v>
      </c>
      <c r="AW363" s="13" t="s">
        <v>37</v>
      </c>
      <c r="AX363" s="13" t="s">
        <v>84</v>
      </c>
      <c r="AY363" s="237" t="s">
        <v>141</v>
      </c>
    </row>
    <row r="364" s="2" customFormat="1" ht="24.15" customHeight="1">
      <c r="A364" s="41"/>
      <c r="B364" s="42"/>
      <c r="C364" s="207" t="s">
        <v>557</v>
      </c>
      <c r="D364" s="207" t="s">
        <v>143</v>
      </c>
      <c r="E364" s="208" t="s">
        <v>558</v>
      </c>
      <c r="F364" s="209" t="s">
        <v>559</v>
      </c>
      <c r="G364" s="210" t="s">
        <v>307</v>
      </c>
      <c r="H364" s="211">
        <v>1</v>
      </c>
      <c r="I364" s="212"/>
      <c r="J364" s="213">
        <f>ROUND(I364*H364,2)</f>
        <v>0</v>
      </c>
      <c r="K364" s="209" t="s">
        <v>147</v>
      </c>
      <c r="L364" s="47"/>
      <c r="M364" s="214" t="s">
        <v>19</v>
      </c>
      <c r="N364" s="215" t="s">
        <v>47</v>
      </c>
      <c r="O364" s="87"/>
      <c r="P364" s="216">
        <f>O364*H364</f>
        <v>0</v>
      </c>
      <c r="Q364" s="216">
        <v>0.00125</v>
      </c>
      <c r="R364" s="216">
        <f>Q364*H364</f>
        <v>0.00125</v>
      </c>
      <c r="S364" s="216">
        <v>0</v>
      </c>
      <c r="T364" s="217">
        <f>S364*H364</f>
        <v>0</v>
      </c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R364" s="218" t="s">
        <v>148</v>
      </c>
      <c r="AT364" s="218" t="s">
        <v>143</v>
      </c>
      <c r="AU364" s="218" t="s">
        <v>86</v>
      </c>
      <c r="AY364" s="20" t="s">
        <v>141</v>
      </c>
      <c r="BE364" s="219">
        <f>IF(N364="základní",J364,0)</f>
        <v>0</v>
      </c>
      <c r="BF364" s="219">
        <f>IF(N364="snížená",J364,0)</f>
        <v>0</v>
      </c>
      <c r="BG364" s="219">
        <f>IF(N364="zákl. přenesená",J364,0)</f>
        <v>0</v>
      </c>
      <c r="BH364" s="219">
        <f>IF(N364="sníž. přenesená",J364,0)</f>
        <v>0</v>
      </c>
      <c r="BI364" s="219">
        <f>IF(N364="nulová",J364,0)</f>
        <v>0</v>
      </c>
      <c r="BJ364" s="20" t="s">
        <v>84</v>
      </c>
      <c r="BK364" s="219">
        <f>ROUND(I364*H364,2)</f>
        <v>0</v>
      </c>
      <c r="BL364" s="20" t="s">
        <v>148</v>
      </c>
      <c r="BM364" s="218" t="s">
        <v>560</v>
      </c>
    </row>
    <row r="365" s="2" customFormat="1">
      <c r="A365" s="41"/>
      <c r="B365" s="42"/>
      <c r="C365" s="43"/>
      <c r="D365" s="220" t="s">
        <v>150</v>
      </c>
      <c r="E365" s="43"/>
      <c r="F365" s="221" t="s">
        <v>561</v>
      </c>
      <c r="G365" s="43"/>
      <c r="H365" s="43"/>
      <c r="I365" s="222"/>
      <c r="J365" s="43"/>
      <c r="K365" s="43"/>
      <c r="L365" s="47"/>
      <c r="M365" s="223"/>
      <c r="N365" s="224"/>
      <c r="O365" s="87"/>
      <c r="P365" s="87"/>
      <c r="Q365" s="87"/>
      <c r="R365" s="87"/>
      <c r="S365" s="87"/>
      <c r="T365" s="88"/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T365" s="20" t="s">
        <v>150</v>
      </c>
      <c r="AU365" s="20" t="s">
        <v>86</v>
      </c>
    </row>
    <row r="366" s="2" customFormat="1">
      <c r="A366" s="41"/>
      <c r="B366" s="42"/>
      <c r="C366" s="43"/>
      <c r="D366" s="225" t="s">
        <v>152</v>
      </c>
      <c r="E366" s="43"/>
      <c r="F366" s="226" t="s">
        <v>562</v>
      </c>
      <c r="G366" s="43"/>
      <c r="H366" s="43"/>
      <c r="I366" s="222"/>
      <c r="J366" s="43"/>
      <c r="K366" s="43"/>
      <c r="L366" s="47"/>
      <c r="M366" s="223"/>
      <c r="N366" s="224"/>
      <c r="O366" s="87"/>
      <c r="P366" s="87"/>
      <c r="Q366" s="87"/>
      <c r="R366" s="87"/>
      <c r="S366" s="87"/>
      <c r="T366" s="88"/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T366" s="20" t="s">
        <v>152</v>
      </c>
      <c r="AU366" s="20" t="s">
        <v>86</v>
      </c>
    </row>
    <row r="367" s="15" customFormat="1">
      <c r="A367" s="15"/>
      <c r="B367" s="249"/>
      <c r="C367" s="250"/>
      <c r="D367" s="220" t="s">
        <v>171</v>
      </c>
      <c r="E367" s="251" t="s">
        <v>19</v>
      </c>
      <c r="F367" s="252" t="s">
        <v>556</v>
      </c>
      <c r="G367" s="250"/>
      <c r="H367" s="251" t="s">
        <v>19</v>
      </c>
      <c r="I367" s="253"/>
      <c r="J367" s="250"/>
      <c r="K367" s="250"/>
      <c r="L367" s="254"/>
      <c r="M367" s="255"/>
      <c r="N367" s="256"/>
      <c r="O367" s="256"/>
      <c r="P367" s="256"/>
      <c r="Q367" s="256"/>
      <c r="R367" s="256"/>
      <c r="S367" s="256"/>
      <c r="T367" s="257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58" t="s">
        <v>171</v>
      </c>
      <c r="AU367" s="258" t="s">
        <v>86</v>
      </c>
      <c r="AV367" s="15" t="s">
        <v>84</v>
      </c>
      <c r="AW367" s="15" t="s">
        <v>37</v>
      </c>
      <c r="AX367" s="15" t="s">
        <v>76</v>
      </c>
      <c r="AY367" s="258" t="s">
        <v>141</v>
      </c>
    </row>
    <row r="368" s="13" customFormat="1">
      <c r="A368" s="13"/>
      <c r="B368" s="227"/>
      <c r="C368" s="228"/>
      <c r="D368" s="220" t="s">
        <v>171</v>
      </c>
      <c r="E368" s="229" t="s">
        <v>19</v>
      </c>
      <c r="F368" s="230" t="s">
        <v>84</v>
      </c>
      <c r="G368" s="228"/>
      <c r="H368" s="231">
        <v>1</v>
      </c>
      <c r="I368" s="232"/>
      <c r="J368" s="228"/>
      <c r="K368" s="228"/>
      <c r="L368" s="233"/>
      <c r="M368" s="234"/>
      <c r="N368" s="235"/>
      <c r="O368" s="235"/>
      <c r="P368" s="235"/>
      <c r="Q368" s="235"/>
      <c r="R368" s="235"/>
      <c r="S368" s="235"/>
      <c r="T368" s="236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7" t="s">
        <v>171</v>
      </c>
      <c r="AU368" s="237" t="s">
        <v>86</v>
      </c>
      <c r="AV368" s="13" t="s">
        <v>86</v>
      </c>
      <c r="AW368" s="13" t="s">
        <v>37</v>
      </c>
      <c r="AX368" s="13" t="s">
        <v>84</v>
      </c>
      <c r="AY368" s="237" t="s">
        <v>141</v>
      </c>
    </row>
    <row r="369" s="2" customFormat="1" ht="33" customHeight="1">
      <c r="A369" s="41"/>
      <c r="B369" s="42"/>
      <c r="C369" s="207" t="s">
        <v>563</v>
      </c>
      <c r="D369" s="207" t="s">
        <v>143</v>
      </c>
      <c r="E369" s="208" t="s">
        <v>564</v>
      </c>
      <c r="F369" s="209" t="s">
        <v>565</v>
      </c>
      <c r="G369" s="210" t="s">
        <v>307</v>
      </c>
      <c r="H369" s="211">
        <v>2</v>
      </c>
      <c r="I369" s="212"/>
      <c r="J369" s="213">
        <f>ROUND(I369*H369,2)</f>
        <v>0</v>
      </c>
      <c r="K369" s="209" t="s">
        <v>147</v>
      </c>
      <c r="L369" s="47"/>
      <c r="M369" s="214" t="s">
        <v>19</v>
      </c>
      <c r="N369" s="215" t="s">
        <v>47</v>
      </c>
      <c r="O369" s="87"/>
      <c r="P369" s="216">
        <f>O369*H369</f>
        <v>0</v>
      </c>
      <c r="Q369" s="216">
        <v>0.0030999999999999999</v>
      </c>
      <c r="R369" s="216">
        <f>Q369*H369</f>
        <v>0.0061999999999999998</v>
      </c>
      <c r="S369" s="216">
        <v>0</v>
      </c>
      <c r="T369" s="217">
        <f>S369*H369</f>
        <v>0</v>
      </c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R369" s="218" t="s">
        <v>148</v>
      </c>
      <c r="AT369" s="218" t="s">
        <v>143</v>
      </c>
      <c r="AU369" s="218" t="s">
        <v>86</v>
      </c>
      <c r="AY369" s="20" t="s">
        <v>141</v>
      </c>
      <c r="BE369" s="219">
        <f>IF(N369="základní",J369,0)</f>
        <v>0</v>
      </c>
      <c r="BF369" s="219">
        <f>IF(N369="snížená",J369,0)</f>
        <v>0</v>
      </c>
      <c r="BG369" s="219">
        <f>IF(N369="zákl. přenesená",J369,0)</f>
        <v>0</v>
      </c>
      <c r="BH369" s="219">
        <f>IF(N369="sníž. přenesená",J369,0)</f>
        <v>0</v>
      </c>
      <c r="BI369" s="219">
        <f>IF(N369="nulová",J369,0)</f>
        <v>0</v>
      </c>
      <c r="BJ369" s="20" t="s">
        <v>84</v>
      </c>
      <c r="BK369" s="219">
        <f>ROUND(I369*H369,2)</f>
        <v>0</v>
      </c>
      <c r="BL369" s="20" t="s">
        <v>148</v>
      </c>
      <c r="BM369" s="218" t="s">
        <v>566</v>
      </c>
    </row>
    <row r="370" s="2" customFormat="1">
      <c r="A370" s="41"/>
      <c r="B370" s="42"/>
      <c r="C370" s="43"/>
      <c r="D370" s="220" t="s">
        <v>150</v>
      </c>
      <c r="E370" s="43"/>
      <c r="F370" s="221" t="s">
        <v>567</v>
      </c>
      <c r="G370" s="43"/>
      <c r="H370" s="43"/>
      <c r="I370" s="222"/>
      <c r="J370" s="43"/>
      <c r="K370" s="43"/>
      <c r="L370" s="47"/>
      <c r="M370" s="223"/>
      <c r="N370" s="224"/>
      <c r="O370" s="87"/>
      <c r="P370" s="87"/>
      <c r="Q370" s="87"/>
      <c r="R370" s="87"/>
      <c r="S370" s="87"/>
      <c r="T370" s="88"/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T370" s="20" t="s">
        <v>150</v>
      </c>
      <c r="AU370" s="20" t="s">
        <v>86</v>
      </c>
    </row>
    <row r="371" s="2" customFormat="1">
      <c r="A371" s="41"/>
      <c r="B371" s="42"/>
      <c r="C371" s="43"/>
      <c r="D371" s="225" t="s">
        <v>152</v>
      </c>
      <c r="E371" s="43"/>
      <c r="F371" s="226" t="s">
        <v>568</v>
      </c>
      <c r="G371" s="43"/>
      <c r="H371" s="43"/>
      <c r="I371" s="222"/>
      <c r="J371" s="43"/>
      <c r="K371" s="43"/>
      <c r="L371" s="47"/>
      <c r="M371" s="223"/>
      <c r="N371" s="224"/>
      <c r="O371" s="87"/>
      <c r="P371" s="87"/>
      <c r="Q371" s="87"/>
      <c r="R371" s="87"/>
      <c r="S371" s="87"/>
      <c r="T371" s="88"/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T371" s="20" t="s">
        <v>152</v>
      </c>
      <c r="AU371" s="20" t="s">
        <v>86</v>
      </c>
    </row>
    <row r="372" s="15" customFormat="1">
      <c r="A372" s="15"/>
      <c r="B372" s="249"/>
      <c r="C372" s="250"/>
      <c r="D372" s="220" t="s">
        <v>171</v>
      </c>
      <c r="E372" s="251" t="s">
        <v>19</v>
      </c>
      <c r="F372" s="252" t="s">
        <v>556</v>
      </c>
      <c r="G372" s="250"/>
      <c r="H372" s="251" t="s">
        <v>19</v>
      </c>
      <c r="I372" s="253"/>
      <c r="J372" s="250"/>
      <c r="K372" s="250"/>
      <c r="L372" s="254"/>
      <c r="M372" s="255"/>
      <c r="N372" s="256"/>
      <c r="O372" s="256"/>
      <c r="P372" s="256"/>
      <c r="Q372" s="256"/>
      <c r="R372" s="256"/>
      <c r="S372" s="256"/>
      <c r="T372" s="257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58" t="s">
        <v>171</v>
      </c>
      <c r="AU372" s="258" t="s">
        <v>86</v>
      </c>
      <c r="AV372" s="15" t="s">
        <v>84</v>
      </c>
      <c r="AW372" s="15" t="s">
        <v>37</v>
      </c>
      <c r="AX372" s="15" t="s">
        <v>76</v>
      </c>
      <c r="AY372" s="258" t="s">
        <v>141</v>
      </c>
    </row>
    <row r="373" s="13" customFormat="1">
      <c r="A373" s="13"/>
      <c r="B373" s="227"/>
      <c r="C373" s="228"/>
      <c r="D373" s="220" t="s">
        <v>171</v>
      </c>
      <c r="E373" s="229" t="s">
        <v>19</v>
      </c>
      <c r="F373" s="230" t="s">
        <v>86</v>
      </c>
      <c r="G373" s="228"/>
      <c r="H373" s="231">
        <v>2</v>
      </c>
      <c r="I373" s="232"/>
      <c r="J373" s="228"/>
      <c r="K373" s="228"/>
      <c r="L373" s="233"/>
      <c r="M373" s="234"/>
      <c r="N373" s="235"/>
      <c r="O373" s="235"/>
      <c r="P373" s="235"/>
      <c r="Q373" s="235"/>
      <c r="R373" s="235"/>
      <c r="S373" s="235"/>
      <c r="T373" s="236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7" t="s">
        <v>171</v>
      </c>
      <c r="AU373" s="237" t="s">
        <v>86</v>
      </c>
      <c r="AV373" s="13" t="s">
        <v>86</v>
      </c>
      <c r="AW373" s="13" t="s">
        <v>37</v>
      </c>
      <c r="AX373" s="13" t="s">
        <v>84</v>
      </c>
      <c r="AY373" s="237" t="s">
        <v>141</v>
      </c>
    </row>
    <row r="374" s="2" customFormat="1" ht="33" customHeight="1">
      <c r="A374" s="41"/>
      <c r="B374" s="42"/>
      <c r="C374" s="207" t="s">
        <v>569</v>
      </c>
      <c r="D374" s="207" t="s">
        <v>143</v>
      </c>
      <c r="E374" s="208" t="s">
        <v>570</v>
      </c>
      <c r="F374" s="209" t="s">
        <v>571</v>
      </c>
      <c r="G374" s="210" t="s">
        <v>307</v>
      </c>
      <c r="H374" s="211">
        <v>1</v>
      </c>
      <c r="I374" s="212"/>
      <c r="J374" s="213">
        <f>ROUND(I374*H374,2)</f>
        <v>0</v>
      </c>
      <c r="K374" s="209" t="s">
        <v>315</v>
      </c>
      <c r="L374" s="47"/>
      <c r="M374" s="214" t="s">
        <v>19</v>
      </c>
      <c r="N374" s="215" t="s">
        <v>47</v>
      </c>
      <c r="O374" s="87"/>
      <c r="P374" s="216">
        <f>O374*H374</f>
        <v>0</v>
      </c>
      <c r="Q374" s="216">
        <v>0.012109999999999999</v>
      </c>
      <c r="R374" s="216">
        <f>Q374*H374</f>
        <v>0.012109999999999999</v>
      </c>
      <c r="S374" s="216">
        <v>0</v>
      </c>
      <c r="T374" s="217">
        <f>S374*H374</f>
        <v>0</v>
      </c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R374" s="218" t="s">
        <v>148</v>
      </c>
      <c r="AT374" s="218" t="s">
        <v>143</v>
      </c>
      <c r="AU374" s="218" t="s">
        <v>86</v>
      </c>
      <c r="AY374" s="20" t="s">
        <v>141</v>
      </c>
      <c r="BE374" s="219">
        <f>IF(N374="základní",J374,0)</f>
        <v>0</v>
      </c>
      <c r="BF374" s="219">
        <f>IF(N374="snížená",J374,0)</f>
        <v>0</v>
      </c>
      <c r="BG374" s="219">
        <f>IF(N374="zákl. přenesená",J374,0)</f>
        <v>0</v>
      </c>
      <c r="BH374" s="219">
        <f>IF(N374="sníž. přenesená",J374,0)</f>
        <v>0</v>
      </c>
      <c r="BI374" s="219">
        <f>IF(N374="nulová",J374,0)</f>
        <v>0</v>
      </c>
      <c r="BJ374" s="20" t="s">
        <v>84</v>
      </c>
      <c r="BK374" s="219">
        <f>ROUND(I374*H374,2)</f>
        <v>0</v>
      </c>
      <c r="BL374" s="20" t="s">
        <v>148</v>
      </c>
      <c r="BM374" s="218" t="s">
        <v>572</v>
      </c>
    </row>
    <row r="375" s="2" customFormat="1">
      <c r="A375" s="41"/>
      <c r="B375" s="42"/>
      <c r="C375" s="43"/>
      <c r="D375" s="220" t="s">
        <v>150</v>
      </c>
      <c r="E375" s="43"/>
      <c r="F375" s="221" t="s">
        <v>573</v>
      </c>
      <c r="G375" s="43"/>
      <c r="H375" s="43"/>
      <c r="I375" s="222"/>
      <c r="J375" s="43"/>
      <c r="K375" s="43"/>
      <c r="L375" s="47"/>
      <c r="M375" s="223"/>
      <c r="N375" s="224"/>
      <c r="O375" s="87"/>
      <c r="P375" s="87"/>
      <c r="Q375" s="87"/>
      <c r="R375" s="87"/>
      <c r="S375" s="87"/>
      <c r="T375" s="88"/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T375" s="20" t="s">
        <v>150</v>
      </c>
      <c r="AU375" s="20" t="s">
        <v>86</v>
      </c>
    </row>
    <row r="376" s="2" customFormat="1" ht="24.15" customHeight="1">
      <c r="A376" s="41"/>
      <c r="B376" s="42"/>
      <c r="C376" s="207" t="s">
        <v>574</v>
      </c>
      <c r="D376" s="207" t="s">
        <v>143</v>
      </c>
      <c r="E376" s="208" t="s">
        <v>575</v>
      </c>
      <c r="F376" s="209" t="s">
        <v>576</v>
      </c>
      <c r="G376" s="210" t="s">
        <v>307</v>
      </c>
      <c r="H376" s="211">
        <v>2</v>
      </c>
      <c r="I376" s="212"/>
      <c r="J376" s="213">
        <f>ROUND(I376*H376,2)</f>
        <v>0</v>
      </c>
      <c r="K376" s="209" t="s">
        <v>147</v>
      </c>
      <c r="L376" s="47"/>
      <c r="M376" s="214" t="s">
        <v>19</v>
      </c>
      <c r="N376" s="215" t="s">
        <v>47</v>
      </c>
      <c r="O376" s="87"/>
      <c r="P376" s="216">
        <f>O376*H376</f>
        <v>0</v>
      </c>
      <c r="Q376" s="216">
        <v>0.00125</v>
      </c>
      <c r="R376" s="216">
        <f>Q376*H376</f>
        <v>0.0025000000000000001</v>
      </c>
      <c r="S376" s="216">
        <v>0</v>
      </c>
      <c r="T376" s="217">
        <f>S376*H376</f>
        <v>0</v>
      </c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R376" s="218" t="s">
        <v>148</v>
      </c>
      <c r="AT376" s="218" t="s">
        <v>143</v>
      </c>
      <c r="AU376" s="218" t="s">
        <v>86</v>
      </c>
      <c r="AY376" s="20" t="s">
        <v>141</v>
      </c>
      <c r="BE376" s="219">
        <f>IF(N376="základní",J376,0)</f>
        <v>0</v>
      </c>
      <c r="BF376" s="219">
        <f>IF(N376="snížená",J376,0)</f>
        <v>0</v>
      </c>
      <c r="BG376" s="219">
        <f>IF(N376="zákl. přenesená",J376,0)</f>
        <v>0</v>
      </c>
      <c r="BH376" s="219">
        <f>IF(N376="sníž. přenesená",J376,0)</f>
        <v>0</v>
      </c>
      <c r="BI376" s="219">
        <f>IF(N376="nulová",J376,0)</f>
        <v>0</v>
      </c>
      <c r="BJ376" s="20" t="s">
        <v>84</v>
      </c>
      <c r="BK376" s="219">
        <f>ROUND(I376*H376,2)</f>
        <v>0</v>
      </c>
      <c r="BL376" s="20" t="s">
        <v>148</v>
      </c>
      <c r="BM376" s="218" t="s">
        <v>577</v>
      </c>
    </row>
    <row r="377" s="2" customFormat="1">
      <c r="A377" s="41"/>
      <c r="B377" s="42"/>
      <c r="C377" s="43"/>
      <c r="D377" s="220" t="s">
        <v>150</v>
      </c>
      <c r="E377" s="43"/>
      <c r="F377" s="221" t="s">
        <v>578</v>
      </c>
      <c r="G377" s="43"/>
      <c r="H377" s="43"/>
      <c r="I377" s="222"/>
      <c r="J377" s="43"/>
      <c r="K377" s="43"/>
      <c r="L377" s="47"/>
      <c r="M377" s="223"/>
      <c r="N377" s="224"/>
      <c r="O377" s="87"/>
      <c r="P377" s="87"/>
      <c r="Q377" s="87"/>
      <c r="R377" s="87"/>
      <c r="S377" s="87"/>
      <c r="T377" s="88"/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T377" s="20" t="s">
        <v>150</v>
      </c>
      <c r="AU377" s="20" t="s">
        <v>86</v>
      </c>
    </row>
    <row r="378" s="2" customFormat="1">
      <c r="A378" s="41"/>
      <c r="B378" s="42"/>
      <c r="C378" s="43"/>
      <c r="D378" s="225" t="s">
        <v>152</v>
      </c>
      <c r="E378" s="43"/>
      <c r="F378" s="226" t="s">
        <v>579</v>
      </c>
      <c r="G378" s="43"/>
      <c r="H378" s="43"/>
      <c r="I378" s="222"/>
      <c r="J378" s="43"/>
      <c r="K378" s="43"/>
      <c r="L378" s="47"/>
      <c r="M378" s="223"/>
      <c r="N378" s="224"/>
      <c r="O378" s="87"/>
      <c r="P378" s="87"/>
      <c r="Q378" s="87"/>
      <c r="R378" s="87"/>
      <c r="S378" s="87"/>
      <c r="T378" s="88"/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T378" s="20" t="s">
        <v>152</v>
      </c>
      <c r="AU378" s="20" t="s">
        <v>86</v>
      </c>
    </row>
    <row r="379" s="15" customFormat="1">
      <c r="A379" s="15"/>
      <c r="B379" s="249"/>
      <c r="C379" s="250"/>
      <c r="D379" s="220" t="s">
        <v>171</v>
      </c>
      <c r="E379" s="251" t="s">
        <v>19</v>
      </c>
      <c r="F379" s="252" t="s">
        <v>556</v>
      </c>
      <c r="G379" s="250"/>
      <c r="H379" s="251" t="s">
        <v>19</v>
      </c>
      <c r="I379" s="253"/>
      <c r="J379" s="250"/>
      <c r="K379" s="250"/>
      <c r="L379" s="254"/>
      <c r="M379" s="255"/>
      <c r="N379" s="256"/>
      <c r="O379" s="256"/>
      <c r="P379" s="256"/>
      <c r="Q379" s="256"/>
      <c r="R379" s="256"/>
      <c r="S379" s="256"/>
      <c r="T379" s="257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58" t="s">
        <v>171</v>
      </c>
      <c r="AU379" s="258" t="s">
        <v>86</v>
      </c>
      <c r="AV379" s="15" t="s">
        <v>84</v>
      </c>
      <c r="AW379" s="15" t="s">
        <v>37</v>
      </c>
      <c r="AX379" s="15" t="s">
        <v>76</v>
      </c>
      <c r="AY379" s="258" t="s">
        <v>141</v>
      </c>
    </row>
    <row r="380" s="13" customFormat="1">
      <c r="A380" s="13"/>
      <c r="B380" s="227"/>
      <c r="C380" s="228"/>
      <c r="D380" s="220" t="s">
        <v>171</v>
      </c>
      <c r="E380" s="229" t="s">
        <v>19</v>
      </c>
      <c r="F380" s="230" t="s">
        <v>86</v>
      </c>
      <c r="G380" s="228"/>
      <c r="H380" s="231">
        <v>2</v>
      </c>
      <c r="I380" s="232"/>
      <c r="J380" s="228"/>
      <c r="K380" s="228"/>
      <c r="L380" s="233"/>
      <c r="M380" s="234"/>
      <c r="N380" s="235"/>
      <c r="O380" s="235"/>
      <c r="P380" s="235"/>
      <c r="Q380" s="235"/>
      <c r="R380" s="235"/>
      <c r="S380" s="235"/>
      <c r="T380" s="236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7" t="s">
        <v>171</v>
      </c>
      <c r="AU380" s="237" t="s">
        <v>86</v>
      </c>
      <c r="AV380" s="13" t="s">
        <v>86</v>
      </c>
      <c r="AW380" s="13" t="s">
        <v>37</v>
      </c>
      <c r="AX380" s="13" t="s">
        <v>84</v>
      </c>
      <c r="AY380" s="237" t="s">
        <v>141</v>
      </c>
    </row>
    <row r="381" s="2" customFormat="1" ht="33" customHeight="1">
      <c r="A381" s="41"/>
      <c r="B381" s="42"/>
      <c r="C381" s="207" t="s">
        <v>580</v>
      </c>
      <c r="D381" s="207" t="s">
        <v>143</v>
      </c>
      <c r="E381" s="208" t="s">
        <v>581</v>
      </c>
      <c r="F381" s="209" t="s">
        <v>582</v>
      </c>
      <c r="G381" s="210" t="s">
        <v>167</v>
      </c>
      <c r="H381" s="211">
        <v>9</v>
      </c>
      <c r="I381" s="212"/>
      <c r="J381" s="213">
        <f>ROUND(I381*H381,2)</f>
        <v>0</v>
      </c>
      <c r="K381" s="209" t="s">
        <v>147</v>
      </c>
      <c r="L381" s="47"/>
      <c r="M381" s="214" t="s">
        <v>19</v>
      </c>
      <c r="N381" s="215" t="s">
        <v>47</v>
      </c>
      <c r="O381" s="87"/>
      <c r="P381" s="216">
        <f>O381*H381</f>
        <v>0</v>
      </c>
      <c r="Q381" s="216">
        <v>2.5018699999999998</v>
      </c>
      <c r="R381" s="216">
        <f>Q381*H381</f>
        <v>22.516829999999999</v>
      </c>
      <c r="S381" s="216">
        <v>0</v>
      </c>
      <c r="T381" s="217">
        <f>S381*H381</f>
        <v>0</v>
      </c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R381" s="218" t="s">
        <v>148</v>
      </c>
      <c r="AT381" s="218" t="s">
        <v>143</v>
      </c>
      <c r="AU381" s="218" t="s">
        <v>86</v>
      </c>
      <c r="AY381" s="20" t="s">
        <v>141</v>
      </c>
      <c r="BE381" s="219">
        <f>IF(N381="základní",J381,0)</f>
        <v>0</v>
      </c>
      <c r="BF381" s="219">
        <f>IF(N381="snížená",J381,0)</f>
        <v>0</v>
      </c>
      <c r="BG381" s="219">
        <f>IF(N381="zákl. přenesená",J381,0)</f>
        <v>0</v>
      </c>
      <c r="BH381" s="219">
        <f>IF(N381="sníž. přenesená",J381,0)</f>
        <v>0</v>
      </c>
      <c r="BI381" s="219">
        <f>IF(N381="nulová",J381,0)</f>
        <v>0</v>
      </c>
      <c r="BJ381" s="20" t="s">
        <v>84</v>
      </c>
      <c r="BK381" s="219">
        <f>ROUND(I381*H381,2)</f>
        <v>0</v>
      </c>
      <c r="BL381" s="20" t="s">
        <v>148</v>
      </c>
      <c r="BM381" s="218" t="s">
        <v>583</v>
      </c>
    </row>
    <row r="382" s="2" customFormat="1">
      <c r="A382" s="41"/>
      <c r="B382" s="42"/>
      <c r="C382" s="43"/>
      <c r="D382" s="220" t="s">
        <v>150</v>
      </c>
      <c r="E382" s="43"/>
      <c r="F382" s="221" t="s">
        <v>584</v>
      </c>
      <c r="G382" s="43"/>
      <c r="H382" s="43"/>
      <c r="I382" s="222"/>
      <c r="J382" s="43"/>
      <c r="K382" s="43"/>
      <c r="L382" s="47"/>
      <c r="M382" s="223"/>
      <c r="N382" s="224"/>
      <c r="O382" s="87"/>
      <c r="P382" s="87"/>
      <c r="Q382" s="87"/>
      <c r="R382" s="87"/>
      <c r="S382" s="87"/>
      <c r="T382" s="88"/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T382" s="20" t="s">
        <v>150</v>
      </c>
      <c r="AU382" s="20" t="s">
        <v>86</v>
      </c>
    </row>
    <row r="383" s="2" customFormat="1">
      <c r="A383" s="41"/>
      <c r="B383" s="42"/>
      <c r="C383" s="43"/>
      <c r="D383" s="225" t="s">
        <v>152</v>
      </c>
      <c r="E383" s="43"/>
      <c r="F383" s="226" t="s">
        <v>585</v>
      </c>
      <c r="G383" s="43"/>
      <c r="H383" s="43"/>
      <c r="I383" s="222"/>
      <c r="J383" s="43"/>
      <c r="K383" s="43"/>
      <c r="L383" s="47"/>
      <c r="M383" s="223"/>
      <c r="N383" s="224"/>
      <c r="O383" s="87"/>
      <c r="P383" s="87"/>
      <c r="Q383" s="87"/>
      <c r="R383" s="87"/>
      <c r="S383" s="87"/>
      <c r="T383" s="88"/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T383" s="20" t="s">
        <v>152</v>
      </c>
      <c r="AU383" s="20" t="s">
        <v>86</v>
      </c>
    </row>
    <row r="384" s="13" customFormat="1">
      <c r="A384" s="13"/>
      <c r="B384" s="227"/>
      <c r="C384" s="228"/>
      <c r="D384" s="220" t="s">
        <v>171</v>
      </c>
      <c r="E384" s="229" t="s">
        <v>19</v>
      </c>
      <c r="F384" s="230" t="s">
        <v>586</v>
      </c>
      <c r="G384" s="228"/>
      <c r="H384" s="231">
        <v>9</v>
      </c>
      <c r="I384" s="232"/>
      <c r="J384" s="228"/>
      <c r="K384" s="228"/>
      <c r="L384" s="233"/>
      <c r="M384" s="234"/>
      <c r="N384" s="235"/>
      <c r="O384" s="235"/>
      <c r="P384" s="235"/>
      <c r="Q384" s="235"/>
      <c r="R384" s="235"/>
      <c r="S384" s="235"/>
      <c r="T384" s="236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7" t="s">
        <v>171</v>
      </c>
      <c r="AU384" s="237" t="s">
        <v>86</v>
      </c>
      <c r="AV384" s="13" t="s">
        <v>86</v>
      </c>
      <c r="AW384" s="13" t="s">
        <v>37</v>
      </c>
      <c r="AX384" s="13" t="s">
        <v>84</v>
      </c>
      <c r="AY384" s="237" t="s">
        <v>141</v>
      </c>
    </row>
    <row r="385" s="2" customFormat="1" ht="24.15" customHeight="1">
      <c r="A385" s="41"/>
      <c r="B385" s="42"/>
      <c r="C385" s="207" t="s">
        <v>587</v>
      </c>
      <c r="D385" s="207" t="s">
        <v>143</v>
      </c>
      <c r="E385" s="208" t="s">
        <v>588</v>
      </c>
      <c r="F385" s="209" t="s">
        <v>589</v>
      </c>
      <c r="G385" s="210" t="s">
        <v>167</v>
      </c>
      <c r="H385" s="211">
        <v>9</v>
      </c>
      <c r="I385" s="212"/>
      <c r="J385" s="213">
        <f>ROUND(I385*H385,2)</f>
        <v>0</v>
      </c>
      <c r="K385" s="209" t="s">
        <v>147</v>
      </c>
      <c r="L385" s="47"/>
      <c r="M385" s="214" t="s">
        <v>19</v>
      </c>
      <c r="N385" s="215" t="s">
        <v>47</v>
      </c>
      <c r="O385" s="87"/>
      <c r="P385" s="216">
        <f>O385*H385</f>
        <v>0</v>
      </c>
      <c r="Q385" s="216">
        <v>0</v>
      </c>
      <c r="R385" s="216">
        <f>Q385*H385</f>
        <v>0</v>
      </c>
      <c r="S385" s="216">
        <v>0</v>
      </c>
      <c r="T385" s="217">
        <f>S385*H385</f>
        <v>0</v>
      </c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R385" s="218" t="s">
        <v>148</v>
      </c>
      <c r="AT385" s="218" t="s">
        <v>143</v>
      </c>
      <c r="AU385" s="218" t="s">
        <v>86</v>
      </c>
      <c r="AY385" s="20" t="s">
        <v>141</v>
      </c>
      <c r="BE385" s="219">
        <f>IF(N385="základní",J385,0)</f>
        <v>0</v>
      </c>
      <c r="BF385" s="219">
        <f>IF(N385="snížená",J385,0)</f>
        <v>0</v>
      </c>
      <c r="BG385" s="219">
        <f>IF(N385="zákl. přenesená",J385,0)</f>
        <v>0</v>
      </c>
      <c r="BH385" s="219">
        <f>IF(N385="sníž. přenesená",J385,0)</f>
        <v>0</v>
      </c>
      <c r="BI385" s="219">
        <f>IF(N385="nulová",J385,0)</f>
        <v>0</v>
      </c>
      <c r="BJ385" s="20" t="s">
        <v>84</v>
      </c>
      <c r="BK385" s="219">
        <f>ROUND(I385*H385,2)</f>
        <v>0</v>
      </c>
      <c r="BL385" s="20" t="s">
        <v>148</v>
      </c>
      <c r="BM385" s="218" t="s">
        <v>590</v>
      </c>
    </row>
    <row r="386" s="2" customFormat="1">
      <c r="A386" s="41"/>
      <c r="B386" s="42"/>
      <c r="C386" s="43"/>
      <c r="D386" s="220" t="s">
        <v>150</v>
      </c>
      <c r="E386" s="43"/>
      <c r="F386" s="221" t="s">
        <v>591</v>
      </c>
      <c r="G386" s="43"/>
      <c r="H386" s="43"/>
      <c r="I386" s="222"/>
      <c r="J386" s="43"/>
      <c r="K386" s="43"/>
      <c r="L386" s="47"/>
      <c r="M386" s="223"/>
      <c r="N386" s="224"/>
      <c r="O386" s="87"/>
      <c r="P386" s="87"/>
      <c r="Q386" s="87"/>
      <c r="R386" s="87"/>
      <c r="S386" s="87"/>
      <c r="T386" s="88"/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T386" s="20" t="s">
        <v>150</v>
      </c>
      <c r="AU386" s="20" t="s">
        <v>86</v>
      </c>
    </row>
    <row r="387" s="2" customFormat="1">
      <c r="A387" s="41"/>
      <c r="B387" s="42"/>
      <c r="C387" s="43"/>
      <c r="D387" s="225" t="s">
        <v>152</v>
      </c>
      <c r="E387" s="43"/>
      <c r="F387" s="226" t="s">
        <v>592</v>
      </c>
      <c r="G387" s="43"/>
      <c r="H387" s="43"/>
      <c r="I387" s="222"/>
      <c r="J387" s="43"/>
      <c r="K387" s="43"/>
      <c r="L387" s="47"/>
      <c r="M387" s="223"/>
      <c r="N387" s="224"/>
      <c r="O387" s="87"/>
      <c r="P387" s="87"/>
      <c r="Q387" s="87"/>
      <c r="R387" s="87"/>
      <c r="S387" s="87"/>
      <c r="T387" s="88"/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T387" s="20" t="s">
        <v>152</v>
      </c>
      <c r="AU387" s="20" t="s">
        <v>86</v>
      </c>
    </row>
    <row r="388" s="2" customFormat="1" ht="37.8" customHeight="1">
      <c r="A388" s="41"/>
      <c r="B388" s="42"/>
      <c r="C388" s="207" t="s">
        <v>593</v>
      </c>
      <c r="D388" s="207" t="s">
        <v>143</v>
      </c>
      <c r="E388" s="208" t="s">
        <v>594</v>
      </c>
      <c r="F388" s="209" t="s">
        <v>595</v>
      </c>
      <c r="G388" s="210" t="s">
        <v>596</v>
      </c>
      <c r="H388" s="211">
        <v>1</v>
      </c>
      <c r="I388" s="212"/>
      <c r="J388" s="213">
        <f>ROUND(I388*H388,2)</f>
        <v>0</v>
      </c>
      <c r="K388" s="209" t="s">
        <v>315</v>
      </c>
      <c r="L388" s="47"/>
      <c r="M388" s="214" t="s">
        <v>19</v>
      </c>
      <c r="N388" s="215" t="s">
        <v>47</v>
      </c>
      <c r="O388" s="87"/>
      <c r="P388" s="216">
        <f>O388*H388</f>
        <v>0</v>
      </c>
      <c r="Q388" s="216">
        <v>0</v>
      </c>
      <c r="R388" s="216">
        <f>Q388*H388</f>
        <v>0</v>
      </c>
      <c r="S388" s="216">
        <v>0</v>
      </c>
      <c r="T388" s="217">
        <f>S388*H388</f>
        <v>0</v>
      </c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R388" s="218" t="s">
        <v>148</v>
      </c>
      <c r="AT388" s="218" t="s">
        <v>143</v>
      </c>
      <c r="AU388" s="218" t="s">
        <v>86</v>
      </c>
      <c r="AY388" s="20" t="s">
        <v>141</v>
      </c>
      <c r="BE388" s="219">
        <f>IF(N388="základní",J388,0)</f>
        <v>0</v>
      </c>
      <c r="BF388" s="219">
        <f>IF(N388="snížená",J388,0)</f>
        <v>0</v>
      </c>
      <c r="BG388" s="219">
        <f>IF(N388="zákl. přenesená",J388,0)</f>
        <v>0</v>
      </c>
      <c r="BH388" s="219">
        <f>IF(N388="sníž. přenesená",J388,0)</f>
        <v>0</v>
      </c>
      <c r="BI388" s="219">
        <f>IF(N388="nulová",J388,0)</f>
        <v>0</v>
      </c>
      <c r="BJ388" s="20" t="s">
        <v>84</v>
      </c>
      <c r="BK388" s="219">
        <f>ROUND(I388*H388,2)</f>
        <v>0</v>
      </c>
      <c r="BL388" s="20" t="s">
        <v>148</v>
      </c>
      <c r="BM388" s="218" t="s">
        <v>597</v>
      </c>
    </row>
    <row r="389" s="2" customFormat="1">
      <c r="A389" s="41"/>
      <c r="B389" s="42"/>
      <c r="C389" s="43"/>
      <c r="D389" s="220" t="s">
        <v>150</v>
      </c>
      <c r="E389" s="43"/>
      <c r="F389" s="221" t="s">
        <v>595</v>
      </c>
      <c r="G389" s="43"/>
      <c r="H389" s="43"/>
      <c r="I389" s="222"/>
      <c r="J389" s="43"/>
      <c r="K389" s="43"/>
      <c r="L389" s="47"/>
      <c r="M389" s="223"/>
      <c r="N389" s="224"/>
      <c r="O389" s="87"/>
      <c r="P389" s="87"/>
      <c r="Q389" s="87"/>
      <c r="R389" s="87"/>
      <c r="S389" s="87"/>
      <c r="T389" s="88"/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T389" s="20" t="s">
        <v>150</v>
      </c>
      <c r="AU389" s="20" t="s">
        <v>86</v>
      </c>
    </row>
    <row r="390" s="2" customFormat="1" ht="33" customHeight="1">
      <c r="A390" s="41"/>
      <c r="B390" s="42"/>
      <c r="C390" s="207" t="s">
        <v>598</v>
      </c>
      <c r="D390" s="207" t="s">
        <v>143</v>
      </c>
      <c r="E390" s="208" t="s">
        <v>599</v>
      </c>
      <c r="F390" s="209" t="s">
        <v>600</v>
      </c>
      <c r="G390" s="210" t="s">
        <v>167</v>
      </c>
      <c r="H390" s="211">
        <v>18</v>
      </c>
      <c r="I390" s="212"/>
      <c r="J390" s="213">
        <f>ROUND(I390*H390,2)</f>
        <v>0</v>
      </c>
      <c r="K390" s="209" t="s">
        <v>147</v>
      </c>
      <c r="L390" s="47"/>
      <c r="M390" s="214" t="s">
        <v>19</v>
      </c>
      <c r="N390" s="215" t="s">
        <v>47</v>
      </c>
      <c r="O390" s="87"/>
      <c r="P390" s="216">
        <f>O390*H390</f>
        <v>0</v>
      </c>
      <c r="Q390" s="216">
        <v>0</v>
      </c>
      <c r="R390" s="216">
        <f>Q390*H390</f>
        <v>0</v>
      </c>
      <c r="S390" s="216">
        <v>0</v>
      </c>
      <c r="T390" s="217">
        <f>S390*H390</f>
        <v>0</v>
      </c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R390" s="218" t="s">
        <v>148</v>
      </c>
      <c r="AT390" s="218" t="s">
        <v>143</v>
      </c>
      <c r="AU390" s="218" t="s">
        <v>86</v>
      </c>
      <c r="AY390" s="20" t="s">
        <v>141</v>
      </c>
      <c r="BE390" s="219">
        <f>IF(N390="základní",J390,0)</f>
        <v>0</v>
      </c>
      <c r="BF390" s="219">
        <f>IF(N390="snížená",J390,0)</f>
        <v>0</v>
      </c>
      <c r="BG390" s="219">
        <f>IF(N390="zákl. přenesená",J390,0)</f>
        <v>0</v>
      </c>
      <c r="BH390" s="219">
        <f>IF(N390="sníž. přenesená",J390,0)</f>
        <v>0</v>
      </c>
      <c r="BI390" s="219">
        <f>IF(N390="nulová",J390,0)</f>
        <v>0</v>
      </c>
      <c r="BJ390" s="20" t="s">
        <v>84</v>
      </c>
      <c r="BK390" s="219">
        <f>ROUND(I390*H390,2)</f>
        <v>0</v>
      </c>
      <c r="BL390" s="20" t="s">
        <v>148</v>
      </c>
      <c r="BM390" s="218" t="s">
        <v>601</v>
      </c>
    </row>
    <row r="391" s="2" customFormat="1">
      <c r="A391" s="41"/>
      <c r="B391" s="42"/>
      <c r="C391" s="43"/>
      <c r="D391" s="220" t="s">
        <v>150</v>
      </c>
      <c r="E391" s="43"/>
      <c r="F391" s="221" t="s">
        <v>602</v>
      </c>
      <c r="G391" s="43"/>
      <c r="H391" s="43"/>
      <c r="I391" s="222"/>
      <c r="J391" s="43"/>
      <c r="K391" s="43"/>
      <c r="L391" s="47"/>
      <c r="M391" s="223"/>
      <c r="N391" s="224"/>
      <c r="O391" s="87"/>
      <c r="P391" s="87"/>
      <c r="Q391" s="87"/>
      <c r="R391" s="87"/>
      <c r="S391" s="87"/>
      <c r="T391" s="88"/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T391" s="20" t="s">
        <v>150</v>
      </c>
      <c r="AU391" s="20" t="s">
        <v>86</v>
      </c>
    </row>
    <row r="392" s="2" customFormat="1">
      <c r="A392" s="41"/>
      <c r="B392" s="42"/>
      <c r="C392" s="43"/>
      <c r="D392" s="225" t="s">
        <v>152</v>
      </c>
      <c r="E392" s="43"/>
      <c r="F392" s="226" t="s">
        <v>603</v>
      </c>
      <c r="G392" s="43"/>
      <c r="H392" s="43"/>
      <c r="I392" s="222"/>
      <c r="J392" s="43"/>
      <c r="K392" s="43"/>
      <c r="L392" s="47"/>
      <c r="M392" s="223"/>
      <c r="N392" s="224"/>
      <c r="O392" s="87"/>
      <c r="P392" s="87"/>
      <c r="Q392" s="87"/>
      <c r="R392" s="87"/>
      <c r="S392" s="87"/>
      <c r="T392" s="88"/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T392" s="20" t="s">
        <v>152</v>
      </c>
      <c r="AU392" s="20" t="s">
        <v>86</v>
      </c>
    </row>
    <row r="393" s="13" customFormat="1">
      <c r="A393" s="13"/>
      <c r="B393" s="227"/>
      <c r="C393" s="228"/>
      <c r="D393" s="220" t="s">
        <v>171</v>
      </c>
      <c r="E393" s="229" t="s">
        <v>19</v>
      </c>
      <c r="F393" s="230" t="s">
        <v>604</v>
      </c>
      <c r="G393" s="228"/>
      <c r="H393" s="231">
        <v>18</v>
      </c>
      <c r="I393" s="232"/>
      <c r="J393" s="228"/>
      <c r="K393" s="228"/>
      <c r="L393" s="233"/>
      <c r="M393" s="234"/>
      <c r="N393" s="235"/>
      <c r="O393" s="235"/>
      <c r="P393" s="235"/>
      <c r="Q393" s="235"/>
      <c r="R393" s="235"/>
      <c r="S393" s="235"/>
      <c r="T393" s="236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7" t="s">
        <v>171</v>
      </c>
      <c r="AU393" s="237" t="s">
        <v>86</v>
      </c>
      <c r="AV393" s="13" t="s">
        <v>86</v>
      </c>
      <c r="AW393" s="13" t="s">
        <v>37</v>
      </c>
      <c r="AX393" s="13" t="s">
        <v>84</v>
      </c>
      <c r="AY393" s="237" t="s">
        <v>141</v>
      </c>
    </row>
    <row r="394" s="2" customFormat="1" ht="16.5" customHeight="1">
      <c r="A394" s="41"/>
      <c r="B394" s="42"/>
      <c r="C394" s="207" t="s">
        <v>605</v>
      </c>
      <c r="D394" s="207" t="s">
        <v>143</v>
      </c>
      <c r="E394" s="208" t="s">
        <v>606</v>
      </c>
      <c r="F394" s="209" t="s">
        <v>607</v>
      </c>
      <c r="G394" s="210" t="s">
        <v>146</v>
      </c>
      <c r="H394" s="211">
        <v>3.2549999999999999</v>
      </c>
      <c r="I394" s="212"/>
      <c r="J394" s="213">
        <f>ROUND(I394*H394,2)</f>
        <v>0</v>
      </c>
      <c r="K394" s="209" t="s">
        <v>147</v>
      </c>
      <c r="L394" s="47"/>
      <c r="M394" s="214" t="s">
        <v>19</v>
      </c>
      <c r="N394" s="215" t="s">
        <v>47</v>
      </c>
      <c r="O394" s="87"/>
      <c r="P394" s="216">
        <f>O394*H394</f>
        <v>0</v>
      </c>
      <c r="Q394" s="216">
        <v>0.016070000000000001</v>
      </c>
      <c r="R394" s="216">
        <f>Q394*H394</f>
        <v>0.052307850000000003</v>
      </c>
      <c r="S394" s="216">
        <v>0</v>
      </c>
      <c r="T394" s="217">
        <f>S394*H394</f>
        <v>0</v>
      </c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R394" s="218" t="s">
        <v>148</v>
      </c>
      <c r="AT394" s="218" t="s">
        <v>143</v>
      </c>
      <c r="AU394" s="218" t="s">
        <v>86</v>
      </c>
      <c r="AY394" s="20" t="s">
        <v>141</v>
      </c>
      <c r="BE394" s="219">
        <f>IF(N394="základní",J394,0)</f>
        <v>0</v>
      </c>
      <c r="BF394" s="219">
        <f>IF(N394="snížená",J394,0)</f>
        <v>0</v>
      </c>
      <c r="BG394" s="219">
        <f>IF(N394="zákl. přenesená",J394,0)</f>
        <v>0</v>
      </c>
      <c r="BH394" s="219">
        <f>IF(N394="sníž. přenesená",J394,0)</f>
        <v>0</v>
      </c>
      <c r="BI394" s="219">
        <f>IF(N394="nulová",J394,0)</f>
        <v>0</v>
      </c>
      <c r="BJ394" s="20" t="s">
        <v>84</v>
      </c>
      <c r="BK394" s="219">
        <f>ROUND(I394*H394,2)</f>
        <v>0</v>
      </c>
      <c r="BL394" s="20" t="s">
        <v>148</v>
      </c>
      <c r="BM394" s="218" t="s">
        <v>608</v>
      </c>
    </row>
    <row r="395" s="2" customFormat="1">
      <c r="A395" s="41"/>
      <c r="B395" s="42"/>
      <c r="C395" s="43"/>
      <c r="D395" s="220" t="s">
        <v>150</v>
      </c>
      <c r="E395" s="43"/>
      <c r="F395" s="221" t="s">
        <v>609</v>
      </c>
      <c r="G395" s="43"/>
      <c r="H395" s="43"/>
      <c r="I395" s="222"/>
      <c r="J395" s="43"/>
      <c r="K395" s="43"/>
      <c r="L395" s="47"/>
      <c r="M395" s="223"/>
      <c r="N395" s="224"/>
      <c r="O395" s="87"/>
      <c r="P395" s="87"/>
      <c r="Q395" s="87"/>
      <c r="R395" s="87"/>
      <c r="S395" s="87"/>
      <c r="T395" s="88"/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T395" s="20" t="s">
        <v>150</v>
      </c>
      <c r="AU395" s="20" t="s">
        <v>86</v>
      </c>
    </row>
    <row r="396" s="2" customFormat="1">
      <c r="A396" s="41"/>
      <c r="B396" s="42"/>
      <c r="C396" s="43"/>
      <c r="D396" s="225" t="s">
        <v>152</v>
      </c>
      <c r="E396" s="43"/>
      <c r="F396" s="226" t="s">
        <v>610</v>
      </c>
      <c r="G396" s="43"/>
      <c r="H396" s="43"/>
      <c r="I396" s="222"/>
      <c r="J396" s="43"/>
      <c r="K396" s="43"/>
      <c r="L396" s="47"/>
      <c r="M396" s="223"/>
      <c r="N396" s="224"/>
      <c r="O396" s="87"/>
      <c r="P396" s="87"/>
      <c r="Q396" s="87"/>
      <c r="R396" s="87"/>
      <c r="S396" s="87"/>
      <c r="T396" s="88"/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T396" s="20" t="s">
        <v>152</v>
      </c>
      <c r="AU396" s="20" t="s">
        <v>86</v>
      </c>
    </row>
    <row r="397" s="2" customFormat="1" ht="16.5" customHeight="1">
      <c r="A397" s="41"/>
      <c r="B397" s="42"/>
      <c r="C397" s="207" t="s">
        <v>476</v>
      </c>
      <c r="D397" s="207" t="s">
        <v>143</v>
      </c>
      <c r="E397" s="208" t="s">
        <v>611</v>
      </c>
      <c r="F397" s="209" t="s">
        <v>612</v>
      </c>
      <c r="G397" s="210" t="s">
        <v>146</v>
      </c>
      <c r="H397" s="211">
        <v>3.2549999999999999</v>
      </c>
      <c r="I397" s="212"/>
      <c r="J397" s="213">
        <f>ROUND(I397*H397,2)</f>
        <v>0</v>
      </c>
      <c r="K397" s="209" t="s">
        <v>147</v>
      </c>
      <c r="L397" s="47"/>
      <c r="M397" s="214" t="s">
        <v>19</v>
      </c>
      <c r="N397" s="215" t="s">
        <v>47</v>
      </c>
      <c r="O397" s="87"/>
      <c r="P397" s="216">
        <f>O397*H397</f>
        <v>0</v>
      </c>
      <c r="Q397" s="216">
        <v>0</v>
      </c>
      <c r="R397" s="216">
        <f>Q397*H397</f>
        <v>0</v>
      </c>
      <c r="S397" s="216">
        <v>0</v>
      </c>
      <c r="T397" s="217">
        <f>S397*H397</f>
        <v>0</v>
      </c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R397" s="218" t="s">
        <v>148</v>
      </c>
      <c r="AT397" s="218" t="s">
        <v>143</v>
      </c>
      <c r="AU397" s="218" t="s">
        <v>86</v>
      </c>
      <c r="AY397" s="20" t="s">
        <v>141</v>
      </c>
      <c r="BE397" s="219">
        <f>IF(N397="základní",J397,0)</f>
        <v>0</v>
      </c>
      <c r="BF397" s="219">
        <f>IF(N397="snížená",J397,0)</f>
        <v>0</v>
      </c>
      <c r="BG397" s="219">
        <f>IF(N397="zákl. přenesená",J397,0)</f>
        <v>0</v>
      </c>
      <c r="BH397" s="219">
        <f>IF(N397="sníž. přenesená",J397,0)</f>
        <v>0</v>
      </c>
      <c r="BI397" s="219">
        <f>IF(N397="nulová",J397,0)</f>
        <v>0</v>
      </c>
      <c r="BJ397" s="20" t="s">
        <v>84</v>
      </c>
      <c r="BK397" s="219">
        <f>ROUND(I397*H397,2)</f>
        <v>0</v>
      </c>
      <c r="BL397" s="20" t="s">
        <v>148</v>
      </c>
      <c r="BM397" s="218" t="s">
        <v>613</v>
      </c>
    </row>
    <row r="398" s="2" customFormat="1">
      <c r="A398" s="41"/>
      <c r="B398" s="42"/>
      <c r="C398" s="43"/>
      <c r="D398" s="220" t="s">
        <v>150</v>
      </c>
      <c r="E398" s="43"/>
      <c r="F398" s="221" t="s">
        <v>614</v>
      </c>
      <c r="G398" s="43"/>
      <c r="H398" s="43"/>
      <c r="I398" s="222"/>
      <c r="J398" s="43"/>
      <c r="K398" s="43"/>
      <c r="L398" s="47"/>
      <c r="M398" s="223"/>
      <c r="N398" s="224"/>
      <c r="O398" s="87"/>
      <c r="P398" s="87"/>
      <c r="Q398" s="87"/>
      <c r="R398" s="87"/>
      <c r="S398" s="87"/>
      <c r="T398" s="88"/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T398" s="20" t="s">
        <v>150</v>
      </c>
      <c r="AU398" s="20" t="s">
        <v>86</v>
      </c>
    </row>
    <row r="399" s="2" customFormat="1">
      <c r="A399" s="41"/>
      <c r="B399" s="42"/>
      <c r="C399" s="43"/>
      <c r="D399" s="225" t="s">
        <v>152</v>
      </c>
      <c r="E399" s="43"/>
      <c r="F399" s="226" t="s">
        <v>615</v>
      </c>
      <c r="G399" s="43"/>
      <c r="H399" s="43"/>
      <c r="I399" s="222"/>
      <c r="J399" s="43"/>
      <c r="K399" s="43"/>
      <c r="L399" s="47"/>
      <c r="M399" s="223"/>
      <c r="N399" s="224"/>
      <c r="O399" s="87"/>
      <c r="P399" s="87"/>
      <c r="Q399" s="87"/>
      <c r="R399" s="87"/>
      <c r="S399" s="87"/>
      <c r="T399" s="88"/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T399" s="20" t="s">
        <v>152</v>
      </c>
      <c r="AU399" s="20" t="s">
        <v>86</v>
      </c>
    </row>
    <row r="400" s="2" customFormat="1" ht="16.5" customHeight="1">
      <c r="A400" s="41"/>
      <c r="B400" s="42"/>
      <c r="C400" s="207" t="s">
        <v>616</v>
      </c>
      <c r="D400" s="207" t="s">
        <v>143</v>
      </c>
      <c r="E400" s="208" t="s">
        <v>617</v>
      </c>
      <c r="F400" s="209" t="s">
        <v>618</v>
      </c>
      <c r="G400" s="210" t="s">
        <v>220</v>
      </c>
      <c r="H400" s="211">
        <v>0.88800000000000001</v>
      </c>
      <c r="I400" s="212"/>
      <c r="J400" s="213">
        <f>ROUND(I400*H400,2)</f>
        <v>0</v>
      </c>
      <c r="K400" s="209" t="s">
        <v>147</v>
      </c>
      <c r="L400" s="47"/>
      <c r="M400" s="214" t="s">
        <v>19</v>
      </c>
      <c r="N400" s="215" t="s">
        <v>47</v>
      </c>
      <c r="O400" s="87"/>
      <c r="P400" s="216">
        <f>O400*H400</f>
        <v>0</v>
      </c>
      <c r="Q400" s="216">
        <v>1.06277</v>
      </c>
      <c r="R400" s="216">
        <f>Q400*H400</f>
        <v>0.94373976000000004</v>
      </c>
      <c r="S400" s="216">
        <v>0</v>
      </c>
      <c r="T400" s="217">
        <f>S400*H400</f>
        <v>0</v>
      </c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R400" s="218" t="s">
        <v>148</v>
      </c>
      <c r="AT400" s="218" t="s">
        <v>143</v>
      </c>
      <c r="AU400" s="218" t="s">
        <v>86</v>
      </c>
      <c r="AY400" s="20" t="s">
        <v>141</v>
      </c>
      <c r="BE400" s="219">
        <f>IF(N400="základní",J400,0)</f>
        <v>0</v>
      </c>
      <c r="BF400" s="219">
        <f>IF(N400="snížená",J400,0)</f>
        <v>0</v>
      </c>
      <c r="BG400" s="219">
        <f>IF(N400="zákl. přenesená",J400,0)</f>
        <v>0</v>
      </c>
      <c r="BH400" s="219">
        <f>IF(N400="sníž. přenesená",J400,0)</f>
        <v>0</v>
      </c>
      <c r="BI400" s="219">
        <f>IF(N400="nulová",J400,0)</f>
        <v>0</v>
      </c>
      <c r="BJ400" s="20" t="s">
        <v>84</v>
      </c>
      <c r="BK400" s="219">
        <f>ROUND(I400*H400,2)</f>
        <v>0</v>
      </c>
      <c r="BL400" s="20" t="s">
        <v>148</v>
      </c>
      <c r="BM400" s="218" t="s">
        <v>619</v>
      </c>
    </row>
    <row r="401" s="2" customFormat="1">
      <c r="A401" s="41"/>
      <c r="B401" s="42"/>
      <c r="C401" s="43"/>
      <c r="D401" s="220" t="s">
        <v>150</v>
      </c>
      <c r="E401" s="43"/>
      <c r="F401" s="221" t="s">
        <v>620</v>
      </c>
      <c r="G401" s="43"/>
      <c r="H401" s="43"/>
      <c r="I401" s="222"/>
      <c r="J401" s="43"/>
      <c r="K401" s="43"/>
      <c r="L401" s="47"/>
      <c r="M401" s="223"/>
      <c r="N401" s="224"/>
      <c r="O401" s="87"/>
      <c r="P401" s="87"/>
      <c r="Q401" s="87"/>
      <c r="R401" s="87"/>
      <c r="S401" s="87"/>
      <c r="T401" s="88"/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T401" s="20" t="s">
        <v>150</v>
      </c>
      <c r="AU401" s="20" t="s">
        <v>86</v>
      </c>
    </row>
    <row r="402" s="2" customFormat="1">
      <c r="A402" s="41"/>
      <c r="B402" s="42"/>
      <c r="C402" s="43"/>
      <c r="D402" s="225" t="s">
        <v>152</v>
      </c>
      <c r="E402" s="43"/>
      <c r="F402" s="226" t="s">
        <v>621</v>
      </c>
      <c r="G402" s="43"/>
      <c r="H402" s="43"/>
      <c r="I402" s="222"/>
      <c r="J402" s="43"/>
      <c r="K402" s="43"/>
      <c r="L402" s="47"/>
      <c r="M402" s="223"/>
      <c r="N402" s="224"/>
      <c r="O402" s="87"/>
      <c r="P402" s="87"/>
      <c r="Q402" s="87"/>
      <c r="R402" s="87"/>
      <c r="S402" s="87"/>
      <c r="T402" s="88"/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T402" s="20" t="s">
        <v>152</v>
      </c>
      <c r="AU402" s="20" t="s">
        <v>86</v>
      </c>
    </row>
    <row r="403" s="15" customFormat="1">
      <c r="A403" s="15"/>
      <c r="B403" s="249"/>
      <c r="C403" s="250"/>
      <c r="D403" s="220" t="s">
        <v>171</v>
      </c>
      <c r="E403" s="251" t="s">
        <v>19</v>
      </c>
      <c r="F403" s="252" t="s">
        <v>302</v>
      </c>
      <c r="G403" s="250"/>
      <c r="H403" s="251" t="s">
        <v>19</v>
      </c>
      <c r="I403" s="253"/>
      <c r="J403" s="250"/>
      <c r="K403" s="250"/>
      <c r="L403" s="254"/>
      <c r="M403" s="255"/>
      <c r="N403" s="256"/>
      <c r="O403" s="256"/>
      <c r="P403" s="256"/>
      <c r="Q403" s="256"/>
      <c r="R403" s="256"/>
      <c r="S403" s="256"/>
      <c r="T403" s="257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58" t="s">
        <v>171</v>
      </c>
      <c r="AU403" s="258" t="s">
        <v>86</v>
      </c>
      <c r="AV403" s="15" t="s">
        <v>84</v>
      </c>
      <c r="AW403" s="15" t="s">
        <v>37</v>
      </c>
      <c r="AX403" s="15" t="s">
        <v>76</v>
      </c>
      <c r="AY403" s="258" t="s">
        <v>141</v>
      </c>
    </row>
    <row r="404" s="13" customFormat="1">
      <c r="A404" s="13"/>
      <c r="B404" s="227"/>
      <c r="C404" s="228"/>
      <c r="D404" s="220" t="s">
        <v>171</v>
      </c>
      <c r="E404" s="229" t="s">
        <v>19</v>
      </c>
      <c r="F404" s="230" t="s">
        <v>622</v>
      </c>
      <c r="G404" s="228"/>
      <c r="H404" s="231">
        <v>0.88800000000000001</v>
      </c>
      <c r="I404" s="232"/>
      <c r="J404" s="228"/>
      <c r="K404" s="228"/>
      <c r="L404" s="233"/>
      <c r="M404" s="234"/>
      <c r="N404" s="235"/>
      <c r="O404" s="235"/>
      <c r="P404" s="235"/>
      <c r="Q404" s="235"/>
      <c r="R404" s="235"/>
      <c r="S404" s="235"/>
      <c r="T404" s="236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7" t="s">
        <v>171</v>
      </c>
      <c r="AU404" s="237" t="s">
        <v>86</v>
      </c>
      <c r="AV404" s="13" t="s">
        <v>86</v>
      </c>
      <c r="AW404" s="13" t="s">
        <v>37</v>
      </c>
      <c r="AX404" s="13" t="s">
        <v>76</v>
      </c>
      <c r="AY404" s="237" t="s">
        <v>141</v>
      </c>
    </row>
    <row r="405" s="14" customFormat="1">
      <c r="A405" s="14"/>
      <c r="B405" s="238"/>
      <c r="C405" s="239"/>
      <c r="D405" s="220" t="s">
        <v>171</v>
      </c>
      <c r="E405" s="240" t="s">
        <v>19</v>
      </c>
      <c r="F405" s="241" t="s">
        <v>174</v>
      </c>
      <c r="G405" s="239"/>
      <c r="H405" s="242">
        <v>0.88800000000000001</v>
      </c>
      <c r="I405" s="243"/>
      <c r="J405" s="239"/>
      <c r="K405" s="239"/>
      <c r="L405" s="244"/>
      <c r="M405" s="245"/>
      <c r="N405" s="246"/>
      <c r="O405" s="246"/>
      <c r="P405" s="246"/>
      <c r="Q405" s="246"/>
      <c r="R405" s="246"/>
      <c r="S405" s="246"/>
      <c r="T405" s="247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8" t="s">
        <v>171</v>
      </c>
      <c r="AU405" s="248" t="s">
        <v>86</v>
      </c>
      <c r="AV405" s="14" t="s">
        <v>148</v>
      </c>
      <c r="AW405" s="14" t="s">
        <v>37</v>
      </c>
      <c r="AX405" s="14" t="s">
        <v>84</v>
      </c>
      <c r="AY405" s="248" t="s">
        <v>141</v>
      </c>
    </row>
    <row r="406" s="2" customFormat="1" ht="37.8" customHeight="1">
      <c r="A406" s="41"/>
      <c r="B406" s="42"/>
      <c r="C406" s="207" t="s">
        <v>623</v>
      </c>
      <c r="D406" s="207" t="s">
        <v>143</v>
      </c>
      <c r="E406" s="208" t="s">
        <v>624</v>
      </c>
      <c r="F406" s="209" t="s">
        <v>625</v>
      </c>
      <c r="G406" s="210" t="s">
        <v>545</v>
      </c>
      <c r="H406" s="211">
        <v>10</v>
      </c>
      <c r="I406" s="212"/>
      <c r="J406" s="213">
        <f>ROUND(I406*H406,2)</f>
        <v>0</v>
      </c>
      <c r="K406" s="209" t="s">
        <v>147</v>
      </c>
      <c r="L406" s="47"/>
      <c r="M406" s="214" t="s">
        <v>19</v>
      </c>
      <c r="N406" s="215" t="s">
        <v>47</v>
      </c>
      <c r="O406" s="87"/>
      <c r="P406" s="216">
        <f>O406*H406</f>
        <v>0</v>
      </c>
      <c r="Q406" s="216">
        <v>2.0000000000000002E-05</v>
      </c>
      <c r="R406" s="216">
        <f>Q406*H406</f>
        <v>0.00020000000000000001</v>
      </c>
      <c r="S406" s="216">
        <v>0</v>
      </c>
      <c r="T406" s="217">
        <f>S406*H406</f>
        <v>0</v>
      </c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R406" s="218" t="s">
        <v>148</v>
      </c>
      <c r="AT406" s="218" t="s">
        <v>143</v>
      </c>
      <c r="AU406" s="218" t="s">
        <v>86</v>
      </c>
      <c r="AY406" s="20" t="s">
        <v>141</v>
      </c>
      <c r="BE406" s="219">
        <f>IF(N406="základní",J406,0)</f>
        <v>0</v>
      </c>
      <c r="BF406" s="219">
        <f>IF(N406="snížená",J406,0)</f>
        <v>0</v>
      </c>
      <c r="BG406" s="219">
        <f>IF(N406="zákl. přenesená",J406,0)</f>
        <v>0</v>
      </c>
      <c r="BH406" s="219">
        <f>IF(N406="sníž. přenesená",J406,0)</f>
        <v>0</v>
      </c>
      <c r="BI406" s="219">
        <f>IF(N406="nulová",J406,0)</f>
        <v>0</v>
      </c>
      <c r="BJ406" s="20" t="s">
        <v>84</v>
      </c>
      <c r="BK406" s="219">
        <f>ROUND(I406*H406,2)</f>
        <v>0</v>
      </c>
      <c r="BL406" s="20" t="s">
        <v>148</v>
      </c>
      <c r="BM406" s="218" t="s">
        <v>626</v>
      </c>
    </row>
    <row r="407" s="2" customFormat="1">
      <c r="A407" s="41"/>
      <c r="B407" s="42"/>
      <c r="C407" s="43"/>
      <c r="D407" s="220" t="s">
        <v>150</v>
      </c>
      <c r="E407" s="43"/>
      <c r="F407" s="221" t="s">
        <v>627</v>
      </c>
      <c r="G407" s="43"/>
      <c r="H407" s="43"/>
      <c r="I407" s="222"/>
      <c r="J407" s="43"/>
      <c r="K407" s="43"/>
      <c r="L407" s="47"/>
      <c r="M407" s="223"/>
      <c r="N407" s="224"/>
      <c r="O407" s="87"/>
      <c r="P407" s="87"/>
      <c r="Q407" s="87"/>
      <c r="R407" s="87"/>
      <c r="S407" s="87"/>
      <c r="T407" s="88"/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T407" s="20" t="s">
        <v>150</v>
      </c>
      <c r="AU407" s="20" t="s">
        <v>86</v>
      </c>
    </row>
    <row r="408" s="2" customFormat="1">
      <c r="A408" s="41"/>
      <c r="B408" s="42"/>
      <c r="C408" s="43"/>
      <c r="D408" s="225" t="s">
        <v>152</v>
      </c>
      <c r="E408" s="43"/>
      <c r="F408" s="226" t="s">
        <v>628</v>
      </c>
      <c r="G408" s="43"/>
      <c r="H408" s="43"/>
      <c r="I408" s="222"/>
      <c r="J408" s="43"/>
      <c r="K408" s="43"/>
      <c r="L408" s="47"/>
      <c r="M408" s="223"/>
      <c r="N408" s="224"/>
      <c r="O408" s="87"/>
      <c r="P408" s="87"/>
      <c r="Q408" s="87"/>
      <c r="R408" s="87"/>
      <c r="S408" s="87"/>
      <c r="T408" s="88"/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T408" s="20" t="s">
        <v>152</v>
      </c>
      <c r="AU408" s="20" t="s">
        <v>86</v>
      </c>
    </row>
    <row r="409" s="2" customFormat="1" ht="24.15" customHeight="1">
      <c r="A409" s="41"/>
      <c r="B409" s="42"/>
      <c r="C409" s="207" t="s">
        <v>629</v>
      </c>
      <c r="D409" s="207" t="s">
        <v>143</v>
      </c>
      <c r="E409" s="208" t="s">
        <v>630</v>
      </c>
      <c r="F409" s="209" t="s">
        <v>631</v>
      </c>
      <c r="G409" s="210" t="s">
        <v>545</v>
      </c>
      <c r="H409" s="211">
        <v>25</v>
      </c>
      <c r="I409" s="212"/>
      <c r="J409" s="213">
        <f>ROUND(I409*H409,2)</f>
        <v>0</v>
      </c>
      <c r="K409" s="209" t="s">
        <v>147</v>
      </c>
      <c r="L409" s="47"/>
      <c r="M409" s="214" t="s">
        <v>19</v>
      </c>
      <c r="N409" s="215" t="s">
        <v>47</v>
      </c>
      <c r="O409" s="87"/>
      <c r="P409" s="216">
        <f>O409*H409</f>
        <v>0</v>
      </c>
      <c r="Q409" s="216">
        <v>0.00023000000000000001</v>
      </c>
      <c r="R409" s="216">
        <f>Q409*H409</f>
        <v>0.0057499999999999999</v>
      </c>
      <c r="S409" s="216">
        <v>0</v>
      </c>
      <c r="T409" s="217">
        <f>S409*H409</f>
        <v>0</v>
      </c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R409" s="218" t="s">
        <v>148</v>
      </c>
      <c r="AT409" s="218" t="s">
        <v>143</v>
      </c>
      <c r="AU409" s="218" t="s">
        <v>86</v>
      </c>
      <c r="AY409" s="20" t="s">
        <v>141</v>
      </c>
      <c r="BE409" s="219">
        <f>IF(N409="základní",J409,0)</f>
        <v>0</v>
      </c>
      <c r="BF409" s="219">
        <f>IF(N409="snížená",J409,0)</f>
        <v>0</v>
      </c>
      <c r="BG409" s="219">
        <f>IF(N409="zákl. přenesená",J409,0)</f>
        <v>0</v>
      </c>
      <c r="BH409" s="219">
        <f>IF(N409="sníž. přenesená",J409,0)</f>
        <v>0</v>
      </c>
      <c r="BI409" s="219">
        <f>IF(N409="nulová",J409,0)</f>
        <v>0</v>
      </c>
      <c r="BJ409" s="20" t="s">
        <v>84</v>
      </c>
      <c r="BK409" s="219">
        <f>ROUND(I409*H409,2)</f>
        <v>0</v>
      </c>
      <c r="BL409" s="20" t="s">
        <v>148</v>
      </c>
      <c r="BM409" s="218" t="s">
        <v>632</v>
      </c>
    </row>
    <row r="410" s="2" customFormat="1">
      <c r="A410" s="41"/>
      <c r="B410" s="42"/>
      <c r="C410" s="43"/>
      <c r="D410" s="220" t="s">
        <v>150</v>
      </c>
      <c r="E410" s="43"/>
      <c r="F410" s="221" t="s">
        <v>633</v>
      </c>
      <c r="G410" s="43"/>
      <c r="H410" s="43"/>
      <c r="I410" s="222"/>
      <c r="J410" s="43"/>
      <c r="K410" s="43"/>
      <c r="L410" s="47"/>
      <c r="M410" s="223"/>
      <c r="N410" s="224"/>
      <c r="O410" s="87"/>
      <c r="P410" s="87"/>
      <c r="Q410" s="87"/>
      <c r="R410" s="87"/>
      <c r="S410" s="87"/>
      <c r="T410" s="88"/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T410" s="20" t="s">
        <v>150</v>
      </c>
      <c r="AU410" s="20" t="s">
        <v>86</v>
      </c>
    </row>
    <row r="411" s="2" customFormat="1">
      <c r="A411" s="41"/>
      <c r="B411" s="42"/>
      <c r="C411" s="43"/>
      <c r="D411" s="225" t="s">
        <v>152</v>
      </c>
      <c r="E411" s="43"/>
      <c r="F411" s="226" t="s">
        <v>634</v>
      </c>
      <c r="G411" s="43"/>
      <c r="H411" s="43"/>
      <c r="I411" s="222"/>
      <c r="J411" s="43"/>
      <c r="K411" s="43"/>
      <c r="L411" s="47"/>
      <c r="M411" s="223"/>
      <c r="N411" s="224"/>
      <c r="O411" s="87"/>
      <c r="P411" s="87"/>
      <c r="Q411" s="87"/>
      <c r="R411" s="87"/>
      <c r="S411" s="87"/>
      <c r="T411" s="88"/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T411" s="20" t="s">
        <v>152</v>
      </c>
      <c r="AU411" s="20" t="s">
        <v>86</v>
      </c>
    </row>
    <row r="412" s="2" customFormat="1" ht="24.15" customHeight="1">
      <c r="A412" s="41"/>
      <c r="B412" s="42"/>
      <c r="C412" s="207" t="s">
        <v>635</v>
      </c>
      <c r="D412" s="207" t="s">
        <v>143</v>
      </c>
      <c r="E412" s="208" t="s">
        <v>636</v>
      </c>
      <c r="F412" s="209" t="s">
        <v>637</v>
      </c>
      <c r="G412" s="210" t="s">
        <v>545</v>
      </c>
      <c r="H412" s="211">
        <v>15</v>
      </c>
      <c r="I412" s="212"/>
      <c r="J412" s="213">
        <f>ROUND(I412*H412,2)</f>
        <v>0</v>
      </c>
      <c r="K412" s="209" t="s">
        <v>147</v>
      </c>
      <c r="L412" s="47"/>
      <c r="M412" s="214" t="s">
        <v>19</v>
      </c>
      <c r="N412" s="215" t="s">
        <v>47</v>
      </c>
      <c r="O412" s="87"/>
      <c r="P412" s="216">
        <f>O412*H412</f>
        <v>0</v>
      </c>
      <c r="Q412" s="216">
        <v>0</v>
      </c>
      <c r="R412" s="216">
        <f>Q412*H412</f>
        <v>0</v>
      </c>
      <c r="S412" s="216">
        <v>0</v>
      </c>
      <c r="T412" s="217">
        <f>S412*H412</f>
        <v>0</v>
      </c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R412" s="218" t="s">
        <v>148</v>
      </c>
      <c r="AT412" s="218" t="s">
        <v>143</v>
      </c>
      <c r="AU412" s="218" t="s">
        <v>86</v>
      </c>
      <c r="AY412" s="20" t="s">
        <v>141</v>
      </c>
      <c r="BE412" s="219">
        <f>IF(N412="základní",J412,0)</f>
        <v>0</v>
      </c>
      <c r="BF412" s="219">
        <f>IF(N412="snížená",J412,0)</f>
        <v>0</v>
      </c>
      <c r="BG412" s="219">
        <f>IF(N412="zákl. přenesená",J412,0)</f>
        <v>0</v>
      </c>
      <c r="BH412" s="219">
        <f>IF(N412="sníž. přenesená",J412,0)</f>
        <v>0</v>
      </c>
      <c r="BI412" s="219">
        <f>IF(N412="nulová",J412,0)</f>
        <v>0</v>
      </c>
      <c r="BJ412" s="20" t="s">
        <v>84</v>
      </c>
      <c r="BK412" s="219">
        <f>ROUND(I412*H412,2)</f>
        <v>0</v>
      </c>
      <c r="BL412" s="20" t="s">
        <v>148</v>
      </c>
      <c r="BM412" s="218" t="s">
        <v>638</v>
      </c>
    </row>
    <row r="413" s="2" customFormat="1">
      <c r="A413" s="41"/>
      <c r="B413" s="42"/>
      <c r="C413" s="43"/>
      <c r="D413" s="220" t="s">
        <v>150</v>
      </c>
      <c r="E413" s="43"/>
      <c r="F413" s="221" t="s">
        <v>639</v>
      </c>
      <c r="G413" s="43"/>
      <c r="H413" s="43"/>
      <c r="I413" s="222"/>
      <c r="J413" s="43"/>
      <c r="K413" s="43"/>
      <c r="L413" s="47"/>
      <c r="M413" s="223"/>
      <c r="N413" s="224"/>
      <c r="O413" s="87"/>
      <c r="P413" s="87"/>
      <c r="Q413" s="87"/>
      <c r="R413" s="87"/>
      <c r="S413" s="87"/>
      <c r="T413" s="88"/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T413" s="20" t="s">
        <v>150</v>
      </c>
      <c r="AU413" s="20" t="s">
        <v>86</v>
      </c>
    </row>
    <row r="414" s="2" customFormat="1">
      <c r="A414" s="41"/>
      <c r="B414" s="42"/>
      <c r="C414" s="43"/>
      <c r="D414" s="225" t="s">
        <v>152</v>
      </c>
      <c r="E414" s="43"/>
      <c r="F414" s="226" t="s">
        <v>640</v>
      </c>
      <c r="G414" s="43"/>
      <c r="H414" s="43"/>
      <c r="I414" s="222"/>
      <c r="J414" s="43"/>
      <c r="K414" s="43"/>
      <c r="L414" s="47"/>
      <c r="M414" s="223"/>
      <c r="N414" s="224"/>
      <c r="O414" s="87"/>
      <c r="P414" s="87"/>
      <c r="Q414" s="87"/>
      <c r="R414" s="87"/>
      <c r="S414" s="87"/>
      <c r="T414" s="88"/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T414" s="20" t="s">
        <v>152</v>
      </c>
      <c r="AU414" s="20" t="s">
        <v>86</v>
      </c>
    </row>
    <row r="415" s="2" customFormat="1" ht="24.15" customHeight="1">
      <c r="A415" s="41"/>
      <c r="B415" s="42"/>
      <c r="C415" s="207" t="s">
        <v>641</v>
      </c>
      <c r="D415" s="207" t="s">
        <v>143</v>
      </c>
      <c r="E415" s="208" t="s">
        <v>642</v>
      </c>
      <c r="F415" s="209" t="s">
        <v>643</v>
      </c>
      <c r="G415" s="210" t="s">
        <v>307</v>
      </c>
      <c r="H415" s="211">
        <v>1</v>
      </c>
      <c r="I415" s="212"/>
      <c r="J415" s="213">
        <f>ROUND(I415*H415,2)</f>
        <v>0</v>
      </c>
      <c r="K415" s="209" t="s">
        <v>147</v>
      </c>
      <c r="L415" s="47"/>
      <c r="M415" s="214" t="s">
        <v>19</v>
      </c>
      <c r="N415" s="215" t="s">
        <v>47</v>
      </c>
      <c r="O415" s="87"/>
      <c r="P415" s="216">
        <f>O415*H415</f>
        <v>0</v>
      </c>
      <c r="Q415" s="216">
        <v>0.44169999999999998</v>
      </c>
      <c r="R415" s="216">
        <f>Q415*H415</f>
        <v>0.44169999999999998</v>
      </c>
      <c r="S415" s="216">
        <v>0</v>
      </c>
      <c r="T415" s="217">
        <f>S415*H415</f>
        <v>0</v>
      </c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R415" s="218" t="s">
        <v>148</v>
      </c>
      <c r="AT415" s="218" t="s">
        <v>143</v>
      </c>
      <c r="AU415" s="218" t="s">
        <v>86</v>
      </c>
      <c r="AY415" s="20" t="s">
        <v>141</v>
      </c>
      <c r="BE415" s="219">
        <f>IF(N415="základní",J415,0)</f>
        <v>0</v>
      </c>
      <c r="BF415" s="219">
        <f>IF(N415="snížená",J415,0)</f>
        <v>0</v>
      </c>
      <c r="BG415" s="219">
        <f>IF(N415="zákl. přenesená",J415,0)</f>
        <v>0</v>
      </c>
      <c r="BH415" s="219">
        <f>IF(N415="sníž. přenesená",J415,0)</f>
        <v>0</v>
      </c>
      <c r="BI415" s="219">
        <f>IF(N415="nulová",J415,0)</f>
        <v>0</v>
      </c>
      <c r="BJ415" s="20" t="s">
        <v>84</v>
      </c>
      <c r="BK415" s="219">
        <f>ROUND(I415*H415,2)</f>
        <v>0</v>
      </c>
      <c r="BL415" s="20" t="s">
        <v>148</v>
      </c>
      <c r="BM415" s="218" t="s">
        <v>644</v>
      </c>
    </row>
    <row r="416" s="2" customFormat="1">
      <c r="A416" s="41"/>
      <c r="B416" s="42"/>
      <c r="C416" s="43"/>
      <c r="D416" s="220" t="s">
        <v>150</v>
      </c>
      <c r="E416" s="43"/>
      <c r="F416" s="221" t="s">
        <v>645</v>
      </c>
      <c r="G416" s="43"/>
      <c r="H416" s="43"/>
      <c r="I416" s="222"/>
      <c r="J416" s="43"/>
      <c r="K416" s="43"/>
      <c r="L416" s="47"/>
      <c r="M416" s="223"/>
      <c r="N416" s="224"/>
      <c r="O416" s="87"/>
      <c r="P416" s="87"/>
      <c r="Q416" s="87"/>
      <c r="R416" s="87"/>
      <c r="S416" s="87"/>
      <c r="T416" s="88"/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T416" s="20" t="s">
        <v>150</v>
      </c>
      <c r="AU416" s="20" t="s">
        <v>86</v>
      </c>
    </row>
    <row r="417" s="2" customFormat="1">
      <c r="A417" s="41"/>
      <c r="B417" s="42"/>
      <c r="C417" s="43"/>
      <c r="D417" s="225" t="s">
        <v>152</v>
      </c>
      <c r="E417" s="43"/>
      <c r="F417" s="226" t="s">
        <v>646</v>
      </c>
      <c r="G417" s="43"/>
      <c r="H417" s="43"/>
      <c r="I417" s="222"/>
      <c r="J417" s="43"/>
      <c r="K417" s="43"/>
      <c r="L417" s="47"/>
      <c r="M417" s="223"/>
      <c r="N417" s="224"/>
      <c r="O417" s="87"/>
      <c r="P417" s="87"/>
      <c r="Q417" s="87"/>
      <c r="R417" s="87"/>
      <c r="S417" s="87"/>
      <c r="T417" s="88"/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T417" s="20" t="s">
        <v>152</v>
      </c>
      <c r="AU417" s="20" t="s">
        <v>86</v>
      </c>
    </row>
    <row r="418" s="2" customFormat="1" ht="37.8" customHeight="1">
      <c r="A418" s="41"/>
      <c r="B418" s="42"/>
      <c r="C418" s="259" t="s">
        <v>647</v>
      </c>
      <c r="D418" s="259" t="s">
        <v>244</v>
      </c>
      <c r="E418" s="260" t="s">
        <v>648</v>
      </c>
      <c r="F418" s="261" t="s">
        <v>649</v>
      </c>
      <c r="G418" s="262" t="s">
        <v>307</v>
      </c>
      <c r="H418" s="263">
        <v>1</v>
      </c>
      <c r="I418" s="264"/>
      <c r="J418" s="265">
        <f>ROUND(I418*H418,2)</f>
        <v>0</v>
      </c>
      <c r="K418" s="261" t="s">
        <v>147</v>
      </c>
      <c r="L418" s="266"/>
      <c r="M418" s="267" t="s">
        <v>19</v>
      </c>
      <c r="N418" s="268" t="s">
        <v>47</v>
      </c>
      <c r="O418" s="87"/>
      <c r="P418" s="216">
        <f>O418*H418</f>
        <v>0</v>
      </c>
      <c r="Q418" s="216">
        <v>0.01272</v>
      </c>
      <c r="R418" s="216">
        <f>Q418*H418</f>
        <v>0.01272</v>
      </c>
      <c r="S418" s="216">
        <v>0</v>
      </c>
      <c r="T418" s="217">
        <f>S418*H418</f>
        <v>0</v>
      </c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R418" s="218" t="s">
        <v>197</v>
      </c>
      <c r="AT418" s="218" t="s">
        <v>244</v>
      </c>
      <c r="AU418" s="218" t="s">
        <v>86</v>
      </c>
      <c r="AY418" s="20" t="s">
        <v>141</v>
      </c>
      <c r="BE418" s="219">
        <f>IF(N418="základní",J418,0)</f>
        <v>0</v>
      </c>
      <c r="BF418" s="219">
        <f>IF(N418="snížená",J418,0)</f>
        <v>0</v>
      </c>
      <c r="BG418" s="219">
        <f>IF(N418="zákl. přenesená",J418,0)</f>
        <v>0</v>
      </c>
      <c r="BH418" s="219">
        <f>IF(N418="sníž. přenesená",J418,0)</f>
        <v>0</v>
      </c>
      <c r="BI418" s="219">
        <f>IF(N418="nulová",J418,0)</f>
        <v>0</v>
      </c>
      <c r="BJ418" s="20" t="s">
        <v>84</v>
      </c>
      <c r="BK418" s="219">
        <f>ROUND(I418*H418,2)</f>
        <v>0</v>
      </c>
      <c r="BL418" s="20" t="s">
        <v>148</v>
      </c>
      <c r="BM418" s="218" t="s">
        <v>650</v>
      </c>
    </row>
    <row r="419" s="2" customFormat="1">
      <c r="A419" s="41"/>
      <c r="B419" s="42"/>
      <c r="C419" s="43"/>
      <c r="D419" s="220" t="s">
        <v>150</v>
      </c>
      <c r="E419" s="43"/>
      <c r="F419" s="221" t="s">
        <v>649</v>
      </c>
      <c r="G419" s="43"/>
      <c r="H419" s="43"/>
      <c r="I419" s="222"/>
      <c r="J419" s="43"/>
      <c r="K419" s="43"/>
      <c r="L419" s="47"/>
      <c r="M419" s="223"/>
      <c r="N419" s="224"/>
      <c r="O419" s="87"/>
      <c r="P419" s="87"/>
      <c r="Q419" s="87"/>
      <c r="R419" s="87"/>
      <c r="S419" s="87"/>
      <c r="T419" s="88"/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T419" s="20" t="s">
        <v>150</v>
      </c>
      <c r="AU419" s="20" t="s">
        <v>86</v>
      </c>
    </row>
    <row r="420" s="12" customFormat="1" ht="22.8" customHeight="1">
      <c r="A420" s="12"/>
      <c r="B420" s="191"/>
      <c r="C420" s="192"/>
      <c r="D420" s="193" t="s">
        <v>75</v>
      </c>
      <c r="E420" s="205" t="s">
        <v>204</v>
      </c>
      <c r="F420" s="205" t="s">
        <v>651</v>
      </c>
      <c r="G420" s="192"/>
      <c r="H420" s="192"/>
      <c r="I420" s="195"/>
      <c r="J420" s="206">
        <f>BK420</f>
        <v>0</v>
      </c>
      <c r="K420" s="192"/>
      <c r="L420" s="197"/>
      <c r="M420" s="198"/>
      <c r="N420" s="199"/>
      <c r="O420" s="199"/>
      <c r="P420" s="200">
        <f>SUM(P421:P478)</f>
        <v>0</v>
      </c>
      <c r="Q420" s="199"/>
      <c r="R420" s="200">
        <f>SUM(R421:R478)</f>
        <v>2.2516859999999999</v>
      </c>
      <c r="S420" s="199"/>
      <c r="T420" s="201">
        <f>SUM(T421:T478)</f>
        <v>3.5856000000000003</v>
      </c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R420" s="202" t="s">
        <v>84</v>
      </c>
      <c r="AT420" s="203" t="s">
        <v>75</v>
      </c>
      <c r="AU420" s="203" t="s">
        <v>84</v>
      </c>
      <c r="AY420" s="202" t="s">
        <v>141</v>
      </c>
      <c r="BK420" s="204">
        <f>SUM(BK421:BK478)</f>
        <v>0</v>
      </c>
    </row>
    <row r="421" s="2" customFormat="1" ht="33" customHeight="1">
      <c r="A421" s="41"/>
      <c r="B421" s="42"/>
      <c r="C421" s="207" t="s">
        <v>652</v>
      </c>
      <c r="D421" s="207" t="s">
        <v>143</v>
      </c>
      <c r="E421" s="208" t="s">
        <v>653</v>
      </c>
      <c r="F421" s="209" t="s">
        <v>654</v>
      </c>
      <c r="G421" s="210" t="s">
        <v>545</v>
      </c>
      <c r="H421" s="211">
        <v>11</v>
      </c>
      <c r="I421" s="212"/>
      <c r="J421" s="213">
        <f>ROUND(I421*H421,2)</f>
        <v>0</v>
      </c>
      <c r="K421" s="209" t="s">
        <v>147</v>
      </c>
      <c r="L421" s="47"/>
      <c r="M421" s="214" t="s">
        <v>19</v>
      </c>
      <c r="N421" s="215" t="s">
        <v>47</v>
      </c>
      <c r="O421" s="87"/>
      <c r="P421" s="216">
        <f>O421*H421</f>
        <v>0</v>
      </c>
      <c r="Q421" s="216">
        <v>0.15540000000000001</v>
      </c>
      <c r="R421" s="216">
        <f>Q421*H421</f>
        <v>1.7094</v>
      </c>
      <c r="S421" s="216">
        <v>0</v>
      </c>
      <c r="T421" s="217">
        <f>S421*H421</f>
        <v>0</v>
      </c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R421" s="218" t="s">
        <v>148</v>
      </c>
      <c r="AT421" s="218" t="s">
        <v>143</v>
      </c>
      <c r="AU421" s="218" t="s">
        <v>86</v>
      </c>
      <c r="AY421" s="20" t="s">
        <v>141</v>
      </c>
      <c r="BE421" s="219">
        <f>IF(N421="základní",J421,0)</f>
        <v>0</v>
      </c>
      <c r="BF421" s="219">
        <f>IF(N421="snížená",J421,0)</f>
        <v>0</v>
      </c>
      <c r="BG421" s="219">
        <f>IF(N421="zákl. přenesená",J421,0)</f>
        <v>0</v>
      </c>
      <c r="BH421" s="219">
        <f>IF(N421="sníž. přenesená",J421,0)</f>
        <v>0</v>
      </c>
      <c r="BI421" s="219">
        <f>IF(N421="nulová",J421,0)</f>
        <v>0</v>
      </c>
      <c r="BJ421" s="20" t="s">
        <v>84</v>
      </c>
      <c r="BK421" s="219">
        <f>ROUND(I421*H421,2)</f>
        <v>0</v>
      </c>
      <c r="BL421" s="20" t="s">
        <v>148</v>
      </c>
      <c r="BM421" s="218" t="s">
        <v>655</v>
      </c>
    </row>
    <row r="422" s="2" customFormat="1">
      <c r="A422" s="41"/>
      <c r="B422" s="42"/>
      <c r="C422" s="43"/>
      <c r="D422" s="220" t="s">
        <v>150</v>
      </c>
      <c r="E422" s="43"/>
      <c r="F422" s="221" t="s">
        <v>656</v>
      </c>
      <c r="G422" s="43"/>
      <c r="H422" s="43"/>
      <c r="I422" s="222"/>
      <c r="J422" s="43"/>
      <c r="K422" s="43"/>
      <c r="L422" s="47"/>
      <c r="M422" s="223"/>
      <c r="N422" s="224"/>
      <c r="O422" s="87"/>
      <c r="P422" s="87"/>
      <c r="Q422" s="87"/>
      <c r="R422" s="87"/>
      <c r="S422" s="87"/>
      <c r="T422" s="88"/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T422" s="20" t="s">
        <v>150</v>
      </c>
      <c r="AU422" s="20" t="s">
        <v>86</v>
      </c>
    </row>
    <row r="423" s="2" customFormat="1">
      <c r="A423" s="41"/>
      <c r="B423" s="42"/>
      <c r="C423" s="43"/>
      <c r="D423" s="225" t="s">
        <v>152</v>
      </c>
      <c r="E423" s="43"/>
      <c r="F423" s="226" t="s">
        <v>657</v>
      </c>
      <c r="G423" s="43"/>
      <c r="H423" s="43"/>
      <c r="I423" s="222"/>
      <c r="J423" s="43"/>
      <c r="K423" s="43"/>
      <c r="L423" s="47"/>
      <c r="M423" s="223"/>
      <c r="N423" s="224"/>
      <c r="O423" s="87"/>
      <c r="P423" s="87"/>
      <c r="Q423" s="87"/>
      <c r="R423" s="87"/>
      <c r="S423" s="87"/>
      <c r="T423" s="88"/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T423" s="20" t="s">
        <v>152</v>
      </c>
      <c r="AU423" s="20" t="s">
        <v>86</v>
      </c>
    </row>
    <row r="424" s="2" customFormat="1" ht="16.5" customHeight="1">
      <c r="A424" s="41"/>
      <c r="B424" s="42"/>
      <c r="C424" s="259" t="s">
        <v>658</v>
      </c>
      <c r="D424" s="259" t="s">
        <v>244</v>
      </c>
      <c r="E424" s="260" t="s">
        <v>659</v>
      </c>
      <c r="F424" s="261" t="s">
        <v>660</v>
      </c>
      <c r="G424" s="262" t="s">
        <v>545</v>
      </c>
      <c r="H424" s="263">
        <v>11</v>
      </c>
      <c r="I424" s="264"/>
      <c r="J424" s="265">
        <f>ROUND(I424*H424,2)</f>
        <v>0</v>
      </c>
      <c r="K424" s="261" t="s">
        <v>147</v>
      </c>
      <c r="L424" s="266"/>
      <c r="M424" s="267" t="s">
        <v>19</v>
      </c>
      <c r="N424" s="268" t="s">
        <v>47</v>
      </c>
      <c r="O424" s="87"/>
      <c r="P424" s="216">
        <f>O424*H424</f>
        <v>0</v>
      </c>
      <c r="Q424" s="216">
        <v>0.045999999999999999</v>
      </c>
      <c r="R424" s="216">
        <f>Q424*H424</f>
        <v>0.50600000000000001</v>
      </c>
      <c r="S424" s="216">
        <v>0</v>
      </c>
      <c r="T424" s="217">
        <f>S424*H424</f>
        <v>0</v>
      </c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R424" s="218" t="s">
        <v>197</v>
      </c>
      <c r="AT424" s="218" t="s">
        <v>244</v>
      </c>
      <c r="AU424" s="218" t="s">
        <v>86</v>
      </c>
      <c r="AY424" s="20" t="s">
        <v>141</v>
      </c>
      <c r="BE424" s="219">
        <f>IF(N424="základní",J424,0)</f>
        <v>0</v>
      </c>
      <c r="BF424" s="219">
        <f>IF(N424="snížená",J424,0)</f>
        <v>0</v>
      </c>
      <c r="BG424" s="219">
        <f>IF(N424="zákl. přenesená",J424,0)</f>
        <v>0</v>
      </c>
      <c r="BH424" s="219">
        <f>IF(N424="sníž. přenesená",J424,0)</f>
        <v>0</v>
      </c>
      <c r="BI424" s="219">
        <f>IF(N424="nulová",J424,0)</f>
        <v>0</v>
      </c>
      <c r="BJ424" s="20" t="s">
        <v>84</v>
      </c>
      <c r="BK424" s="219">
        <f>ROUND(I424*H424,2)</f>
        <v>0</v>
      </c>
      <c r="BL424" s="20" t="s">
        <v>148</v>
      </c>
      <c r="BM424" s="218" t="s">
        <v>661</v>
      </c>
    </row>
    <row r="425" s="2" customFormat="1">
      <c r="A425" s="41"/>
      <c r="B425" s="42"/>
      <c r="C425" s="43"/>
      <c r="D425" s="220" t="s">
        <v>150</v>
      </c>
      <c r="E425" s="43"/>
      <c r="F425" s="221" t="s">
        <v>660</v>
      </c>
      <c r="G425" s="43"/>
      <c r="H425" s="43"/>
      <c r="I425" s="222"/>
      <c r="J425" s="43"/>
      <c r="K425" s="43"/>
      <c r="L425" s="47"/>
      <c r="M425" s="223"/>
      <c r="N425" s="224"/>
      <c r="O425" s="87"/>
      <c r="P425" s="87"/>
      <c r="Q425" s="87"/>
      <c r="R425" s="87"/>
      <c r="S425" s="87"/>
      <c r="T425" s="88"/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T425" s="20" t="s">
        <v>150</v>
      </c>
      <c r="AU425" s="20" t="s">
        <v>86</v>
      </c>
    </row>
    <row r="426" s="13" customFormat="1">
      <c r="A426" s="13"/>
      <c r="B426" s="227"/>
      <c r="C426" s="228"/>
      <c r="D426" s="220" t="s">
        <v>171</v>
      </c>
      <c r="E426" s="229" t="s">
        <v>19</v>
      </c>
      <c r="F426" s="230" t="s">
        <v>217</v>
      </c>
      <c r="G426" s="228"/>
      <c r="H426" s="231">
        <v>11</v>
      </c>
      <c r="I426" s="232"/>
      <c r="J426" s="228"/>
      <c r="K426" s="228"/>
      <c r="L426" s="233"/>
      <c r="M426" s="234"/>
      <c r="N426" s="235"/>
      <c r="O426" s="235"/>
      <c r="P426" s="235"/>
      <c r="Q426" s="235"/>
      <c r="R426" s="235"/>
      <c r="S426" s="235"/>
      <c r="T426" s="236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7" t="s">
        <v>171</v>
      </c>
      <c r="AU426" s="237" t="s">
        <v>86</v>
      </c>
      <c r="AV426" s="13" t="s">
        <v>86</v>
      </c>
      <c r="AW426" s="13" t="s">
        <v>37</v>
      </c>
      <c r="AX426" s="13" t="s">
        <v>84</v>
      </c>
      <c r="AY426" s="237" t="s">
        <v>141</v>
      </c>
    </row>
    <row r="427" s="2" customFormat="1" ht="37.8" customHeight="1">
      <c r="A427" s="41"/>
      <c r="B427" s="42"/>
      <c r="C427" s="207" t="s">
        <v>662</v>
      </c>
      <c r="D427" s="207" t="s">
        <v>143</v>
      </c>
      <c r="E427" s="208" t="s">
        <v>663</v>
      </c>
      <c r="F427" s="209" t="s">
        <v>664</v>
      </c>
      <c r="G427" s="210" t="s">
        <v>146</v>
      </c>
      <c r="H427" s="211">
        <v>170</v>
      </c>
      <c r="I427" s="212"/>
      <c r="J427" s="213">
        <f>ROUND(I427*H427,2)</f>
        <v>0</v>
      </c>
      <c r="K427" s="209" t="s">
        <v>147</v>
      </c>
      <c r="L427" s="47"/>
      <c r="M427" s="214" t="s">
        <v>19</v>
      </c>
      <c r="N427" s="215" t="s">
        <v>47</v>
      </c>
      <c r="O427" s="87"/>
      <c r="P427" s="216">
        <f>O427*H427</f>
        <v>0</v>
      </c>
      <c r="Q427" s="216">
        <v>0</v>
      </c>
      <c r="R427" s="216">
        <f>Q427*H427</f>
        <v>0</v>
      </c>
      <c r="S427" s="216">
        <v>0</v>
      </c>
      <c r="T427" s="217">
        <f>S427*H427</f>
        <v>0</v>
      </c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R427" s="218" t="s">
        <v>148</v>
      </c>
      <c r="AT427" s="218" t="s">
        <v>143</v>
      </c>
      <c r="AU427" s="218" t="s">
        <v>86</v>
      </c>
      <c r="AY427" s="20" t="s">
        <v>141</v>
      </c>
      <c r="BE427" s="219">
        <f>IF(N427="základní",J427,0)</f>
        <v>0</v>
      </c>
      <c r="BF427" s="219">
        <f>IF(N427="snížená",J427,0)</f>
        <v>0</v>
      </c>
      <c r="BG427" s="219">
        <f>IF(N427="zákl. přenesená",J427,0)</f>
        <v>0</v>
      </c>
      <c r="BH427" s="219">
        <f>IF(N427="sníž. přenesená",J427,0)</f>
        <v>0</v>
      </c>
      <c r="BI427" s="219">
        <f>IF(N427="nulová",J427,0)</f>
        <v>0</v>
      </c>
      <c r="BJ427" s="20" t="s">
        <v>84</v>
      </c>
      <c r="BK427" s="219">
        <f>ROUND(I427*H427,2)</f>
        <v>0</v>
      </c>
      <c r="BL427" s="20" t="s">
        <v>148</v>
      </c>
      <c r="BM427" s="218" t="s">
        <v>665</v>
      </c>
    </row>
    <row r="428" s="2" customFormat="1">
      <c r="A428" s="41"/>
      <c r="B428" s="42"/>
      <c r="C428" s="43"/>
      <c r="D428" s="220" t="s">
        <v>150</v>
      </c>
      <c r="E428" s="43"/>
      <c r="F428" s="221" t="s">
        <v>666</v>
      </c>
      <c r="G428" s="43"/>
      <c r="H428" s="43"/>
      <c r="I428" s="222"/>
      <c r="J428" s="43"/>
      <c r="K428" s="43"/>
      <c r="L428" s="47"/>
      <c r="M428" s="223"/>
      <c r="N428" s="224"/>
      <c r="O428" s="87"/>
      <c r="P428" s="87"/>
      <c r="Q428" s="87"/>
      <c r="R428" s="87"/>
      <c r="S428" s="87"/>
      <c r="T428" s="88"/>
      <c r="U428" s="41"/>
      <c r="V428" s="41"/>
      <c r="W428" s="41"/>
      <c r="X428" s="41"/>
      <c r="Y428" s="41"/>
      <c r="Z428" s="41"/>
      <c r="AA428" s="41"/>
      <c r="AB428" s="41"/>
      <c r="AC428" s="41"/>
      <c r="AD428" s="41"/>
      <c r="AE428" s="41"/>
      <c r="AT428" s="20" t="s">
        <v>150</v>
      </c>
      <c r="AU428" s="20" t="s">
        <v>86</v>
      </c>
    </row>
    <row r="429" s="2" customFormat="1">
      <c r="A429" s="41"/>
      <c r="B429" s="42"/>
      <c r="C429" s="43"/>
      <c r="D429" s="225" t="s">
        <v>152</v>
      </c>
      <c r="E429" s="43"/>
      <c r="F429" s="226" t="s">
        <v>667</v>
      </c>
      <c r="G429" s="43"/>
      <c r="H429" s="43"/>
      <c r="I429" s="222"/>
      <c r="J429" s="43"/>
      <c r="K429" s="43"/>
      <c r="L429" s="47"/>
      <c r="M429" s="223"/>
      <c r="N429" s="224"/>
      <c r="O429" s="87"/>
      <c r="P429" s="87"/>
      <c r="Q429" s="87"/>
      <c r="R429" s="87"/>
      <c r="S429" s="87"/>
      <c r="T429" s="88"/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T429" s="20" t="s">
        <v>152</v>
      </c>
      <c r="AU429" s="20" t="s">
        <v>86</v>
      </c>
    </row>
    <row r="430" s="2" customFormat="1" ht="37.8" customHeight="1">
      <c r="A430" s="41"/>
      <c r="B430" s="42"/>
      <c r="C430" s="207" t="s">
        <v>668</v>
      </c>
      <c r="D430" s="207" t="s">
        <v>143</v>
      </c>
      <c r="E430" s="208" t="s">
        <v>669</v>
      </c>
      <c r="F430" s="209" t="s">
        <v>670</v>
      </c>
      <c r="G430" s="210" t="s">
        <v>146</v>
      </c>
      <c r="H430" s="211">
        <v>10200</v>
      </c>
      <c r="I430" s="212"/>
      <c r="J430" s="213">
        <f>ROUND(I430*H430,2)</f>
        <v>0</v>
      </c>
      <c r="K430" s="209" t="s">
        <v>147</v>
      </c>
      <c r="L430" s="47"/>
      <c r="M430" s="214" t="s">
        <v>19</v>
      </c>
      <c r="N430" s="215" t="s">
        <v>47</v>
      </c>
      <c r="O430" s="87"/>
      <c r="P430" s="216">
        <f>O430*H430</f>
        <v>0</v>
      </c>
      <c r="Q430" s="216">
        <v>0</v>
      </c>
      <c r="R430" s="216">
        <f>Q430*H430</f>
        <v>0</v>
      </c>
      <c r="S430" s="216">
        <v>0</v>
      </c>
      <c r="T430" s="217">
        <f>S430*H430</f>
        <v>0</v>
      </c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R430" s="218" t="s">
        <v>148</v>
      </c>
      <c r="AT430" s="218" t="s">
        <v>143</v>
      </c>
      <c r="AU430" s="218" t="s">
        <v>86</v>
      </c>
      <c r="AY430" s="20" t="s">
        <v>141</v>
      </c>
      <c r="BE430" s="219">
        <f>IF(N430="základní",J430,0)</f>
        <v>0</v>
      </c>
      <c r="BF430" s="219">
        <f>IF(N430="snížená",J430,0)</f>
        <v>0</v>
      </c>
      <c r="BG430" s="219">
        <f>IF(N430="zákl. přenesená",J430,0)</f>
        <v>0</v>
      </c>
      <c r="BH430" s="219">
        <f>IF(N430="sníž. přenesená",J430,0)</f>
        <v>0</v>
      </c>
      <c r="BI430" s="219">
        <f>IF(N430="nulová",J430,0)</f>
        <v>0</v>
      </c>
      <c r="BJ430" s="20" t="s">
        <v>84</v>
      </c>
      <c r="BK430" s="219">
        <f>ROUND(I430*H430,2)</f>
        <v>0</v>
      </c>
      <c r="BL430" s="20" t="s">
        <v>148</v>
      </c>
      <c r="BM430" s="218" t="s">
        <v>671</v>
      </c>
    </row>
    <row r="431" s="2" customFormat="1">
      <c r="A431" s="41"/>
      <c r="B431" s="42"/>
      <c r="C431" s="43"/>
      <c r="D431" s="220" t="s">
        <v>150</v>
      </c>
      <c r="E431" s="43"/>
      <c r="F431" s="221" t="s">
        <v>672</v>
      </c>
      <c r="G431" s="43"/>
      <c r="H431" s="43"/>
      <c r="I431" s="222"/>
      <c r="J431" s="43"/>
      <c r="K431" s="43"/>
      <c r="L431" s="47"/>
      <c r="M431" s="223"/>
      <c r="N431" s="224"/>
      <c r="O431" s="87"/>
      <c r="P431" s="87"/>
      <c r="Q431" s="87"/>
      <c r="R431" s="87"/>
      <c r="S431" s="87"/>
      <c r="T431" s="88"/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T431" s="20" t="s">
        <v>150</v>
      </c>
      <c r="AU431" s="20" t="s">
        <v>86</v>
      </c>
    </row>
    <row r="432" s="2" customFormat="1">
      <c r="A432" s="41"/>
      <c r="B432" s="42"/>
      <c r="C432" s="43"/>
      <c r="D432" s="225" t="s">
        <v>152</v>
      </c>
      <c r="E432" s="43"/>
      <c r="F432" s="226" t="s">
        <v>673</v>
      </c>
      <c r="G432" s="43"/>
      <c r="H432" s="43"/>
      <c r="I432" s="222"/>
      <c r="J432" s="43"/>
      <c r="K432" s="43"/>
      <c r="L432" s="47"/>
      <c r="M432" s="223"/>
      <c r="N432" s="224"/>
      <c r="O432" s="87"/>
      <c r="P432" s="87"/>
      <c r="Q432" s="87"/>
      <c r="R432" s="87"/>
      <c r="S432" s="87"/>
      <c r="T432" s="88"/>
      <c r="U432" s="41"/>
      <c r="V432" s="41"/>
      <c r="W432" s="41"/>
      <c r="X432" s="41"/>
      <c r="Y432" s="41"/>
      <c r="Z432" s="41"/>
      <c r="AA432" s="41"/>
      <c r="AB432" s="41"/>
      <c r="AC432" s="41"/>
      <c r="AD432" s="41"/>
      <c r="AE432" s="41"/>
      <c r="AT432" s="20" t="s">
        <v>152</v>
      </c>
      <c r="AU432" s="20" t="s">
        <v>86</v>
      </c>
    </row>
    <row r="433" s="13" customFormat="1">
      <c r="A433" s="13"/>
      <c r="B433" s="227"/>
      <c r="C433" s="228"/>
      <c r="D433" s="220" t="s">
        <v>171</v>
      </c>
      <c r="E433" s="229" t="s">
        <v>19</v>
      </c>
      <c r="F433" s="230" t="s">
        <v>674</v>
      </c>
      <c r="G433" s="228"/>
      <c r="H433" s="231">
        <v>10200</v>
      </c>
      <c r="I433" s="232"/>
      <c r="J433" s="228"/>
      <c r="K433" s="228"/>
      <c r="L433" s="233"/>
      <c r="M433" s="234"/>
      <c r="N433" s="235"/>
      <c r="O433" s="235"/>
      <c r="P433" s="235"/>
      <c r="Q433" s="235"/>
      <c r="R433" s="235"/>
      <c r="S433" s="235"/>
      <c r="T433" s="236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7" t="s">
        <v>171</v>
      </c>
      <c r="AU433" s="237" t="s">
        <v>86</v>
      </c>
      <c r="AV433" s="13" t="s">
        <v>86</v>
      </c>
      <c r="AW433" s="13" t="s">
        <v>37</v>
      </c>
      <c r="AX433" s="13" t="s">
        <v>84</v>
      </c>
      <c r="AY433" s="237" t="s">
        <v>141</v>
      </c>
    </row>
    <row r="434" s="2" customFormat="1" ht="37.8" customHeight="1">
      <c r="A434" s="41"/>
      <c r="B434" s="42"/>
      <c r="C434" s="207" t="s">
        <v>675</v>
      </c>
      <c r="D434" s="207" t="s">
        <v>143</v>
      </c>
      <c r="E434" s="208" t="s">
        <v>676</v>
      </c>
      <c r="F434" s="209" t="s">
        <v>677</v>
      </c>
      <c r="G434" s="210" t="s">
        <v>146</v>
      </c>
      <c r="H434" s="211">
        <v>170</v>
      </c>
      <c r="I434" s="212"/>
      <c r="J434" s="213">
        <f>ROUND(I434*H434,2)</f>
        <v>0</v>
      </c>
      <c r="K434" s="209" t="s">
        <v>147</v>
      </c>
      <c r="L434" s="47"/>
      <c r="M434" s="214" t="s">
        <v>19</v>
      </c>
      <c r="N434" s="215" t="s">
        <v>47</v>
      </c>
      <c r="O434" s="87"/>
      <c r="P434" s="216">
        <f>O434*H434</f>
        <v>0</v>
      </c>
      <c r="Q434" s="216">
        <v>0</v>
      </c>
      <c r="R434" s="216">
        <f>Q434*H434</f>
        <v>0</v>
      </c>
      <c r="S434" s="216">
        <v>0</v>
      </c>
      <c r="T434" s="217">
        <f>S434*H434</f>
        <v>0</v>
      </c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R434" s="218" t="s">
        <v>148</v>
      </c>
      <c r="AT434" s="218" t="s">
        <v>143</v>
      </c>
      <c r="AU434" s="218" t="s">
        <v>86</v>
      </c>
      <c r="AY434" s="20" t="s">
        <v>141</v>
      </c>
      <c r="BE434" s="219">
        <f>IF(N434="základní",J434,0)</f>
        <v>0</v>
      </c>
      <c r="BF434" s="219">
        <f>IF(N434="snížená",J434,0)</f>
        <v>0</v>
      </c>
      <c r="BG434" s="219">
        <f>IF(N434="zákl. přenesená",J434,0)</f>
        <v>0</v>
      </c>
      <c r="BH434" s="219">
        <f>IF(N434="sníž. přenesená",J434,0)</f>
        <v>0</v>
      </c>
      <c r="BI434" s="219">
        <f>IF(N434="nulová",J434,0)</f>
        <v>0</v>
      </c>
      <c r="BJ434" s="20" t="s">
        <v>84</v>
      </c>
      <c r="BK434" s="219">
        <f>ROUND(I434*H434,2)</f>
        <v>0</v>
      </c>
      <c r="BL434" s="20" t="s">
        <v>148</v>
      </c>
      <c r="BM434" s="218" t="s">
        <v>678</v>
      </c>
    </row>
    <row r="435" s="2" customFormat="1">
      <c r="A435" s="41"/>
      <c r="B435" s="42"/>
      <c r="C435" s="43"/>
      <c r="D435" s="220" t="s">
        <v>150</v>
      </c>
      <c r="E435" s="43"/>
      <c r="F435" s="221" t="s">
        <v>679</v>
      </c>
      <c r="G435" s="43"/>
      <c r="H435" s="43"/>
      <c r="I435" s="222"/>
      <c r="J435" s="43"/>
      <c r="K435" s="43"/>
      <c r="L435" s="47"/>
      <c r="M435" s="223"/>
      <c r="N435" s="224"/>
      <c r="O435" s="87"/>
      <c r="P435" s="87"/>
      <c r="Q435" s="87"/>
      <c r="R435" s="87"/>
      <c r="S435" s="87"/>
      <c r="T435" s="88"/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T435" s="20" t="s">
        <v>150</v>
      </c>
      <c r="AU435" s="20" t="s">
        <v>86</v>
      </c>
    </row>
    <row r="436" s="2" customFormat="1">
      <c r="A436" s="41"/>
      <c r="B436" s="42"/>
      <c r="C436" s="43"/>
      <c r="D436" s="225" t="s">
        <v>152</v>
      </c>
      <c r="E436" s="43"/>
      <c r="F436" s="226" t="s">
        <v>680</v>
      </c>
      <c r="G436" s="43"/>
      <c r="H436" s="43"/>
      <c r="I436" s="222"/>
      <c r="J436" s="43"/>
      <c r="K436" s="43"/>
      <c r="L436" s="47"/>
      <c r="M436" s="223"/>
      <c r="N436" s="224"/>
      <c r="O436" s="87"/>
      <c r="P436" s="87"/>
      <c r="Q436" s="87"/>
      <c r="R436" s="87"/>
      <c r="S436" s="87"/>
      <c r="T436" s="88"/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T436" s="20" t="s">
        <v>152</v>
      </c>
      <c r="AU436" s="20" t="s">
        <v>86</v>
      </c>
    </row>
    <row r="437" s="2" customFormat="1" ht="37.8" customHeight="1">
      <c r="A437" s="41"/>
      <c r="B437" s="42"/>
      <c r="C437" s="207" t="s">
        <v>681</v>
      </c>
      <c r="D437" s="207" t="s">
        <v>143</v>
      </c>
      <c r="E437" s="208" t="s">
        <v>682</v>
      </c>
      <c r="F437" s="209" t="s">
        <v>683</v>
      </c>
      <c r="G437" s="210" t="s">
        <v>146</v>
      </c>
      <c r="H437" s="211">
        <v>75</v>
      </c>
      <c r="I437" s="212"/>
      <c r="J437" s="213">
        <f>ROUND(I437*H437,2)</f>
        <v>0</v>
      </c>
      <c r="K437" s="209" t="s">
        <v>147</v>
      </c>
      <c r="L437" s="47"/>
      <c r="M437" s="214" t="s">
        <v>19</v>
      </c>
      <c r="N437" s="215" t="s">
        <v>47</v>
      </c>
      <c r="O437" s="87"/>
      <c r="P437" s="216">
        <f>O437*H437</f>
        <v>0</v>
      </c>
      <c r="Q437" s="216">
        <v>0.00021000000000000001</v>
      </c>
      <c r="R437" s="216">
        <f>Q437*H437</f>
        <v>0.01575</v>
      </c>
      <c r="S437" s="216">
        <v>0</v>
      </c>
      <c r="T437" s="217">
        <f>S437*H437</f>
        <v>0</v>
      </c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R437" s="218" t="s">
        <v>148</v>
      </c>
      <c r="AT437" s="218" t="s">
        <v>143</v>
      </c>
      <c r="AU437" s="218" t="s">
        <v>86</v>
      </c>
      <c r="AY437" s="20" t="s">
        <v>141</v>
      </c>
      <c r="BE437" s="219">
        <f>IF(N437="základní",J437,0)</f>
        <v>0</v>
      </c>
      <c r="BF437" s="219">
        <f>IF(N437="snížená",J437,0)</f>
        <v>0</v>
      </c>
      <c r="BG437" s="219">
        <f>IF(N437="zákl. přenesená",J437,0)</f>
        <v>0</v>
      </c>
      <c r="BH437" s="219">
        <f>IF(N437="sníž. přenesená",J437,0)</f>
        <v>0</v>
      </c>
      <c r="BI437" s="219">
        <f>IF(N437="nulová",J437,0)</f>
        <v>0</v>
      </c>
      <c r="BJ437" s="20" t="s">
        <v>84</v>
      </c>
      <c r="BK437" s="219">
        <f>ROUND(I437*H437,2)</f>
        <v>0</v>
      </c>
      <c r="BL437" s="20" t="s">
        <v>148</v>
      </c>
      <c r="BM437" s="218" t="s">
        <v>684</v>
      </c>
    </row>
    <row r="438" s="2" customFormat="1">
      <c r="A438" s="41"/>
      <c r="B438" s="42"/>
      <c r="C438" s="43"/>
      <c r="D438" s="220" t="s">
        <v>150</v>
      </c>
      <c r="E438" s="43"/>
      <c r="F438" s="221" t="s">
        <v>685</v>
      </c>
      <c r="G438" s="43"/>
      <c r="H438" s="43"/>
      <c r="I438" s="222"/>
      <c r="J438" s="43"/>
      <c r="K438" s="43"/>
      <c r="L438" s="47"/>
      <c r="M438" s="223"/>
      <c r="N438" s="224"/>
      <c r="O438" s="87"/>
      <c r="P438" s="87"/>
      <c r="Q438" s="87"/>
      <c r="R438" s="87"/>
      <c r="S438" s="87"/>
      <c r="T438" s="88"/>
      <c r="U438" s="41"/>
      <c r="V438" s="41"/>
      <c r="W438" s="41"/>
      <c r="X438" s="41"/>
      <c r="Y438" s="41"/>
      <c r="Z438" s="41"/>
      <c r="AA438" s="41"/>
      <c r="AB438" s="41"/>
      <c r="AC438" s="41"/>
      <c r="AD438" s="41"/>
      <c r="AE438" s="41"/>
      <c r="AT438" s="20" t="s">
        <v>150</v>
      </c>
      <c r="AU438" s="20" t="s">
        <v>86</v>
      </c>
    </row>
    <row r="439" s="2" customFormat="1">
      <c r="A439" s="41"/>
      <c r="B439" s="42"/>
      <c r="C439" s="43"/>
      <c r="D439" s="225" t="s">
        <v>152</v>
      </c>
      <c r="E439" s="43"/>
      <c r="F439" s="226" t="s">
        <v>686</v>
      </c>
      <c r="G439" s="43"/>
      <c r="H439" s="43"/>
      <c r="I439" s="222"/>
      <c r="J439" s="43"/>
      <c r="K439" s="43"/>
      <c r="L439" s="47"/>
      <c r="M439" s="223"/>
      <c r="N439" s="224"/>
      <c r="O439" s="87"/>
      <c r="P439" s="87"/>
      <c r="Q439" s="87"/>
      <c r="R439" s="87"/>
      <c r="S439" s="87"/>
      <c r="T439" s="88"/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  <c r="AT439" s="20" t="s">
        <v>152</v>
      </c>
      <c r="AU439" s="20" t="s">
        <v>86</v>
      </c>
    </row>
    <row r="440" s="2" customFormat="1" ht="24.15" customHeight="1">
      <c r="A440" s="41"/>
      <c r="B440" s="42"/>
      <c r="C440" s="207" t="s">
        <v>687</v>
      </c>
      <c r="D440" s="207" t="s">
        <v>143</v>
      </c>
      <c r="E440" s="208" t="s">
        <v>688</v>
      </c>
      <c r="F440" s="209" t="s">
        <v>689</v>
      </c>
      <c r="G440" s="210" t="s">
        <v>146</v>
      </c>
      <c r="H440" s="211">
        <v>75</v>
      </c>
      <c r="I440" s="212"/>
      <c r="J440" s="213">
        <f>ROUND(I440*H440,2)</f>
        <v>0</v>
      </c>
      <c r="K440" s="209" t="s">
        <v>147</v>
      </c>
      <c r="L440" s="47"/>
      <c r="M440" s="214" t="s">
        <v>19</v>
      </c>
      <c r="N440" s="215" t="s">
        <v>47</v>
      </c>
      <c r="O440" s="87"/>
      <c r="P440" s="216">
        <f>O440*H440</f>
        <v>0</v>
      </c>
      <c r="Q440" s="216">
        <v>3.0000000000000001E-05</v>
      </c>
      <c r="R440" s="216">
        <f>Q440*H440</f>
        <v>0.0022500000000000003</v>
      </c>
      <c r="S440" s="216">
        <v>0</v>
      </c>
      <c r="T440" s="217">
        <f>S440*H440</f>
        <v>0</v>
      </c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R440" s="218" t="s">
        <v>148</v>
      </c>
      <c r="AT440" s="218" t="s">
        <v>143</v>
      </c>
      <c r="AU440" s="218" t="s">
        <v>86</v>
      </c>
      <c r="AY440" s="20" t="s">
        <v>141</v>
      </c>
      <c r="BE440" s="219">
        <f>IF(N440="základní",J440,0)</f>
        <v>0</v>
      </c>
      <c r="BF440" s="219">
        <f>IF(N440="snížená",J440,0)</f>
        <v>0</v>
      </c>
      <c r="BG440" s="219">
        <f>IF(N440="zákl. přenesená",J440,0)</f>
        <v>0</v>
      </c>
      <c r="BH440" s="219">
        <f>IF(N440="sníž. přenesená",J440,0)</f>
        <v>0</v>
      </c>
      <c r="BI440" s="219">
        <f>IF(N440="nulová",J440,0)</f>
        <v>0</v>
      </c>
      <c r="BJ440" s="20" t="s">
        <v>84</v>
      </c>
      <c r="BK440" s="219">
        <f>ROUND(I440*H440,2)</f>
        <v>0</v>
      </c>
      <c r="BL440" s="20" t="s">
        <v>148</v>
      </c>
      <c r="BM440" s="218" t="s">
        <v>690</v>
      </c>
    </row>
    <row r="441" s="2" customFormat="1">
      <c r="A441" s="41"/>
      <c r="B441" s="42"/>
      <c r="C441" s="43"/>
      <c r="D441" s="220" t="s">
        <v>150</v>
      </c>
      <c r="E441" s="43"/>
      <c r="F441" s="221" t="s">
        <v>691</v>
      </c>
      <c r="G441" s="43"/>
      <c r="H441" s="43"/>
      <c r="I441" s="222"/>
      <c r="J441" s="43"/>
      <c r="K441" s="43"/>
      <c r="L441" s="47"/>
      <c r="M441" s="223"/>
      <c r="N441" s="224"/>
      <c r="O441" s="87"/>
      <c r="P441" s="87"/>
      <c r="Q441" s="87"/>
      <c r="R441" s="87"/>
      <c r="S441" s="87"/>
      <c r="T441" s="88"/>
      <c r="U441" s="41"/>
      <c r="V441" s="41"/>
      <c r="W441" s="41"/>
      <c r="X441" s="41"/>
      <c r="Y441" s="41"/>
      <c r="Z441" s="41"/>
      <c r="AA441" s="41"/>
      <c r="AB441" s="41"/>
      <c r="AC441" s="41"/>
      <c r="AD441" s="41"/>
      <c r="AE441" s="41"/>
      <c r="AT441" s="20" t="s">
        <v>150</v>
      </c>
      <c r="AU441" s="20" t="s">
        <v>86</v>
      </c>
    </row>
    <row r="442" s="2" customFormat="1">
      <c r="A442" s="41"/>
      <c r="B442" s="42"/>
      <c r="C442" s="43"/>
      <c r="D442" s="225" t="s">
        <v>152</v>
      </c>
      <c r="E442" s="43"/>
      <c r="F442" s="226" t="s">
        <v>692</v>
      </c>
      <c r="G442" s="43"/>
      <c r="H442" s="43"/>
      <c r="I442" s="222"/>
      <c r="J442" s="43"/>
      <c r="K442" s="43"/>
      <c r="L442" s="47"/>
      <c r="M442" s="223"/>
      <c r="N442" s="224"/>
      <c r="O442" s="87"/>
      <c r="P442" s="87"/>
      <c r="Q442" s="87"/>
      <c r="R442" s="87"/>
      <c r="S442" s="87"/>
      <c r="T442" s="88"/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T442" s="20" t="s">
        <v>152</v>
      </c>
      <c r="AU442" s="20" t="s">
        <v>86</v>
      </c>
    </row>
    <row r="443" s="2" customFormat="1" ht="24.15" customHeight="1">
      <c r="A443" s="41"/>
      <c r="B443" s="42"/>
      <c r="C443" s="207" t="s">
        <v>693</v>
      </c>
      <c r="D443" s="207" t="s">
        <v>143</v>
      </c>
      <c r="E443" s="208" t="s">
        <v>694</v>
      </c>
      <c r="F443" s="209" t="s">
        <v>695</v>
      </c>
      <c r="G443" s="210" t="s">
        <v>307</v>
      </c>
      <c r="H443" s="211">
        <v>24</v>
      </c>
      <c r="I443" s="212"/>
      <c r="J443" s="213">
        <f>ROUND(I443*H443,2)</f>
        <v>0</v>
      </c>
      <c r="K443" s="209" t="s">
        <v>147</v>
      </c>
      <c r="L443" s="47"/>
      <c r="M443" s="214" t="s">
        <v>19</v>
      </c>
      <c r="N443" s="215" t="s">
        <v>47</v>
      </c>
      <c r="O443" s="87"/>
      <c r="P443" s="216">
        <f>O443*H443</f>
        <v>0</v>
      </c>
      <c r="Q443" s="216">
        <v>8.0000000000000007E-05</v>
      </c>
      <c r="R443" s="216">
        <f>Q443*H443</f>
        <v>0.0019200000000000003</v>
      </c>
      <c r="S443" s="216">
        <v>0</v>
      </c>
      <c r="T443" s="217">
        <f>S443*H443</f>
        <v>0</v>
      </c>
      <c r="U443" s="41"/>
      <c r="V443" s="41"/>
      <c r="W443" s="41"/>
      <c r="X443" s="41"/>
      <c r="Y443" s="41"/>
      <c r="Z443" s="41"/>
      <c r="AA443" s="41"/>
      <c r="AB443" s="41"/>
      <c r="AC443" s="41"/>
      <c r="AD443" s="41"/>
      <c r="AE443" s="41"/>
      <c r="AR443" s="218" t="s">
        <v>148</v>
      </c>
      <c r="AT443" s="218" t="s">
        <v>143</v>
      </c>
      <c r="AU443" s="218" t="s">
        <v>86</v>
      </c>
      <c r="AY443" s="20" t="s">
        <v>141</v>
      </c>
      <c r="BE443" s="219">
        <f>IF(N443="základní",J443,0)</f>
        <v>0</v>
      </c>
      <c r="BF443" s="219">
        <f>IF(N443="snížená",J443,0)</f>
        <v>0</v>
      </c>
      <c r="BG443" s="219">
        <f>IF(N443="zákl. přenesená",J443,0)</f>
        <v>0</v>
      </c>
      <c r="BH443" s="219">
        <f>IF(N443="sníž. přenesená",J443,0)</f>
        <v>0</v>
      </c>
      <c r="BI443" s="219">
        <f>IF(N443="nulová",J443,0)</f>
        <v>0</v>
      </c>
      <c r="BJ443" s="20" t="s">
        <v>84</v>
      </c>
      <c r="BK443" s="219">
        <f>ROUND(I443*H443,2)</f>
        <v>0</v>
      </c>
      <c r="BL443" s="20" t="s">
        <v>148</v>
      </c>
      <c r="BM443" s="218" t="s">
        <v>696</v>
      </c>
    </row>
    <row r="444" s="2" customFormat="1">
      <c r="A444" s="41"/>
      <c r="B444" s="42"/>
      <c r="C444" s="43"/>
      <c r="D444" s="220" t="s">
        <v>150</v>
      </c>
      <c r="E444" s="43"/>
      <c r="F444" s="221" t="s">
        <v>697</v>
      </c>
      <c r="G444" s="43"/>
      <c r="H444" s="43"/>
      <c r="I444" s="222"/>
      <c r="J444" s="43"/>
      <c r="K444" s="43"/>
      <c r="L444" s="47"/>
      <c r="M444" s="223"/>
      <c r="N444" s="224"/>
      <c r="O444" s="87"/>
      <c r="P444" s="87"/>
      <c r="Q444" s="87"/>
      <c r="R444" s="87"/>
      <c r="S444" s="87"/>
      <c r="T444" s="88"/>
      <c r="U444" s="41"/>
      <c r="V444" s="41"/>
      <c r="W444" s="41"/>
      <c r="X444" s="41"/>
      <c r="Y444" s="41"/>
      <c r="Z444" s="41"/>
      <c r="AA444" s="41"/>
      <c r="AB444" s="41"/>
      <c r="AC444" s="41"/>
      <c r="AD444" s="41"/>
      <c r="AE444" s="41"/>
      <c r="AT444" s="20" t="s">
        <v>150</v>
      </c>
      <c r="AU444" s="20" t="s">
        <v>86</v>
      </c>
    </row>
    <row r="445" s="2" customFormat="1">
      <c r="A445" s="41"/>
      <c r="B445" s="42"/>
      <c r="C445" s="43"/>
      <c r="D445" s="225" t="s">
        <v>152</v>
      </c>
      <c r="E445" s="43"/>
      <c r="F445" s="226" t="s">
        <v>698</v>
      </c>
      <c r="G445" s="43"/>
      <c r="H445" s="43"/>
      <c r="I445" s="222"/>
      <c r="J445" s="43"/>
      <c r="K445" s="43"/>
      <c r="L445" s="47"/>
      <c r="M445" s="223"/>
      <c r="N445" s="224"/>
      <c r="O445" s="87"/>
      <c r="P445" s="87"/>
      <c r="Q445" s="87"/>
      <c r="R445" s="87"/>
      <c r="S445" s="87"/>
      <c r="T445" s="88"/>
      <c r="U445" s="41"/>
      <c r="V445" s="41"/>
      <c r="W445" s="41"/>
      <c r="X445" s="41"/>
      <c r="Y445" s="41"/>
      <c r="Z445" s="41"/>
      <c r="AA445" s="41"/>
      <c r="AB445" s="41"/>
      <c r="AC445" s="41"/>
      <c r="AD445" s="41"/>
      <c r="AE445" s="41"/>
      <c r="AT445" s="20" t="s">
        <v>152</v>
      </c>
      <c r="AU445" s="20" t="s">
        <v>86</v>
      </c>
    </row>
    <row r="446" s="13" customFormat="1">
      <c r="A446" s="13"/>
      <c r="B446" s="227"/>
      <c r="C446" s="228"/>
      <c r="D446" s="220" t="s">
        <v>171</v>
      </c>
      <c r="E446" s="229" t="s">
        <v>19</v>
      </c>
      <c r="F446" s="230" t="s">
        <v>699</v>
      </c>
      <c r="G446" s="228"/>
      <c r="H446" s="231">
        <v>24</v>
      </c>
      <c r="I446" s="232"/>
      <c r="J446" s="228"/>
      <c r="K446" s="228"/>
      <c r="L446" s="233"/>
      <c r="M446" s="234"/>
      <c r="N446" s="235"/>
      <c r="O446" s="235"/>
      <c r="P446" s="235"/>
      <c r="Q446" s="235"/>
      <c r="R446" s="235"/>
      <c r="S446" s="235"/>
      <c r="T446" s="236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7" t="s">
        <v>171</v>
      </c>
      <c r="AU446" s="237" t="s">
        <v>86</v>
      </c>
      <c r="AV446" s="13" t="s">
        <v>86</v>
      </c>
      <c r="AW446" s="13" t="s">
        <v>37</v>
      </c>
      <c r="AX446" s="13" t="s">
        <v>84</v>
      </c>
      <c r="AY446" s="237" t="s">
        <v>141</v>
      </c>
    </row>
    <row r="447" s="2" customFormat="1" ht="21.75" customHeight="1">
      <c r="A447" s="41"/>
      <c r="B447" s="42"/>
      <c r="C447" s="207" t="s">
        <v>700</v>
      </c>
      <c r="D447" s="207" t="s">
        <v>143</v>
      </c>
      <c r="E447" s="208" t="s">
        <v>701</v>
      </c>
      <c r="F447" s="209" t="s">
        <v>702</v>
      </c>
      <c r="G447" s="210" t="s">
        <v>307</v>
      </c>
      <c r="H447" s="211">
        <v>24</v>
      </c>
      <c r="I447" s="212"/>
      <c r="J447" s="213">
        <f>ROUND(I447*H447,2)</f>
        <v>0</v>
      </c>
      <c r="K447" s="209" t="s">
        <v>147</v>
      </c>
      <c r="L447" s="47"/>
      <c r="M447" s="214" t="s">
        <v>19</v>
      </c>
      <c r="N447" s="215" t="s">
        <v>47</v>
      </c>
      <c r="O447" s="87"/>
      <c r="P447" s="216">
        <f>O447*H447</f>
        <v>0</v>
      </c>
      <c r="Q447" s="216">
        <v>0.00055999999999999995</v>
      </c>
      <c r="R447" s="216">
        <f>Q447*H447</f>
        <v>0.013439999999999999</v>
      </c>
      <c r="S447" s="216">
        <v>0</v>
      </c>
      <c r="T447" s="217">
        <f>S447*H447</f>
        <v>0</v>
      </c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R447" s="218" t="s">
        <v>148</v>
      </c>
      <c r="AT447" s="218" t="s">
        <v>143</v>
      </c>
      <c r="AU447" s="218" t="s">
        <v>86</v>
      </c>
      <c r="AY447" s="20" t="s">
        <v>141</v>
      </c>
      <c r="BE447" s="219">
        <f>IF(N447="základní",J447,0)</f>
        <v>0</v>
      </c>
      <c r="BF447" s="219">
        <f>IF(N447="snížená",J447,0)</f>
        <v>0</v>
      </c>
      <c r="BG447" s="219">
        <f>IF(N447="zákl. přenesená",J447,0)</f>
        <v>0</v>
      </c>
      <c r="BH447" s="219">
        <f>IF(N447="sníž. přenesená",J447,0)</f>
        <v>0</v>
      </c>
      <c r="BI447" s="219">
        <f>IF(N447="nulová",J447,0)</f>
        <v>0</v>
      </c>
      <c r="BJ447" s="20" t="s">
        <v>84</v>
      </c>
      <c r="BK447" s="219">
        <f>ROUND(I447*H447,2)</f>
        <v>0</v>
      </c>
      <c r="BL447" s="20" t="s">
        <v>148</v>
      </c>
      <c r="BM447" s="218" t="s">
        <v>703</v>
      </c>
    </row>
    <row r="448" s="2" customFormat="1">
      <c r="A448" s="41"/>
      <c r="B448" s="42"/>
      <c r="C448" s="43"/>
      <c r="D448" s="220" t="s">
        <v>150</v>
      </c>
      <c r="E448" s="43"/>
      <c r="F448" s="221" t="s">
        <v>704</v>
      </c>
      <c r="G448" s="43"/>
      <c r="H448" s="43"/>
      <c r="I448" s="222"/>
      <c r="J448" s="43"/>
      <c r="K448" s="43"/>
      <c r="L448" s="47"/>
      <c r="M448" s="223"/>
      <c r="N448" s="224"/>
      <c r="O448" s="87"/>
      <c r="P448" s="87"/>
      <c r="Q448" s="87"/>
      <c r="R448" s="87"/>
      <c r="S448" s="87"/>
      <c r="T448" s="88"/>
      <c r="U448" s="41"/>
      <c r="V448" s="41"/>
      <c r="W448" s="41"/>
      <c r="X448" s="41"/>
      <c r="Y448" s="41"/>
      <c r="Z448" s="41"/>
      <c r="AA448" s="41"/>
      <c r="AB448" s="41"/>
      <c r="AC448" s="41"/>
      <c r="AD448" s="41"/>
      <c r="AE448" s="41"/>
      <c r="AT448" s="20" t="s">
        <v>150</v>
      </c>
      <c r="AU448" s="20" t="s">
        <v>86</v>
      </c>
    </row>
    <row r="449" s="2" customFormat="1">
      <c r="A449" s="41"/>
      <c r="B449" s="42"/>
      <c r="C449" s="43"/>
      <c r="D449" s="225" t="s">
        <v>152</v>
      </c>
      <c r="E449" s="43"/>
      <c r="F449" s="226" t="s">
        <v>705</v>
      </c>
      <c r="G449" s="43"/>
      <c r="H449" s="43"/>
      <c r="I449" s="222"/>
      <c r="J449" s="43"/>
      <c r="K449" s="43"/>
      <c r="L449" s="47"/>
      <c r="M449" s="223"/>
      <c r="N449" s="224"/>
      <c r="O449" s="87"/>
      <c r="P449" s="87"/>
      <c r="Q449" s="87"/>
      <c r="R449" s="87"/>
      <c r="S449" s="87"/>
      <c r="T449" s="88"/>
      <c r="U449" s="41"/>
      <c r="V449" s="41"/>
      <c r="W449" s="41"/>
      <c r="X449" s="41"/>
      <c r="Y449" s="41"/>
      <c r="Z449" s="41"/>
      <c r="AA449" s="41"/>
      <c r="AB449" s="41"/>
      <c r="AC449" s="41"/>
      <c r="AD449" s="41"/>
      <c r="AE449" s="41"/>
      <c r="AT449" s="20" t="s">
        <v>152</v>
      </c>
      <c r="AU449" s="20" t="s">
        <v>86</v>
      </c>
    </row>
    <row r="450" s="2" customFormat="1" ht="24.15" customHeight="1">
      <c r="A450" s="41"/>
      <c r="B450" s="42"/>
      <c r="C450" s="207" t="s">
        <v>706</v>
      </c>
      <c r="D450" s="207" t="s">
        <v>143</v>
      </c>
      <c r="E450" s="208" t="s">
        <v>707</v>
      </c>
      <c r="F450" s="209" t="s">
        <v>708</v>
      </c>
      <c r="G450" s="210" t="s">
        <v>146</v>
      </c>
      <c r="H450" s="211">
        <v>1</v>
      </c>
      <c r="I450" s="212"/>
      <c r="J450" s="213">
        <f>ROUND(I450*H450,2)</f>
        <v>0</v>
      </c>
      <c r="K450" s="209" t="s">
        <v>147</v>
      </c>
      <c r="L450" s="47"/>
      <c r="M450" s="214" t="s">
        <v>19</v>
      </c>
      <c r="N450" s="215" t="s">
        <v>47</v>
      </c>
      <c r="O450" s="87"/>
      <c r="P450" s="216">
        <f>O450*H450</f>
        <v>0</v>
      </c>
      <c r="Q450" s="216">
        <v>0</v>
      </c>
      <c r="R450" s="216">
        <f>Q450*H450</f>
        <v>0</v>
      </c>
      <c r="S450" s="216">
        <v>0.048000000000000001</v>
      </c>
      <c r="T450" s="217">
        <f>S450*H450</f>
        <v>0.048000000000000001</v>
      </c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R450" s="218" t="s">
        <v>148</v>
      </c>
      <c r="AT450" s="218" t="s">
        <v>143</v>
      </c>
      <c r="AU450" s="218" t="s">
        <v>86</v>
      </c>
      <c r="AY450" s="20" t="s">
        <v>141</v>
      </c>
      <c r="BE450" s="219">
        <f>IF(N450="základní",J450,0)</f>
        <v>0</v>
      </c>
      <c r="BF450" s="219">
        <f>IF(N450="snížená",J450,0)</f>
        <v>0</v>
      </c>
      <c r="BG450" s="219">
        <f>IF(N450="zákl. přenesená",J450,0)</f>
        <v>0</v>
      </c>
      <c r="BH450" s="219">
        <f>IF(N450="sníž. přenesená",J450,0)</f>
        <v>0</v>
      </c>
      <c r="BI450" s="219">
        <f>IF(N450="nulová",J450,0)</f>
        <v>0</v>
      </c>
      <c r="BJ450" s="20" t="s">
        <v>84</v>
      </c>
      <c r="BK450" s="219">
        <f>ROUND(I450*H450,2)</f>
        <v>0</v>
      </c>
      <c r="BL450" s="20" t="s">
        <v>148</v>
      </c>
      <c r="BM450" s="218" t="s">
        <v>709</v>
      </c>
    </row>
    <row r="451" s="2" customFormat="1">
      <c r="A451" s="41"/>
      <c r="B451" s="42"/>
      <c r="C451" s="43"/>
      <c r="D451" s="220" t="s">
        <v>150</v>
      </c>
      <c r="E451" s="43"/>
      <c r="F451" s="221" t="s">
        <v>710</v>
      </c>
      <c r="G451" s="43"/>
      <c r="H451" s="43"/>
      <c r="I451" s="222"/>
      <c r="J451" s="43"/>
      <c r="K451" s="43"/>
      <c r="L451" s="47"/>
      <c r="M451" s="223"/>
      <c r="N451" s="224"/>
      <c r="O451" s="87"/>
      <c r="P451" s="87"/>
      <c r="Q451" s="87"/>
      <c r="R451" s="87"/>
      <c r="S451" s="87"/>
      <c r="T451" s="88"/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T451" s="20" t="s">
        <v>150</v>
      </c>
      <c r="AU451" s="20" t="s">
        <v>86</v>
      </c>
    </row>
    <row r="452" s="2" customFormat="1">
      <c r="A452" s="41"/>
      <c r="B452" s="42"/>
      <c r="C452" s="43"/>
      <c r="D452" s="225" t="s">
        <v>152</v>
      </c>
      <c r="E452" s="43"/>
      <c r="F452" s="226" t="s">
        <v>711</v>
      </c>
      <c r="G452" s="43"/>
      <c r="H452" s="43"/>
      <c r="I452" s="222"/>
      <c r="J452" s="43"/>
      <c r="K452" s="43"/>
      <c r="L452" s="47"/>
      <c r="M452" s="223"/>
      <c r="N452" s="224"/>
      <c r="O452" s="87"/>
      <c r="P452" s="87"/>
      <c r="Q452" s="87"/>
      <c r="R452" s="87"/>
      <c r="S452" s="87"/>
      <c r="T452" s="88"/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T452" s="20" t="s">
        <v>152</v>
      </c>
      <c r="AU452" s="20" t="s">
        <v>86</v>
      </c>
    </row>
    <row r="453" s="2" customFormat="1" ht="21.75" customHeight="1">
      <c r="A453" s="41"/>
      <c r="B453" s="42"/>
      <c r="C453" s="207" t="s">
        <v>712</v>
      </c>
      <c r="D453" s="207" t="s">
        <v>143</v>
      </c>
      <c r="E453" s="208" t="s">
        <v>713</v>
      </c>
      <c r="F453" s="209" t="s">
        <v>714</v>
      </c>
      <c r="G453" s="210" t="s">
        <v>146</v>
      </c>
      <c r="H453" s="211">
        <v>1.6000000000000001</v>
      </c>
      <c r="I453" s="212"/>
      <c r="J453" s="213">
        <f>ROUND(I453*H453,2)</f>
        <v>0</v>
      </c>
      <c r="K453" s="209" t="s">
        <v>147</v>
      </c>
      <c r="L453" s="47"/>
      <c r="M453" s="214" t="s">
        <v>19</v>
      </c>
      <c r="N453" s="215" t="s">
        <v>47</v>
      </c>
      <c r="O453" s="87"/>
      <c r="P453" s="216">
        <f>O453*H453</f>
        <v>0</v>
      </c>
      <c r="Q453" s="216">
        <v>0</v>
      </c>
      <c r="R453" s="216">
        <f>Q453*H453</f>
        <v>0</v>
      </c>
      <c r="S453" s="216">
        <v>0.075999999999999998</v>
      </c>
      <c r="T453" s="217">
        <f>S453*H453</f>
        <v>0.1216</v>
      </c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R453" s="218" t="s">
        <v>148</v>
      </c>
      <c r="AT453" s="218" t="s">
        <v>143</v>
      </c>
      <c r="AU453" s="218" t="s">
        <v>86</v>
      </c>
      <c r="AY453" s="20" t="s">
        <v>141</v>
      </c>
      <c r="BE453" s="219">
        <f>IF(N453="základní",J453,0)</f>
        <v>0</v>
      </c>
      <c r="BF453" s="219">
        <f>IF(N453="snížená",J453,0)</f>
        <v>0</v>
      </c>
      <c r="BG453" s="219">
        <f>IF(N453="zákl. přenesená",J453,0)</f>
        <v>0</v>
      </c>
      <c r="BH453" s="219">
        <f>IF(N453="sníž. přenesená",J453,0)</f>
        <v>0</v>
      </c>
      <c r="BI453" s="219">
        <f>IF(N453="nulová",J453,0)</f>
        <v>0</v>
      </c>
      <c r="BJ453" s="20" t="s">
        <v>84</v>
      </c>
      <c r="BK453" s="219">
        <f>ROUND(I453*H453,2)</f>
        <v>0</v>
      </c>
      <c r="BL453" s="20" t="s">
        <v>148</v>
      </c>
      <c r="BM453" s="218" t="s">
        <v>715</v>
      </c>
    </row>
    <row r="454" s="2" customFormat="1">
      <c r="A454" s="41"/>
      <c r="B454" s="42"/>
      <c r="C454" s="43"/>
      <c r="D454" s="220" t="s">
        <v>150</v>
      </c>
      <c r="E454" s="43"/>
      <c r="F454" s="221" t="s">
        <v>716</v>
      </c>
      <c r="G454" s="43"/>
      <c r="H454" s="43"/>
      <c r="I454" s="222"/>
      <c r="J454" s="43"/>
      <c r="K454" s="43"/>
      <c r="L454" s="47"/>
      <c r="M454" s="223"/>
      <c r="N454" s="224"/>
      <c r="O454" s="87"/>
      <c r="P454" s="87"/>
      <c r="Q454" s="87"/>
      <c r="R454" s="87"/>
      <c r="S454" s="87"/>
      <c r="T454" s="88"/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T454" s="20" t="s">
        <v>150</v>
      </c>
      <c r="AU454" s="20" t="s">
        <v>86</v>
      </c>
    </row>
    <row r="455" s="2" customFormat="1">
      <c r="A455" s="41"/>
      <c r="B455" s="42"/>
      <c r="C455" s="43"/>
      <c r="D455" s="225" t="s">
        <v>152</v>
      </c>
      <c r="E455" s="43"/>
      <c r="F455" s="226" t="s">
        <v>717</v>
      </c>
      <c r="G455" s="43"/>
      <c r="H455" s="43"/>
      <c r="I455" s="222"/>
      <c r="J455" s="43"/>
      <c r="K455" s="43"/>
      <c r="L455" s="47"/>
      <c r="M455" s="223"/>
      <c r="N455" s="224"/>
      <c r="O455" s="87"/>
      <c r="P455" s="87"/>
      <c r="Q455" s="87"/>
      <c r="R455" s="87"/>
      <c r="S455" s="87"/>
      <c r="T455" s="88"/>
      <c r="U455" s="41"/>
      <c r="V455" s="41"/>
      <c r="W455" s="41"/>
      <c r="X455" s="41"/>
      <c r="Y455" s="41"/>
      <c r="Z455" s="41"/>
      <c r="AA455" s="41"/>
      <c r="AB455" s="41"/>
      <c r="AC455" s="41"/>
      <c r="AD455" s="41"/>
      <c r="AE455" s="41"/>
      <c r="AT455" s="20" t="s">
        <v>152</v>
      </c>
      <c r="AU455" s="20" t="s">
        <v>86</v>
      </c>
    </row>
    <row r="456" s="2" customFormat="1" ht="24.15" customHeight="1">
      <c r="A456" s="41"/>
      <c r="B456" s="42"/>
      <c r="C456" s="207" t="s">
        <v>718</v>
      </c>
      <c r="D456" s="207" t="s">
        <v>143</v>
      </c>
      <c r="E456" s="208" t="s">
        <v>719</v>
      </c>
      <c r="F456" s="209" t="s">
        <v>720</v>
      </c>
      <c r="G456" s="210" t="s">
        <v>167</v>
      </c>
      <c r="H456" s="211">
        <v>0.44</v>
      </c>
      <c r="I456" s="212"/>
      <c r="J456" s="213">
        <f>ROUND(I456*H456,2)</f>
        <v>0</v>
      </c>
      <c r="K456" s="209" t="s">
        <v>147</v>
      </c>
      <c r="L456" s="47"/>
      <c r="M456" s="214" t="s">
        <v>19</v>
      </c>
      <c r="N456" s="215" t="s">
        <v>47</v>
      </c>
      <c r="O456" s="87"/>
      <c r="P456" s="216">
        <f>O456*H456</f>
        <v>0</v>
      </c>
      <c r="Q456" s="216">
        <v>0</v>
      </c>
      <c r="R456" s="216">
        <f>Q456*H456</f>
        <v>0</v>
      </c>
      <c r="S456" s="216">
        <v>1.8</v>
      </c>
      <c r="T456" s="217">
        <f>S456*H456</f>
        <v>0.79200000000000004</v>
      </c>
      <c r="U456" s="41"/>
      <c r="V456" s="41"/>
      <c r="W456" s="41"/>
      <c r="X456" s="41"/>
      <c r="Y456" s="41"/>
      <c r="Z456" s="41"/>
      <c r="AA456" s="41"/>
      <c r="AB456" s="41"/>
      <c r="AC456" s="41"/>
      <c r="AD456" s="41"/>
      <c r="AE456" s="41"/>
      <c r="AR456" s="218" t="s">
        <v>148</v>
      </c>
      <c r="AT456" s="218" t="s">
        <v>143</v>
      </c>
      <c r="AU456" s="218" t="s">
        <v>86</v>
      </c>
      <c r="AY456" s="20" t="s">
        <v>141</v>
      </c>
      <c r="BE456" s="219">
        <f>IF(N456="základní",J456,0)</f>
        <v>0</v>
      </c>
      <c r="BF456" s="219">
        <f>IF(N456="snížená",J456,0)</f>
        <v>0</v>
      </c>
      <c r="BG456" s="219">
        <f>IF(N456="zákl. přenesená",J456,0)</f>
        <v>0</v>
      </c>
      <c r="BH456" s="219">
        <f>IF(N456="sníž. přenesená",J456,0)</f>
        <v>0</v>
      </c>
      <c r="BI456" s="219">
        <f>IF(N456="nulová",J456,0)</f>
        <v>0</v>
      </c>
      <c r="BJ456" s="20" t="s">
        <v>84</v>
      </c>
      <c r="BK456" s="219">
        <f>ROUND(I456*H456,2)</f>
        <v>0</v>
      </c>
      <c r="BL456" s="20" t="s">
        <v>148</v>
      </c>
      <c r="BM456" s="218" t="s">
        <v>721</v>
      </c>
    </row>
    <row r="457" s="2" customFormat="1">
      <c r="A457" s="41"/>
      <c r="B457" s="42"/>
      <c r="C457" s="43"/>
      <c r="D457" s="220" t="s">
        <v>150</v>
      </c>
      <c r="E457" s="43"/>
      <c r="F457" s="221" t="s">
        <v>722</v>
      </c>
      <c r="G457" s="43"/>
      <c r="H457" s="43"/>
      <c r="I457" s="222"/>
      <c r="J457" s="43"/>
      <c r="K457" s="43"/>
      <c r="L457" s="47"/>
      <c r="M457" s="223"/>
      <c r="N457" s="224"/>
      <c r="O457" s="87"/>
      <c r="P457" s="87"/>
      <c r="Q457" s="87"/>
      <c r="R457" s="87"/>
      <c r="S457" s="87"/>
      <c r="T457" s="88"/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T457" s="20" t="s">
        <v>150</v>
      </c>
      <c r="AU457" s="20" t="s">
        <v>86</v>
      </c>
    </row>
    <row r="458" s="2" customFormat="1">
      <c r="A458" s="41"/>
      <c r="B458" s="42"/>
      <c r="C458" s="43"/>
      <c r="D458" s="225" t="s">
        <v>152</v>
      </c>
      <c r="E458" s="43"/>
      <c r="F458" s="226" t="s">
        <v>723</v>
      </c>
      <c r="G458" s="43"/>
      <c r="H458" s="43"/>
      <c r="I458" s="222"/>
      <c r="J458" s="43"/>
      <c r="K458" s="43"/>
      <c r="L458" s="47"/>
      <c r="M458" s="223"/>
      <c r="N458" s="224"/>
      <c r="O458" s="87"/>
      <c r="P458" s="87"/>
      <c r="Q458" s="87"/>
      <c r="R458" s="87"/>
      <c r="S458" s="87"/>
      <c r="T458" s="88"/>
      <c r="U458" s="41"/>
      <c r="V458" s="41"/>
      <c r="W458" s="41"/>
      <c r="X458" s="41"/>
      <c r="Y458" s="41"/>
      <c r="Z458" s="41"/>
      <c r="AA458" s="41"/>
      <c r="AB458" s="41"/>
      <c r="AC458" s="41"/>
      <c r="AD458" s="41"/>
      <c r="AE458" s="41"/>
      <c r="AT458" s="20" t="s">
        <v>152</v>
      </c>
      <c r="AU458" s="20" t="s">
        <v>86</v>
      </c>
    </row>
    <row r="459" s="13" customFormat="1">
      <c r="A459" s="13"/>
      <c r="B459" s="227"/>
      <c r="C459" s="228"/>
      <c r="D459" s="220" t="s">
        <v>171</v>
      </c>
      <c r="E459" s="229" t="s">
        <v>19</v>
      </c>
      <c r="F459" s="230" t="s">
        <v>724</v>
      </c>
      <c r="G459" s="228"/>
      <c r="H459" s="231">
        <v>0.44</v>
      </c>
      <c r="I459" s="232"/>
      <c r="J459" s="228"/>
      <c r="K459" s="228"/>
      <c r="L459" s="233"/>
      <c r="M459" s="234"/>
      <c r="N459" s="235"/>
      <c r="O459" s="235"/>
      <c r="P459" s="235"/>
      <c r="Q459" s="235"/>
      <c r="R459" s="235"/>
      <c r="S459" s="235"/>
      <c r="T459" s="236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7" t="s">
        <v>171</v>
      </c>
      <c r="AU459" s="237" t="s">
        <v>86</v>
      </c>
      <c r="AV459" s="13" t="s">
        <v>86</v>
      </c>
      <c r="AW459" s="13" t="s">
        <v>37</v>
      </c>
      <c r="AX459" s="13" t="s">
        <v>84</v>
      </c>
      <c r="AY459" s="237" t="s">
        <v>141</v>
      </c>
    </row>
    <row r="460" s="2" customFormat="1" ht="24.15" customHeight="1">
      <c r="A460" s="41"/>
      <c r="B460" s="42"/>
      <c r="C460" s="207" t="s">
        <v>725</v>
      </c>
      <c r="D460" s="207" t="s">
        <v>143</v>
      </c>
      <c r="E460" s="208" t="s">
        <v>726</v>
      </c>
      <c r="F460" s="209" t="s">
        <v>727</v>
      </c>
      <c r="G460" s="210" t="s">
        <v>167</v>
      </c>
      <c r="H460" s="211">
        <v>1.3200000000000001</v>
      </c>
      <c r="I460" s="212"/>
      <c r="J460" s="213">
        <f>ROUND(I460*H460,2)</f>
        <v>0</v>
      </c>
      <c r="K460" s="209" t="s">
        <v>147</v>
      </c>
      <c r="L460" s="47"/>
      <c r="M460" s="214" t="s">
        <v>19</v>
      </c>
      <c r="N460" s="215" t="s">
        <v>47</v>
      </c>
      <c r="O460" s="87"/>
      <c r="P460" s="216">
        <f>O460*H460</f>
        <v>0</v>
      </c>
      <c r="Q460" s="216">
        <v>0</v>
      </c>
      <c r="R460" s="216">
        <f>Q460*H460</f>
        <v>0</v>
      </c>
      <c r="S460" s="216">
        <v>1.8</v>
      </c>
      <c r="T460" s="217">
        <f>S460*H460</f>
        <v>2.3760000000000003</v>
      </c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41"/>
      <c r="AR460" s="218" t="s">
        <v>148</v>
      </c>
      <c r="AT460" s="218" t="s">
        <v>143</v>
      </c>
      <c r="AU460" s="218" t="s">
        <v>86</v>
      </c>
      <c r="AY460" s="20" t="s">
        <v>141</v>
      </c>
      <c r="BE460" s="219">
        <f>IF(N460="základní",J460,0)</f>
        <v>0</v>
      </c>
      <c r="BF460" s="219">
        <f>IF(N460="snížená",J460,0)</f>
        <v>0</v>
      </c>
      <c r="BG460" s="219">
        <f>IF(N460="zákl. přenesená",J460,0)</f>
        <v>0</v>
      </c>
      <c r="BH460" s="219">
        <f>IF(N460="sníž. přenesená",J460,0)</f>
        <v>0</v>
      </c>
      <c r="BI460" s="219">
        <f>IF(N460="nulová",J460,0)</f>
        <v>0</v>
      </c>
      <c r="BJ460" s="20" t="s">
        <v>84</v>
      </c>
      <c r="BK460" s="219">
        <f>ROUND(I460*H460,2)</f>
        <v>0</v>
      </c>
      <c r="BL460" s="20" t="s">
        <v>148</v>
      </c>
      <c r="BM460" s="218" t="s">
        <v>728</v>
      </c>
    </row>
    <row r="461" s="2" customFormat="1">
      <c r="A461" s="41"/>
      <c r="B461" s="42"/>
      <c r="C461" s="43"/>
      <c r="D461" s="220" t="s">
        <v>150</v>
      </c>
      <c r="E461" s="43"/>
      <c r="F461" s="221" t="s">
        <v>729</v>
      </c>
      <c r="G461" s="43"/>
      <c r="H461" s="43"/>
      <c r="I461" s="222"/>
      <c r="J461" s="43"/>
      <c r="K461" s="43"/>
      <c r="L461" s="47"/>
      <c r="M461" s="223"/>
      <c r="N461" s="224"/>
      <c r="O461" s="87"/>
      <c r="P461" s="87"/>
      <c r="Q461" s="87"/>
      <c r="R461" s="87"/>
      <c r="S461" s="87"/>
      <c r="T461" s="88"/>
      <c r="U461" s="41"/>
      <c r="V461" s="41"/>
      <c r="W461" s="41"/>
      <c r="X461" s="41"/>
      <c r="Y461" s="41"/>
      <c r="Z461" s="41"/>
      <c r="AA461" s="41"/>
      <c r="AB461" s="41"/>
      <c r="AC461" s="41"/>
      <c r="AD461" s="41"/>
      <c r="AE461" s="41"/>
      <c r="AT461" s="20" t="s">
        <v>150</v>
      </c>
      <c r="AU461" s="20" t="s">
        <v>86</v>
      </c>
    </row>
    <row r="462" s="2" customFormat="1">
      <c r="A462" s="41"/>
      <c r="B462" s="42"/>
      <c r="C462" s="43"/>
      <c r="D462" s="225" t="s">
        <v>152</v>
      </c>
      <c r="E462" s="43"/>
      <c r="F462" s="226" t="s">
        <v>730</v>
      </c>
      <c r="G462" s="43"/>
      <c r="H462" s="43"/>
      <c r="I462" s="222"/>
      <c r="J462" s="43"/>
      <c r="K462" s="43"/>
      <c r="L462" s="47"/>
      <c r="M462" s="223"/>
      <c r="N462" s="224"/>
      <c r="O462" s="87"/>
      <c r="P462" s="87"/>
      <c r="Q462" s="87"/>
      <c r="R462" s="87"/>
      <c r="S462" s="87"/>
      <c r="T462" s="88"/>
      <c r="U462" s="41"/>
      <c r="V462" s="41"/>
      <c r="W462" s="41"/>
      <c r="X462" s="41"/>
      <c r="Y462" s="41"/>
      <c r="Z462" s="41"/>
      <c r="AA462" s="41"/>
      <c r="AB462" s="41"/>
      <c r="AC462" s="41"/>
      <c r="AD462" s="41"/>
      <c r="AE462" s="41"/>
      <c r="AT462" s="20" t="s">
        <v>152</v>
      </c>
      <c r="AU462" s="20" t="s">
        <v>86</v>
      </c>
    </row>
    <row r="463" s="13" customFormat="1">
      <c r="A463" s="13"/>
      <c r="B463" s="227"/>
      <c r="C463" s="228"/>
      <c r="D463" s="220" t="s">
        <v>171</v>
      </c>
      <c r="E463" s="229" t="s">
        <v>19</v>
      </c>
      <c r="F463" s="230" t="s">
        <v>731</v>
      </c>
      <c r="G463" s="228"/>
      <c r="H463" s="231">
        <v>1.3200000000000001</v>
      </c>
      <c r="I463" s="232"/>
      <c r="J463" s="228"/>
      <c r="K463" s="228"/>
      <c r="L463" s="233"/>
      <c r="M463" s="234"/>
      <c r="N463" s="235"/>
      <c r="O463" s="235"/>
      <c r="P463" s="235"/>
      <c r="Q463" s="235"/>
      <c r="R463" s="235"/>
      <c r="S463" s="235"/>
      <c r="T463" s="236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7" t="s">
        <v>171</v>
      </c>
      <c r="AU463" s="237" t="s">
        <v>86</v>
      </c>
      <c r="AV463" s="13" t="s">
        <v>86</v>
      </c>
      <c r="AW463" s="13" t="s">
        <v>37</v>
      </c>
      <c r="AX463" s="13" t="s">
        <v>84</v>
      </c>
      <c r="AY463" s="237" t="s">
        <v>141</v>
      </c>
    </row>
    <row r="464" s="2" customFormat="1" ht="24.15" customHeight="1">
      <c r="A464" s="41"/>
      <c r="B464" s="42"/>
      <c r="C464" s="207" t="s">
        <v>732</v>
      </c>
      <c r="D464" s="207" t="s">
        <v>143</v>
      </c>
      <c r="E464" s="208" t="s">
        <v>733</v>
      </c>
      <c r="F464" s="209" t="s">
        <v>734</v>
      </c>
      <c r="G464" s="210" t="s">
        <v>307</v>
      </c>
      <c r="H464" s="211">
        <v>4</v>
      </c>
      <c r="I464" s="212"/>
      <c r="J464" s="213">
        <f>ROUND(I464*H464,2)</f>
        <v>0</v>
      </c>
      <c r="K464" s="209" t="s">
        <v>147</v>
      </c>
      <c r="L464" s="47"/>
      <c r="M464" s="214" t="s">
        <v>19</v>
      </c>
      <c r="N464" s="215" t="s">
        <v>47</v>
      </c>
      <c r="O464" s="87"/>
      <c r="P464" s="216">
        <f>O464*H464</f>
        <v>0</v>
      </c>
      <c r="Q464" s="216">
        <v>0</v>
      </c>
      <c r="R464" s="216">
        <f>Q464*H464</f>
        <v>0</v>
      </c>
      <c r="S464" s="216">
        <v>0.062</v>
      </c>
      <c r="T464" s="217">
        <f>S464*H464</f>
        <v>0.248</v>
      </c>
      <c r="U464" s="41"/>
      <c r="V464" s="41"/>
      <c r="W464" s="41"/>
      <c r="X464" s="41"/>
      <c r="Y464" s="41"/>
      <c r="Z464" s="41"/>
      <c r="AA464" s="41"/>
      <c r="AB464" s="41"/>
      <c r="AC464" s="41"/>
      <c r="AD464" s="41"/>
      <c r="AE464" s="41"/>
      <c r="AR464" s="218" t="s">
        <v>148</v>
      </c>
      <c r="AT464" s="218" t="s">
        <v>143</v>
      </c>
      <c r="AU464" s="218" t="s">
        <v>86</v>
      </c>
      <c r="AY464" s="20" t="s">
        <v>141</v>
      </c>
      <c r="BE464" s="219">
        <f>IF(N464="základní",J464,0)</f>
        <v>0</v>
      </c>
      <c r="BF464" s="219">
        <f>IF(N464="snížená",J464,0)</f>
        <v>0</v>
      </c>
      <c r="BG464" s="219">
        <f>IF(N464="zákl. přenesená",J464,0)</f>
        <v>0</v>
      </c>
      <c r="BH464" s="219">
        <f>IF(N464="sníž. přenesená",J464,0)</f>
        <v>0</v>
      </c>
      <c r="BI464" s="219">
        <f>IF(N464="nulová",J464,0)</f>
        <v>0</v>
      </c>
      <c r="BJ464" s="20" t="s">
        <v>84</v>
      </c>
      <c r="BK464" s="219">
        <f>ROUND(I464*H464,2)</f>
        <v>0</v>
      </c>
      <c r="BL464" s="20" t="s">
        <v>148</v>
      </c>
      <c r="BM464" s="218" t="s">
        <v>735</v>
      </c>
    </row>
    <row r="465" s="2" customFormat="1">
      <c r="A465" s="41"/>
      <c r="B465" s="42"/>
      <c r="C465" s="43"/>
      <c r="D465" s="220" t="s">
        <v>150</v>
      </c>
      <c r="E465" s="43"/>
      <c r="F465" s="221" t="s">
        <v>736</v>
      </c>
      <c r="G465" s="43"/>
      <c r="H465" s="43"/>
      <c r="I465" s="222"/>
      <c r="J465" s="43"/>
      <c r="K465" s="43"/>
      <c r="L465" s="47"/>
      <c r="M465" s="223"/>
      <c r="N465" s="224"/>
      <c r="O465" s="87"/>
      <c r="P465" s="87"/>
      <c r="Q465" s="87"/>
      <c r="R465" s="87"/>
      <c r="S465" s="87"/>
      <c r="T465" s="88"/>
      <c r="U465" s="41"/>
      <c r="V465" s="41"/>
      <c r="W465" s="41"/>
      <c r="X465" s="41"/>
      <c r="Y465" s="41"/>
      <c r="Z465" s="41"/>
      <c r="AA465" s="41"/>
      <c r="AB465" s="41"/>
      <c r="AC465" s="41"/>
      <c r="AD465" s="41"/>
      <c r="AE465" s="41"/>
      <c r="AT465" s="20" t="s">
        <v>150</v>
      </c>
      <c r="AU465" s="20" t="s">
        <v>86</v>
      </c>
    </row>
    <row r="466" s="2" customFormat="1">
      <c r="A466" s="41"/>
      <c r="B466" s="42"/>
      <c r="C466" s="43"/>
      <c r="D466" s="225" t="s">
        <v>152</v>
      </c>
      <c r="E466" s="43"/>
      <c r="F466" s="226" t="s">
        <v>737</v>
      </c>
      <c r="G466" s="43"/>
      <c r="H466" s="43"/>
      <c r="I466" s="222"/>
      <c r="J466" s="43"/>
      <c r="K466" s="43"/>
      <c r="L466" s="47"/>
      <c r="M466" s="223"/>
      <c r="N466" s="224"/>
      <c r="O466" s="87"/>
      <c r="P466" s="87"/>
      <c r="Q466" s="87"/>
      <c r="R466" s="87"/>
      <c r="S466" s="87"/>
      <c r="T466" s="88"/>
      <c r="U466" s="41"/>
      <c r="V466" s="41"/>
      <c r="W466" s="41"/>
      <c r="X466" s="41"/>
      <c r="Y466" s="41"/>
      <c r="Z466" s="41"/>
      <c r="AA466" s="41"/>
      <c r="AB466" s="41"/>
      <c r="AC466" s="41"/>
      <c r="AD466" s="41"/>
      <c r="AE466" s="41"/>
      <c r="AT466" s="20" t="s">
        <v>152</v>
      </c>
      <c r="AU466" s="20" t="s">
        <v>86</v>
      </c>
    </row>
    <row r="467" s="2" customFormat="1" ht="24.15" customHeight="1">
      <c r="A467" s="41"/>
      <c r="B467" s="42"/>
      <c r="C467" s="207" t="s">
        <v>738</v>
      </c>
      <c r="D467" s="207" t="s">
        <v>143</v>
      </c>
      <c r="E467" s="208" t="s">
        <v>739</v>
      </c>
      <c r="F467" s="209" t="s">
        <v>740</v>
      </c>
      <c r="G467" s="210" t="s">
        <v>545</v>
      </c>
      <c r="H467" s="211">
        <v>4.2999999999999998</v>
      </c>
      <c r="I467" s="212"/>
      <c r="J467" s="213">
        <f>ROUND(I467*H467,2)</f>
        <v>0</v>
      </c>
      <c r="K467" s="209" t="s">
        <v>147</v>
      </c>
      <c r="L467" s="47"/>
      <c r="M467" s="214" t="s">
        <v>19</v>
      </c>
      <c r="N467" s="215" t="s">
        <v>47</v>
      </c>
      <c r="O467" s="87"/>
      <c r="P467" s="216">
        <f>O467*H467</f>
        <v>0</v>
      </c>
      <c r="Q467" s="216">
        <v>0.00022000000000000001</v>
      </c>
      <c r="R467" s="216">
        <f>Q467*H467</f>
        <v>0.00094600000000000001</v>
      </c>
      <c r="S467" s="216">
        <v>0</v>
      </c>
      <c r="T467" s="217">
        <f>S467*H467</f>
        <v>0</v>
      </c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R467" s="218" t="s">
        <v>148</v>
      </c>
      <c r="AT467" s="218" t="s">
        <v>143</v>
      </c>
      <c r="AU467" s="218" t="s">
        <v>86</v>
      </c>
      <c r="AY467" s="20" t="s">
        <v>141</v>
      </c>
      <c r="BE467" s="219">
        <f>IF(N467="základní",J467,0)</f>
        <v>0</v>
      </c>
      <c r="BF467" s="219">
        <f>IF(N467="snížená",J467,0)</f>
        <v>0</v>
      </c>
      <c r="BG467" s="219">
        <f>IF(N467="zákl. přenesená",J467,0)</f>
        <v>0</v>
      </c>
      <c r="BH467" s="219">
        <f>IF(N467="sníž. přenesená",J467,0)</f>
        <v>0</v>
      </c>
      <c r="BI467" s="219">
        <f>IF(N467="nulová",J467,0)</f>
        <v>0</v>
      </c>
      <c r="BJ467" s="20" t="s">
        <v>84</v>
      </c>
      <c r="BK467" s="219">
        <f>ROUND(I467*H467,2)</f>
        <v>0</v>
      </c>
      <c r="BL467" s="20" t="s">
        <v>148</v>
      </c>
      <c r="BM467" s="218" t="s">
        <v>741</v>
      </c>
    </row>
    <row r="468" s="2" customFormat="1">
      <c r="A468" s="41"/>
      <c r="B468" s="42"/>
      <c r="C468" s="43"/>
      <c r="D468" s="220" t="s">
        <v>150</v>
      </c>
      <c r="E468" s="43"/>
      <c r="F468" s="221" t="s">
        <v>742</v>
      </c>
      <c r="G468" s="43"/>
      <c r="H468" s="43"/>
      <c r="I468" s="222"/>
      <c r="J468" s="43"/>
      <c r="K468" s="43"/>
      <c r="L468" s="47"/>
      <c r="M468" s="223"/>
      <c r="N468" s="224"/>
      <c r="O468" s="87"/>
      <c r="P468" s="87"/>
      <c r="Q468" s="87"/>
      <c r="R468" s="87"/>
      <c r="S468" s="87"/>
      <c r="T468" s="88"/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41"/>
      <c r="AT468" s="20" t="s">
        <v>150</v>
      </c>
      <c r="AU468" s="20" t="s">
        <v>86</v>
      </c>
    </row>
    <row r="469" s="2" customFormat="1">
      <c r="A469" s="41"/>
      <c r="B469" s="42"/>
      <c r="C469" s="43"/>
      <c r="D469" s="225" t="s">
        <v>152</v>
      </c>
      <c r="E469" s="43"/>
      <c r="F469" s="226" t="s">
        <v>743</v>
      </c>
      <c r="G469" s="43"/>
      <c r="H469" s="43"/>
      <c r="I469" s="222"/>
      <c r="J469" s="43"/>
      <c r="K469" s="43"/>
      <c r="L469" s="47"/>
      <c r="M469" s="223"/>
      <c r="N469" s="224"/>
      <c r="O469" s="87"/>
      <c r="P469" s="87"/>
      <c r="Q469" s="87"/>
      <c r="R469" s="87"/>
      <c r="S469" s="87"/>
      <c r="T469" s="88"/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41"/>
      <c r="AT469" s="20" t="s">
        <v>152</v>
      </c>
      <c r="AU469" s="20" t="s">
        <v>86</v>
      </c>
    </row>
    <row r="470" s="15" customFormat="1">
      <c r="A470" s="15"/>
      <c r="B470" s="249"/>
      <c r="C470" s="250"/>
      <c r="D470" s="220" t="s">
        <v>171</v>
      </c>
      <c r="E470" s="251" t="s">
        <v>19</v>
      </c>
      <c r="F470" s="252" t="s">
        <v>744</v>
      </c>
      <c r="G470" s="250"/>
      <c r="H470" s="251" t="s">
        <v>19</v>
      </c>
      <c r="I470" s="253"/>
      <c r="J470" s="250"/>
      <c r="K470" s="250"/>
      <c r="L470" s="254"/>
      <c r="M470" s="255"/>
      <c r="N470" s="256"/>
      <c r="O470" s="256"/>
      <c r="P470" s="256"/>
      <c r="Q470" s="256"/>
      <c r="R470" s="256"/>
      <c r="S470" s="256"/>
      <c r="T470" s="257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58" t="s">
        <v>171</v>
      </c>
      <c r="AU470" s="258" t="s">
        <v>86</v>
      </c>
      <c r="AV470" s="15" t="s">
        <v>84</v>
      </c>
      <c r="AW470" s="15" t="s">
        <v>37</v>
      </c>
      <c r="AX470" s="15" t="s">
        <v>76</v>
      </c>
      <c r="AY470" s="258" t="s">
        <v>141</v>
      </c>
    </row>
    <row r="471" s="13" customFormat="1">
      <c r="A471" s="13"/>
      <c r="B471" s="227"/>
      <c r="C471" s="228"/>
      <c r="D471" s="220" t="s">
        <v>171</v>
      </c>
      <c r="E471" s="229" t="s">
        <v>19</v>
      </c>
      <c r="F471" s="230" t="s">
        <v>745</v>
      </c>
      <c r="G471" s="228"/>
      <c r="H471" s="231">
        <v>4.2999999999999998</v>
      </c>
      <c r="I471" s="232"/>
      <c r="J471" s="228"/>
      <c r="K471" s="228"/>
      <c r="L471" s="233"/>
      <c r="M471" s="234"/>
      <c r="N471" s="235"/>
      <c r="O471" s="235"/>
      <c r="P471" s="235"/>
      <c r="Q471" s="235"/>
      <c r="R471" s="235"/>
      <c r="S471" s="235"/>
      <c r="T471" s="236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7" t="s">
        <v>171</v>
      </c>
      <c r="AU471" s="237" t="s">
        <v>86</v>
      </c>
      <c r="AV471" s="13" t="s">
        <v>86</v>
      </c>
      <c r="AW471" s="13" t="s">
        <v>37</v>
      </c>
      <c r="AX471" s="13" t="s">
        <v>76</v>
      </c>
      <c r="AY471" s="237" t="s">
        <v>141</v>
      </c>
    </row>
    <row r="472" s="14" customFormat="1">
      <c r="A472" s="14"/>
      <c r="B472" s="238"/>
      <c r="C472" s="239"/>
      <c r="D472" s="220" t="s">
        <v>171</v>
      </c>
      <c r="E472" s="240" t="s">
        <v>19</v>
      </c>
      <c r="F472" s="241" t="s">
        <v>174</v>
      </c>
      <c r="G472" s="239"/>
      <c r="H472" s="242">
        <v>4.2999999999999998</v>
      </c>
      <c r="I472" s="243"/>
      <c r="J472" s="239"/>
      <c r="K472" s="239"/>
      <c r="L472" s="244"/>
      <c r="M472" s="245"/>
      <c r="N472" s="246"/>
      <c r="O472" s="246"/>
      <c r="P472" s="246"/>
      <c r="Q472" s="246"/>
      <c r="R472" s="246"/>
      <c r="S472" s="246"/>
      <c r="T472" s="247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48" t="s">
        <v>171</v>
      </c>
      <c r="AU472" s="248" t="s">
        <v>86</v>
      </c>
      <c r="AV472" s="14" t="s">
        <v>148</v>
      </c>
      <c r="AW472" s="14" t="s">
        <v>37</v>
      </c>
      <c r="AX472" s="14" t="s">
        <v>84</v>
      </c>
      <c r="AY472" s="248" t="s">
        <v>141</v>
      </c>
    </row>
    <row r="473" s="2" customFormat="1" ht="24.15" customHeight="1">
      <c r="A473" s="41"/>
      <c r="B473" s="42"/>
      <c r="C473" s="207" t="s">
        <v>746</v>
      </c>
      <c r="D473" s="207" t="s">
        <v>143</v>
      </c>
      <c r="E473" s="208" t="s">
        <v>747</v>
      </c>
      <c r="F473" s="209" t="s">
        <v>748</v>
      </c>
      <c r="G473" s="210" t="s">
        <v>545</v>
      </c>
      <c r="H473" s="211">
        <v>4.4000000000000004</v>
      </c>
      <c r="I473" s="212"/>
      <c r="J473" s="213">
        <f>ROUND(I473*H473,2)</f>
        <v>0</v>
      </c>
      <c r="K473" s="209" t="s">
        <v>147</v>
      </c>
      <c r="L473" s="47"/>
      <c r="M473" s="214" t="s">
        <v>19</v>
      </c>
      <c r="N473" s="215" t="s">
        <v>47</v>
      </c>
      <c r="O473" s="87"/>
      <c r="P473" s="216">
        <f>O473*H473</f>
        <v>0</v>
      </c>
      <c r="Q473" s="216">
        <v>0.00044999999999999999</v>
      </c>
      <c r="R473" s="216">
        <f>Q473*H473</f>
        <v>0.00198</v>
      </c>
      <c r="S473" s="216">
        <v>0</v>
      </c>
      <c r="T473" s="217">
        <f>S473*H473</f>
        <v>0</v>
      </c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41"/>
      <c r="AR473" s="218" t="s">
        <v>148</v>
      </c>
      <c r="AT473" s="218" t="s">
        <v>143</v>
      </c>
      <c r="AU473" s="218" t="s">
        <v>86</v>
      </c>
      <c r="AY473" s="20" t="s">
        <v>141</v>
      </c>
      <c r="BE473" s="219">
        <f>IF(N473="základní",J473,0)</f>
        <v>0</v>
      </c>
      <c r="BF473" s="219">
        <f>IF(N473="snížená",J473,0)</f>
        <v>0</v>
      </c>
      <c r="BG473" s="219">
        <f>IF(N473="zákl. přenesená",J473,0)</f>
        <v>0</v>
      </c>
      <c r="BH473" s="219">
        <f>IF(N473="sníž. přenesená",J473,0)</f>
        <v>0</v>
      </c>
      <c r="BI473" s="219">
        <f>IF(N473="nulová",J473,0)</f>
        <v>0</v>
      </c>
      <c r="BJ473" s="20" t="s">
        <v>84</v>
      </c>
      <c r="BK473" s="219">
        <f>ROUND(I473*H473,2)</f>
        <v>0</v>
      </c>
      <c r="BL473" s="20" t="s">
        <v>148</v>
      </c>
      <c r="BM473" s="218" t="s">
        <v>749</v>
      </c>
    </row>
    <row r="474" s="2" customFormat="1">
      <c r="A474" s="41"/>
      <c r="B474" s="42"/>
      <c r="C474" s="43"/>
      <c r="D474" s="220" t="s">
        <v>150</v>
      </c>
      <c r="E474" s="43"/>
      <c r="F474" s="221" t="s">
        <v>750</v>
      </c>
      <c r="G474" s="43"/>
      <c r="H474" s="43"/>
      <c r="I474" s="222"/>
      <c r="J474" s="43"/>
      <c r="K474" s="43"/>
      <c r="L474" s="47"/>
      <c r="M474" s="223"/>
      <c r="N474" s="224"/>
      <c r="O474" s="87"/>
      <c r="P474" s="87"/>
      <c r="Q474" s="87"/>
      <c r="R474" s="87"/>
      <c r="S474" s="87"/>
      <c r="T474" s="88"/>
      <c r="U474" s="41"/>
      <c r="V474" s="41"/>
      <c r="W474" s="41"/>
      <c r="X474" s="41"/>
      <c r="Y474" s="41"/>
      <c r="Z474" s="41"/>
      <c r="AA474" s="41"/>
      <c r="AB474" s="41"/>
      <c r="AC474" s="41"/>
      <c r="AD474" s="41"/>
      <c r="AE474" s="41"/>
      <c r="AT474" s="20" t="s">
        <v>150</v>
      </c>
      <c r="AU474" s="20" t="s">
        <v>86</v>
      </c>
    </row>
    <row r="475" s="2" customFormat="1">
      <c r="A475" s="41"/>
      <c r="B475" s="42"/>
      <c r="C475" s="43"/>
      <c r="D475" s="225" t="s">
        <v>152</v>
      </c>
      <c r="E475" s="43"/>
      <c r="F475" s="226" t="s">
        <v>751</v>
      </c>
      <c r="G475" s="43"/>
      <c r="H475" s="43"/>
      <c r="I475" s="222"/>
      <c r="J475" s="43"/>
      <c r="K475" s="43"/>
      <c r="L475" s="47"/>
      <c r="M475" s="223"/>
      <c r="N475" s="224"/>
      <c r="O475" s="87"/>
      <c r="P475" s="87"/>
      <c r="Q475" s="87"/>
      <c r="R475" s="87"/>
      <c r="S475" s="87"/>
      <c r="T475" s="88"/>
      <c r="U475" s="41"/>
      <c r="V475" s="41"/>
      <c r="W475" s="41"/>
      <c r="X475" s="41"/>
      <c r="Y475" s="41"/>
      <c r="Z475" s="41"/>
      <c r="AA475" s="41"/>
      <c r="AB475" s="41"/>
      <c r="AC475" s="41"/>
      <c r="AD475" s="41"/>
      <c r="AE475" s="41"/>
      <c r="AT475" s="20" t="s">
        <v>152</v>
      </c>
      <c r="AU475" s="20" t="s">
        <v>86</v>
      </c>
    </row>
    <row r="476" s="15" customFormat="1">
      <c r="A476" s="15"/>
      <c r="B476" s="249"/>
      <c r="C476" s="250"/>
      <c r="D476" s="220" t="s">
        <v>171</v>
      </c>
      <c r="E476" s="251" t="s">
        <v>19</v>
      </c>
      <c r="F476" s="252" t="s">
        <v>752</v>
      </c>
      <c r="G476" s="250"/>
      <c r="H476" s="251" t="s">
        <v>19</v>
      </c>
      <c r="I476" s="253"/>
      <c r="J476" s="250"/>
      <c r="K476" s="250"/>
      <c r="L476" s="254"/>
      <c r="M476" s="255"/>
      <c r="N476" s="256"/>
      <c r="O476" s="256"/>
      <c r="P476" s="256"/>
      <c r="Q476" s="256"/>
      <c r="R476" s="256"/>
      <c r="S476" s="256"/>
      <c r="T476" s="257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258" t="s">
        <v>171</v>
      </c>
      <c r="AU476" s="258" t="s">
        <v>86</v>
      </c>
      <c r="AV476" s="15" t="s">
        <v>84</v>
      </c>
      <c r="AW476" s="15" t="s">
        <v>37</v>
      </c>
      <c r="AX476" s="15" t="s">
        <v>76</v>
      </c>
      <c r="AY476" s="258" t="s">
        <v>141</v>
      </c>
    </row>
    <row r="477" s="13" customFormat="1">
      <c r="A477" s="13"/>
      <c r="B477" s="227"/>
      <c r="C477" s="228"/>
      <c r="D477" s="220" t="s">
        <v>171</v>
      </c>
      <c r="E477" s="229" t="s">
        <v>19</v>
      </c>
      <c r="F477" s="230" t="s">
        <v>753</v>
      </c>
      <c r="G477" s="228"/>
      <c r="H477" s="231">
        <v>4.4000000000000004</v>
      </c>
      <c r="I477" s="232"/>
      <c r="J477" s="228"/>
      <c r="K477" s="228"/>
      <c r="L477" s="233"/>
      <c r="M477" s="234"/>
      <c r="N477" s="235"/>
      <c r="O477" s="235"/>
      <c r="P477" s="235"/>
      <c r="Q477" s="235"/>
      <c r="R477" s="235"/>
      <c r="S477" s="235"/>
      <c r="T477" s="236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37" t="s">
        <v>171</v>
      </c>
      <c r="AU477" s="237" t="s">
        <v>86</v>
      </c>
      <c r="AV477" s="13" t="s">
        <v>86</v>
      </c>
      <c r="AW477" s="13" t="s">
        <v>37</v>
      </c>
      <c r="AX477" s="13" t="s">
        <v>76</v>
      </c>
      <c r="AY477" s="237" t="s">
        <v>141</v>
      </c>
    </row>
    <row r="478" s="14" customFormat="1">
      <c r="A478" s="14"/>
      <c r="B478" s="238"/>
      <c r="C478" s="239"/>
      <c r="D478" s="220" t="s">
        <v>171</v>
      </c>
      <c r="E478" s="240" t="s">
        <v>19</v>
      </c>
      <c r="F478" s="241" t="s">
        <v>174</v>
      </c>
      <c r="G478" s="239"/>
      <c r="H478" s="242">
        <v>4.4000000000000004</v>
      </c>
      <c r="I478" s="243"/>
      <c r="J478" s="239"/>
      <c r="K478" s="239"/>
      <c r="L478" s="244"/>
      <c r="M478" s="245"/>
      <c r="N478" s="246"/>
      <c r="O478" s="246"/>
      <c r="P478" s="246"/>
      <c r="Q478" s="246"/>
      <c r="R478" s="246"/>
      <c r="S478" s="246"/>
      <c r="T478" s="247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48" t="s">
        <v>171</v>
      </c>
      <c r="AU478" s="248" t="s">
        <v>86</v>
      </c>
      <c r="AV478" s="14" t="s">
        <v>148</v>
      </c>
      <c r="AW478" s="14" t="s">
        <v>37</v>
      </c>
      <c r="AX478" s="14" t="s">
        <v>84</v>
      </c>
      <c r="AY478" s="248" t="s">
        <v>141</v>
      </c>
    </row>
    <row r="479" s="12" customFormat="1" ht="22.8" customHeight="1">
      <c r="A479" s="12"/>
      <c r="B479" s="191"/>
      <c r="C479" s="192"/>
      <c r="D479" s="193" t="s">
        <v>75</v>
      </c>
      <c r="E479" s="205" t="s">
        <v>754</v>
      </c>
      <c r="F479" s="205" t="s">
        <v>755</v>
      </c>
      <c r="G479" s="192"/>
      <c r="H479" s="192"/>
      <c r="I479" s="195"/>
      <c r="J479" s="206">
        <f>BK479</f>
        <v>0</v>
      </c>
      <c r="K479" s="192"/>
      <c r="L479" s="197"/>
      <c r="M479" s="198"/>
      <c r="N479" s="199"/>
      <c r="O479" s="199"/>
      <c r="P479" s="200">
        <f>SUM(P480:P522)</f>
        <v>0</v>
      </c>
      <c r="Q479" s="199"/>
      <c r="R479" s="200">
        <f>SUM(R480:R522)</f>
        <v>0</v>
      </c>
      <c r="S479" s="199"/>
      <c r="T479" s="201">
        <f>SUM(T480:T522)</f>
        <v>0</v>
      </c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R479" s="202" t="s">
        <v>84</v>
      </c>
      <c r="AT479" s="203" t="s">
        <v>75</v>
      </c>
      <c r="AU479" s="203" t="s">
        <v>84</v>
      </c>
      <c r="AY479" s="202" t="s">
        <v>141</v>
      </c>
      <c r="BK479" s="204">
        <f>SUM(BK480:BK522)</f>
        <v>0</v>
      </c>
    </row>
    <row r="480" s="2" customFormat="1" ht="24.15" customHeight="1">
      <c r="A480" s="41"/>
      <c r="B480" s="42"/>
      <c r="C480" s="207" t="s">
        <v>756</v>
      </c>
      <c r="D480" s="207" t="s">
        <v>143</v>
      </c>
      <c r="E480" s="208" t="s">
        <v>757</v>
      </c>
      <c r="F480" s="209" t="s">
        <v>758</v>
      </c>
      <c r="G480" s="210" t="s">
        <v>220</v>
      </c>
      <c r="H480" s="211">
        <v>3.5859999999999999</v>
      </c>
      <c r="I480" s="212"/>
      <c r="J480" s="213">
        <f>ROUND(I480*H480,2)</f>
        <v>0</v>
      </c>
      <c r="K480" s="209" t="s">
        <v>147</v>
      </c>
      <c r="L480" s="47"/>
      <c r="M480" s="214" t="s">
        <v>19</v>
      </c>
      <c r="N480" s="215" t="s">
        <v>47</v>
      </c>
      <c r="O480" s="87"/>
      <c r="P480" s="216">
        <f>O480*H480</f>
        <v>0</v>
      </c>
      <c r="Q480" s="216">
        <v>0</v>
      </c>
      <c r="R480" s="216">
        <f>Q480*H480</f>
        <v>0</v>
      </c>
      <c r="S480" s="216">
        <v>0</v>
      </c>
      <c r="T480" s="217">
        <f>S480*H480</f>
        <v>0</v>
      </c>
      <c r="U480" s="41"/>
      <c r="V480" s="41"/>
      <c r="W480" s="41"/>
      <c r="X480" s="41"/>
      <c r="Y480" s="41"/>
      <c r="Z480" s="41"/>
      <c r="AA480" s="41"/>
      <c r="AB480" s="41"/>
      <c r="AC480" s="41"/>
      <c r="AD480" s="41"/>
      <c r="AE480" s="41"/>
      <c r="AR480" s="218" t="s">
        <v>148</v>
      </c>
      <c r="AT480" s="218" t="s">
        <v>143</v>
      </c>
      <c r="AU480" s="218" t="s">
        <v>86</v>
      </c>
      <c r="AY480" s="20" t="s">
        <v>141</v>
      </c>
      <c r="BE480" s="219">
        <f>IF(N480="základní",J480,0)</f>
        <v>0</v>
      </c>
      <c r="BF480" s="219">
        <f>IF(N480="snížená",J480,0)</f>
        <v>0</v>
      </c>
      <c r="BG480" s="219">
        <f>IF(N480="zákl. přenesená",J480,0)</f>
        <v>0</v>
      </c>
      <c r="BH480" s="219">
        <f>IF(N480="sníž. přenesená",J480,0)</f>
        <v>0</v>
      </c>
      <c r="BI480" s="219">
        <f>IF(N480="nulová",J480,0)</f>
        <v>0</v>
      </c>
      <c r="BJ480" s="20" t="s">
        <v>84</v>
      </c>
      <c r="BK480" s="219">
        <f>ROUND(I480*H480,2)</f>
        <v>0</v>
      </c>
      <c r="BL480" s="20" t="s">
        <v>148</v>
      </c>
      <c r="BM480" s="218" t="s">
        <v>759</v>
      </c>
    </row>
    <row r="481" s="2" customFormat="1">
      <c r="A481" s="41"/>
      <c r="B481" s="42"/>
      <c r="C481" s="43"/>
      <c r="D481" s="220" t="s">
        <v>150</v>
      </c>
      <c r="E481" s="43"/>
      <c r="F481" s="221" t="s">
        <v>760</v>
      </c>
      <c r="G481" s="43"/>
      <c r="H481" s="43"/>
      <c r="I481" s="222"/>
      <c r="J481" s="43"/>
      <c r="K481" s="43"/>
      <c r="L481" s="47"/>
      <c r="M481" s="223"/>
      <c r="N481" s="224"/>
      <c r="O481" s="87"/>
      <c r="P481" s="87"/>
      <c r="Q481" s="87"/>
      <c r="R481" s="87"/>
      <c r="S481" s="87"/>
      <c r="T481" s="88"/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41"/>
      <c r="AT481" s="20" t="s">
        <v>150</v>
      </c>
      <c r="AU481" s="20" t="s">
        <v>86</v>
      </c>
    </row>
    <row r="482" s="2" customFormat="1">
      <c r="A482" s="41"/>
      <c r="B482" s="42"/>
      <c r="C482" s="43"/>
      <c r="D482" s="225" t="s">
        <v>152</v>
      </c>
      <c r="E482" s="43"/>
      <c r="F482" s="226" t="s">
        <v>761</v>
      </c>
      <c r="G482" s="43"/>
      <c r="H482" s="43"/>
      <c r="I482" s="222"/>
      <c r="J482" s="43"/>
      <c r="K482" s="43"/>
      <c r="L482" s="47"/>
      <c r="M482" s="223"/>
      <c r="N482" s="224"/>
      <c r="O482" s="87"/>
      <c r="P482" s="87"/>
      <c r="Q482" s="87"/>
      <c r="R482" s="87"/>
      <c r="S482" s="87"/>
      <c r="T482" s="88"/>
      <c r="U482" s="41"/>
      <c r="V482" s="41"/>
      <c r="W482" s="41"/>
      <c r="X482" s="41"/>
      <c r="Y482" s="41"/>
      <c r="Z482" s="41"/>
      <c r="AA482" s="41"/>
      <c r="AB482" s="41"/>
      <c r="AC482" s="41"/>
      <c r="AD482" s="41"/>
      <c r="AE482" s="41"/>
      <c r="AT482" s="20" t="s">
        <v>152</v>
      </c>
      <c r="AU482" s="20" t="s">
        <v>86</v>
      </c>
    </row>
    <row r="483" s="2" customFormat="1" ht="24.15" customHeight="1">
      <c r="A483" s="41"/>
      <c r="B483" s="42"/>
      <c r="C483" s="207" t="s">
        <v>762</v>
      </c>
      <c r="D483" s="207" t="s">
        <v>143</v>
      </c>
      <c r="E483" s="208" t="s">
        <v>763</v>
      </c>
      <c r="F483" s="209" t="s">
        <v>764</v>
      </c>
      <c r="G483" s="210" t="s">
        <v>220</v>
      </c>
      <c r="H483" s="211">
        <v>3.5859999999999999</v>
      </c>
      <c r="I483" s="212"/>
      <c r="J483" s="213">
        <f>ROUND(I483*H483,2)</f>
        <v>0</v>
      </c>
      <c r="K483" s="209" t="s">
        <v>147</v>
      </c>
      <c r="L483" s="47"/>
      <c r="M483" s="214" t="s">
        <v>19</v>
      </c>
      <c r="N483" s="215" t="s">
        <v>47</v>
      </c>
      <c r="O483" s="87"/>
      <c r="P483" s="216">
        <f>O483*H483</f>
        <v>0</v>
      </c>
      <c r="Q483" s="216">
        <v>0</v>
      </c>
      <c r="R483" s="216">
        <f>Q483*H483</f>
        <v>0</v>
      </c>
      <c r="S483" s="216">
        <v>0</v>
      </c>
      <c r="T483" s="217">
        <f>S483*H483</f>
        <v>0</v>
      </c>
      <c r="U483" s="41"/>
      <c r="V483" s="41"/>
      <c r="W483" s="41"/>
      <c r="X483" s="41"/>
      <c r="Y483" s="41"/>
      <c r="Z483" s="41"/>
      <c r="AA483" s="41"/>
      <c r="AB483" s="41"/>
      <c r="AC483" s="41"/>
      <c r="AD483" s="41"/>
      <c r="AE483" s="41"/>
      <c r="AR483" s="218" t="s">
        <v>148</v>
      </c>
      <c r="AT483" s="218" t="s">
        <v>143</v>
      </c>
      <c r="AU483" s="218" t="s">
        <v>86</v>
      </c>
      <c r="AY483" s="20" t="s">
        <v>141</v>
      </c>
      <c r="BE483" s="219">
        <f>IF(N483="základní",J483,0)</f>
        <v>0</v>
      </c>
      <c r="BF483" s="219">
        <f>IF(N483="snížená",J483,0)</f>
        <v>0</v>
      </c>
      <c r="BG483" s="219">
        <f>IF(N483="zákl. přenesená",J483,0)</f>
        <v>0</v>
      </c>
      <c r="BH483" s="219">
        <f>IF(N483="sníž. přenesená",J483,0)</f>
        <v>0</v>
      </c>
      <c r="BI483" s="219">
        <f>IF(N483="nulová",J483,0)</f>
        <v>0</v>
      </c>
      <c r="BJ483" s="20" t="s">
        <v>84</v>
      </c>
      <c r="BK483" s="219">
        <f>ROUND(I483*H483,2)</f>
        <v>0</v>
      </c>
      <c r="BL483" s="20" t="s">
        <v>148</v>
      </c>
      <c r="BM483" s="218" t="s">
        <v>765</v>
      </c>
    </row>
    <row r="484" s="2" customFormat="1">
      <c r="A484" s="41"/>
      <c r="B484" s="42"/>
      <c r="C484" s="43"/>
      <c r="D484" s="220" t="s">
        <v>150</v>
      </c>
      <c r="E484" s="43"/>
      <c r="F484" s="221" t="s">
        <v>766</v>
      </c>
      <c r="G484" s="43"/>
      <c r="H484" s="43"/>
      <c r="I484" s="222"/>
      <c r="J484" s="43"/>
      <c r="K484" s="43"/>
      <c r="L484" s="47"/>
      <c r="M484" s="223"/>
      <c r="N484" s="224"/>
      <c r="O484" s="87"/>
      <c r="P484" s="87"/>
      <c r="Q484" s="87"/>
      <c r="R484" s="87"/>
      <c r="S484" s="87"/>
      <c r="T484" s="88"/>
      <c r="U484" s="41"/>
      <c r="V484" s="41"/>
      <c r="W484" s="41"/>
      <c r="X484" s="41"/>
      <c r="Y484" s="41"/>
      <c r="Z484" s="41"/>
      <c r="AA484" s="41"/>
      <c r="AB484" s="41"/>
      <c r="AC484" s="41"/>
      <c r="AD484" s="41"/>
      <c r="AE484" s="41"/>
      <c r="AT484" s="20" t="s">
        <v>150</v>
      </c>
      <c r="AU484" s="20" t="s">
        <v>86</v>
      </c>
    </row>
    <row r="485" s="2" customFormat="1">
      <c r="A485" s="41"/>
      <c r="B485" s="42"/>
      <c r="C485" s="43"/>
      <c r="D485" s="225" t="s">
        <v>152</v>
      </c>
      <c r="E485" s="43"/>
      <c r="F485" s="226" t="s">
        <v>767</v>
      </c>
      <c r="G485" s="43"/>
      <c r="H485" s="43"/>
      <c r="I485" s="222"/>
      <c r="J485" s="43"/>
      <c r="K485" s="43"/>
      <c r="L485" s="47"/>
      <c r="M485" s="223"/>
      <c r="N485" s="224"/>
      <c r="O485" s="87"/>
      <c r="P485" s="87"/>
      <c r="Q485" s="87"/>
      <c r="R485" s="87"/>
      <c r="S485" s="87"/>
      <c r="T485" s="88"/>
      <c r="U485" s="41"/>
      <c r="V485" s="41"/>
      <c r="W485" s="41"/>
      <c r="X485" s="41"/>
      <c r="Y485" s="41"/>
      <c r="Z485" s="41"/>
      <c r="AA485" s="41"/>
      <c r="AB485" s="41"/>
      <c r="AC485" s="41"/>
      <c r="AD485" s="41"/>
      <c r="AE485" s="41"/>
      <c r="AT485" s="20" t="s">
        <v>152</v>
      </c>
      <c r="AU485" s="20" t="s">
        <v>86</v>
      </c>
    </row>
    <row r="486" s="2" customFormat="1" ht="24.15" customHeight="1">
      <c r="A486" s="41"/>
      <c r="B486" s="42"/>
      <c r="C486" s="207" t="s">
        <v>261</v>
      </c>
      <c r="D486" s="207" t="s">
        <v>143</v>
      </c>
      <c r="E486" s="208" t="s">
        <v>768</v>
      </c>
      <c r="F486" s="209" t="s">
        <v>769</v>
      </c>
      <c r="G486" s="210" t="s">
        <v>220</v>
      </c>
      <c r="H486" s="211">
        <v>103.994</v>
      </c>
      <c r="I486" s="212"/>
      <c r="J486" s="213">
        <f>ROUND(I486*H486,2)</f>
        <v>0</v>
      </c>
      <c r="K486" s="209" t="s">
        <v>147</v>
      </c>
      <c r="L486" s="47"/>
      <c r="M486" s="214" t="s">
        <v>19</v>
      </c>
      <c r="N486" s="215" t="s">
        <v>47</v>
      </c>
      <c r="O486" s="87"/>
      <c r="P486" s="216">
        <f>O486*H486</f>
        <v>0</v>
      </c>
      <c r="Q486" s="216">
        <v>0</v>
      </c>
      <c r="R486" s="216">
        <f>Q486*H486</f>
        <v>0</v>
      </c>
      <c r="S486" s="216">
        <v>0</v>
      </c>
      <c r="T486" s="217">
        <f>S486*H486</f>
        <v>0</v>
      </c>
      <c r="U486" s="41"/>
      <c r="V486" s="41"/>
      <c r="W486" s="41"/>
      <c r="X486" s="41"/>
      <c r="Y486" s="41"/>
      <c r="Z486" s="41"/>
      <c r="AA486" s="41"/>
      <c r="AB486" s="41"/>
      <c r="AC486" s="41"/>
      <c r="AD486" s="41"/>
      <c r="AE486" s="41"/>
      <c r="AR486" s="218" t="s">
        <v>148</v>
      </c>
      <c r="AT486" s="218" t="s">
        <v>143</v>
      </c>
      <c r="AU486" s="218" t="s">
        <v>86</v>
      </c>
      <c r="AY486" s="20" t="s">
        <v>141</v>
      </c>
      <c r="BE486" s="219">
        <f>IF(N486="základní",J486,0)</f>
        <v>0</v>
      </c>
      <c r="BF486" s="219">
        <f>IF(N486="snížená",J486,0)</f>
        <v>0</v>
      </c>
      <c r="BG486" s="219">
        <f>IF(N486="zákl. přenesená",J486,0)</f>
        <v>0</v>
      </c>
      <c r="BH486" s="219">
        <f>IF(N486="sníž. přenesená",J486,0)</f>
        <v>0</v>
      </c>
      <c r="BI486" s="219">
        <f>IF(N486="nulová",J486,0)</f>
        <v>0</v>
      </c>
      <c r="BJ486" s="20" t="s">
        <v>84</v>
      </c>
      <c r="BK486" s="219">
        <f>ROUND(I486*H486,2)</f>
        <v>0</v>
      </c>
      <c r="BL486" s="20" t="s">
        <v>148</v>
      </c>
      <c r="BM486" s="218" t="s">
        <v>770</v>
      </c>
    </row>
    <row r="487" s="2" customFormat="1">
      <c r="A487" s="41"/>
      <c r="B487" s="42"/>
      <c r="C487" s="43"/>
      <c r="D487" s="220" t="s">
        <v>150</v>
      </c>
      <c r="E487" s="43"/>
      <c r="F487" s="221" t="s">
        <v>771</v>
      </c>
      <c r="G487" s="43"/>
      <c r="H487" s="43"/>
      <c r="I487" s="222"/>
      <c r="J487" s="43"/>
      <c r="K487" s="43"/>
      <c r="L487" s="47"/>
      <c r="M487" s="223"/>
      <c r="N487" s="224"/>
      <c r="O487" s="87"/>
      <c r="P487" s="87"/>
      <c r="Q487" s="87"/>
      <c r="R487" s="87"/>
      <c r="S487" s="87"/>
      <c r="T487" s="88"/>
      <c r="U487" s="41"/>
      <c r="V487" s="41"/>
      <c r="W487" s="41"/>
      <c r="X487" s="41"/>
      <c r="Y487" s="41"/>
      <c r="Z487" s="41"/>
      <c r="AA487" s="41"/>
      <c r="AB487" s="41"/>
      <c r="AC487" s="41"/>
      <c r="AD487" s="41"/>
      <c r="AE487" s="41"/>
      <c r="AT487" s="20" t="s">
        <v>150</v>
      </c>
      <c r="AU487" s="20" t="s">
        <v>86</v>
      </c>
    </row>
    <row r="488" s="2" customFormat="1">
      <c r="A488" s="41"/>
      <c r="B488" s="42"/>
      <c r="C488" s="43"/>
      <c r="D488" s="225" t="s">
        <v>152</v>
      </c>
      <c r="E488" s="43"/>
      <c r="F488" s="226" t="s">
        <v>772</v>
      </c>
      <c r="G488" s="43"/>
      <c r="H488" s="43"/>
      <c r="I488" s="222"/>
      <c r="J488" s="43"/>
      <c r="K488" s="43"/>
      <c r="L488" s="47"/>
      <c r="M488" s="223"/>
      <c r="N488" s="224"/>
      <c r="O488" s="87"/>
      <c r="P488" s="87"/>
      <c r="Q488" s="87"/>
      <c r="R488" s="87"/>
      <c r="S488" s="87"/>
      <c r="T488" s="88"/>
      <c r="U488" s="41"/>
      <c r="V488" s="41"/>
      <c r="W488" s="41"/>
      <c r="X488" s="41"/>
      <c r="Y488" s="41"/>
      <c r="Z488" s="41"/>
      <c r="AA488" s="41"/>
      <c r="AB488" s="41"/>
      <c r="AC488" s="41"/>
      <c r="AD488" s="41"/>
      <c r="AE488" s="41"/>
      <c r="AT488" s="20" t="s">
        <v>152</v>
      </c>
      <c r="AU488" s="20" t="s">
        <v>86</v>
      </c>
    </row>
    <row r="489" s="13" customFormat="1">
      <c r="A489" s="13"/>
      <c r="B489" s="227"/>
      <c r="C489" s="228"/>
      <c r="D489" s="220" t="s">
        <v>171</v>
      </c>
      <c r="E489" s="229" t="s">
        <v>19</v>
      </c>
      <c r="F489" s="230" t="s">
        <v>773</v>
      </c>
      <c r="G489" s="228"/>
      <c r="H489" s="231">
        <v>103.994</v>
      </c>
      <c r="I489" s="232"/>
      <c r="J489" s="228"/>
      <c r="K489" s="228"/>
      <c r="L489" s="233"/>
      <c r="M489" s="234"/>
      <c r="N489" s="235"/>
      <c r="O489" s="235"/>
      <c r="P489" s="235"/>
      <c r="Q489" s="235"/>
      <c r="R489" s="235"/>
      <c r="S489" s="235"/>
      <c r="T489" s="236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37" t="s">
        <v>171</v>
      </c>
      <c r="AU489" s="237" t="s">
        <v>86</v>
      </c>
      <c r="AV489" s="13" t="s">
        <v>86</v>
      </c>
      <c r="AW489" s="13" t="s">
        <v>37</v>
      </c>
      <c r="AX489" s="13" t="s">
        <v>84</v>
      </c>
      <c r="AY489" s="237" t="s">
        <v>141</v>
      </c>
    </row>
    <row r="490" s="2" customFormat="1" ht="33" customHeight="1">
      <c r="A490" s="41"/>
      <c r="B490" s="42"/>
      <c r="C490" s="207" t="s">
        <v>774</v>
      </c>
      <c r="D490" s="207" t="s">
        <v>143</v>
      </c>
      <c r="E490" s="208" t="s">
        <v>775</v>
      </c>
      <c r="F490" s="209" t="s">
        <v>776</v>
      </c>
      <c r="G490" s="210" t="s">
        <v>220</v>
      </c>
      <c r="H490" s="211">
        <v>3.5859999999999999</v>
      </c>
      <c r="I490" s="212"/>
      <c r="J490" s="213">
        <f>ROUND(I490*H490,2)</f>
        <v>0</v>
      </c>
      <c r="K490" s="209" t="s">
        <v>147</v>
      </c>
      <c r="L490" s="47"/>
      <c r="M490" s="214" t="s">
        <v>19</v>
      </c>
      <c r="N490" s="215" t="s">
        <v>47</v>
      </c>
      <c r="O490" s="87"/>
      <c r="P490" s="216">
        <f>O490*H490</f>
        <v>0</v>
      </c>
      <c r="Q490" s="216">
        <v>0</v>
      </c>
      <c r="R490" s="216">
        <f>Q490*H490</f>
        <v>0</v>
      </c>
      <c r="S490" s="216">
        <v>0</v>
      </c>
      <c r="T490" s="217">
        <f>S490*H490</f>
        <v>0</v>
      </c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41"/>
      <c r="AR490" s="218" t="s">
        <v>148</v>
      </c>
      <c r="AT490" s="218" t="s">
        <v>143</v>
      </c>
      <c r="AU490" s="218" t="s">
        <v>86</v>
      </c>
      <c r="AY490" s="20" t="s">
        <v>141</v>
      </c>
      <c r="BE490" s="219">
        <f>IF(N490="základní",J490,0)</f>
        <v>0</v>
      </c>
      <c r="BF490" s="219">
        <f>IF(N490="snížená",J490,0)</f>
        <v>0</v>
      </c>
      <c r="BG490" s="219">
        <f>IF(N490="zákl. přenesená",J490,0)</f>
        <v>0</v>
      </c>
      <c r="BH490" s="219">
        <f>IF(N490="sníž. přenesená",J490,0)</f>
        <v>0</v>
      </c>
      <c r="BI490" s="219">
        <f>IF(N490="nulová",J490,0)</f>
        <v>0</v>
      </c>
      <c r="BJ490" s="20" t="s">
        <v>84</v>
      </c>
      <c r="BK490" s="219">
        <f>ROUND(I490*H490,2)</f>
        <v>0</v>
      </c>
      <c r="BL490" s="20" t="s">
        <v>148</v>
      </c>
      <c r="BM490" s="218" t="s">
        <v>777</v>
      </c>
    </row>
    <row r="491" s="2" customFormat="1">
      <c r="A491" s="41"/>
      <c r="B491" s="42"/>
      <c r="C491" s="43"/>
      <c r="D491" s="220" t="s">
        <v>150</v>
      </c>
      <c r="E491" s="43"/>
      <c r="F491" s="221" t="s">
        <v>778</v>
      </c>
      <c r="G491" s="43"/>
      <c r="H491" s="43"/>
      <c r="I491" s="222"/>
      <c r="J491" s="43"/>
      <c r="K491" s="43"/>
      <c r="L491" s="47"/>
      <c r="M491" s="223"/>
      <c r="N491" s="224"/>
      <c r="O491" s="87"/>
      <c r="P491" s="87"/>
      <c r="Q491" s="87"/>
      <c r="R491" s="87"/>
      <c r="S491" s="87"/>
      <c r="T491" s="88"/>
      <c r="U491" s="41"/>
      <c r="V491" s="41"/>
      <c r="W491" s="41"/>
      <c r="X491" s="41"/>
      <c r="Y491" s="41"/>
      <c r="Z491" s="41"/>
      <c r="AA491" s="41"/>
      <c r="AB491" s="41"/>
      <c r="AC491" s="41"/>
      <c r="AD491" s="41"/>
      <c r="AE491" s="41"/>
      <c r="AT491" s="20" t="s">
        <v>150</v>
      </c>
      <c r="AU491" s="20" t="s">
        <v>86</v>
      </c>
    </row>
    <row r="492" s="2" customFormat="1">
      <c r="A492" s="41"/>
      <c r="B492" s="42"/>
      <c r="C492" s="43"/>
      <c r="D492" s="225" t="s">
        <v>152</v>
      </c>
      <c r="E492" s="43"/>
      <c r="F492" s="226" t="s">
        <v>779</v>
      </c>
      <c r="G492" s="43"/>
      <c r="H492" s="43"/>
      <c r="I492" s="222"/>
      <c r="J492" s="43"/>
      <c r="K492" s="43"/>
      <c r="L492" s="47"/>
      <c r="M492" s="223"/>
      <c r="N492" s="224"/>
      <c r="O492" s="87"/>
      <c r="P492" s="87"/>
      <c r="Q492" s="87"/>
      <c r="R492" s="87"/>
      <c r="S492" s="87"/>
      <c r="T492" s="88"/>
      <c r="U492" s="41"/>
      <c r="V492" s="41"/>
      <c r="W492" s="41"/>
      <c r="X492" s="41"/>
      <c r="Y492" s="41"/>
      <c r="Z492" s="41"/>
      <c r="AA492" s="41"/>
      <c r="AB492" s="41"/>
      <c r="AC492" s="41"/>
      <c r="AD492" s="41"/>
      <c r="AE492" s="41"/>
      <c r="AT492" s="20" t="s">
        <v>152</v>
      </c>
      <c r="AU492" s="20" t="s">
        <v>86</v>
      </c>
    </row>
    <row r="493" s="2" customFormat="1" ht="21.75" customHeight="1">
      <c r="A493" s="41"/>
      <c r="B493" s="42"/>
      <c r="C493" s="207" t="s">
        <v>780</v>
      </c>
      <c r="D493" s="207" t="s">
        <v>143</v>
      </c>
      <c r="E493" s="208" t="s">
        <v>781</v>
      </c>
      <c r="F493" s="209" t="s">
        <v>782</v>
      </c>
      <c r="G493" s="210" t="s">
        <v>220</v>
      </c>
      <c r="H493" s="211">
        <v>72.5</v>
      </c>
      <c r="I493" s="212"/>
      <c r="J493" s="213">
        <f>ROUND(I493*H493,2)</f>
        <v>0</v>
      </c>
      <c r="K493" s="209" t="s">
        <v>147</v>
      </c>
      <c r="L493" s="47"/>
      <c r="M493" s="214" t="s">
        <v>19</v>
      </c>
      <c r="N493" s="215" t="s">
        <v>47</v>
      </c>
      <c r="O493" s="87"/>
      <c r="P493" s="216">
        <f>O493*H493</f>
        <v>0</v>
      </c>
      <c r="Q493" s="216">
        <v>0</v>
      </c>
      <c r="R493" s="216">
        <f>Q493*H493</f>
        <v>0</v>
      </c>
      <c r="S493" s="216">
        <v>0</v>
      </c>
      <c r="T493" s="217">
        <f>S493*H493</f>
        <v>0</v>
      </c>
      <c r="U493" s="41"/>
      <c r="V493" s="41"/>
      <c r="W493" s="41"/>
      <c r="X493" s="41"/>
      <c r="Y493" s="41"/>
      <c r="Z493" s="41"/>
      <c r="AA493" s="41"/>
      <c r="AB493" s="41"/>
      <c r="AC493" s="41"/>
      <c r="AD493" s="41"/>
      <c r="AE493" s="41"/>
      <c r="AR493" s="218" t="s">
        <v>148</v>
      </c>
      <c r="AT493" s="218" t="s">
        <v>143</v>
      </c>
      <c r="AU493" s="218" t="s">
        <v>86</v>
      </c>
      <c r="AY493" s="20" t="s">
        <v>141</v>
      </c>
      <c r="BE493" s="219">
        <f>IF(N493="základní",J493,0)</f>
        <v>0</v>
      </c>
      <c r="BF493" s="219">
        <f>IF(N493="snížená",J493,0)</f>
        <v>0</v>
      </c>
      <c r="BG493" s="219">
        <f>IF(N493="zákl. přenesená",J493,0)</f>
        <v>0</v>
      </c>
      <c r="BH493" s="219">
        <f>IF(N493="sníž. přenesená",J493,0)</f>
        <v>0</v>
      </c>
      <c r="BI493" s="219">
        <f>IF(N493="nulová",J493,0)</f>
        <v>0</v>
      </c>
      <c r="BJ493" s="20" t="s">
        <v>84</v>
      </c>
      <c r="BK493" s="219">
        <f>ROUND(I493*H493,2)</f>
        <v>0</v>
      </c>
      <c r="BL493" s="20" t="s">
        <v>148</v>
      </c>
      <c r="BM493" s="218" t="s">
        <v>783</v>
      </c>
    </row>
    <row r="494" s="2" customFormat="1">
      <c r="A494" s="41"/>
      <c r="B494" s="42"/>
      <c r="C494" s="43"/>
      <c r="D494" s="220" t="s">
        <v>150</v>
      </c>
      <c r="E494" s="43"/>
      <c r="F494" s="221" t="s">
        <v>784</v>
      </c>
      <c r="G494" s="43"/>
      <c r="H494" s="43"/>
      <c r="I494" s="222"/>
      <c r="J494" s="43"/>
      <c r="K494" s="43"/>
      <c r="L494" s="47"/>
      <c r="M494" s="223"/>
      <c r="N494" s="224"/>
      <c r="O494" s="87"/>
      <c r="P494" s="87"/>
      <c r="Q494" s="87"/>
      <c r="R494" s="87"/>
      <c r="S494" s="87"/>
      <c r="T494" s="88"/>
      <c r="U494" s="41"/>
      <c r="V494" s="41"/>
      <c r="W494" s="41"/>
      <c r="X494" s="41"/>
      <c r="Y494" s="41"/>
      <c r="Z494" s="41"/>
      <c r="AA494" s="41"/>
      <c r="AB494" s="41"/>
      <c r="AC494" s="41"/>
      <c r="AD494" s="41"/>
      <c r="AE494" s="41"/>
      <c r="AT494" s="20" t="s">
        <v>150</v>
      </c>
      <c r="AU494" s="20" t="s">
        <v>86</v>
      </c>
    </row>
    <row r="495" s="2" customFormat="1">
      <c r="A495" s="41"/>
      <c r="B495" s="42"/>
      <c r="C495" s="43"/>
      <c r="D495" s="225" t="s">
        <v>152</v>
      </c>
      <c r="E495" s="43"/>
      <c r="F495" s="226" t="s">
        <v>785</v>
      </c>
      <c r="G495" s="43"/>
      <c r="H495" s="43"/>
      <c r="I495" s="222"/>
      <c r="J495" s="43"/>
      <c r="K495" s="43"/>
      <c r="L495" s="47"/>
      <c r="M495" s="223"/>
      <c r="N495" s="224"/>
      <c r="O495" s="87"/>
      <c r="P495" s="87"/>
      <c r="Q495" s="87"/>
      <c r="R495" s="87"/>
      <c r="S495" s="87"/>
      <c r="T495" s="88"/>
      <c r="U495" s="41"/>
      <c r="V495" s="41"/>
      <c r="W495" s="41"/>
      <c r="X495" s="41"/>
      <c r="Y495" s="41"/>
      <c r="Z495" s="41"/>
      <c r="AA495" s="41"/>
      <c r="AB495" s="41"/>
      <c r="AC495" s="41"/>
      <c r="AD495" s="41"/>
      <c r="AE495" s="41"/>
      <c r="AT495" s="20" t="s">
        <v>152</v>
      </c>
      <c r="AU495" s="20" t="s">
        <v>86</v>
      </c>
    </row>
    <row r="496" s="2" customFormat="1" ht="24.15" customHeight="1">
      <c r="A496" s="41"/>
      <c r="B496" s="42"/>
      <c r="C496" s="207" t="s">
        <v>786</v>
      </c>
      <c r="D496" s="207" t="s">
        <v>143</v>
      </c>
      <c r="E496" s="208" t="s">
        <v>787</v>
      </c>
      <c r="F496" s="209" t="s">
        <v>788</v>
      </c>
      <c r="G496" s="210" t="s">
        <v>220</v>
      </c>
      <c r="H496" s="211">
        <v>2102.5</v>
      </c>
      <c r="I496" s="212"/>
      <c r="J496" s="213">
        <f>ROUND(I496*H496,2)</f>
        <v>0</v>
      </c>
      <c r="K496" s="209" t="s">
        <v>147</v>
      </c>
      <c r="L496" s="47"/>
      <c r="M496" s="214" t="s">
        <v>19</v>
      </c>
      <c r="N496" s="215" t="s">
        <v>47</v>
      </c>
      <c r="O496" s="87"/>
      <c r="P496" s="216">
        <f>O496*H496</f>
        <v>0</v>
      </c>
      <c r="Q496" s="216">
        <v>0</v>
      </c>
      <c r="R496" s="216">
        <f>Q496*H496</f>
        <v>0</v>
      </c>
      <c r="S496" s="216">
        <v>0</v>
      </c>
      <c r="T496" s="217">
        <f>S496*H496</f>
        <v>0</v>
      </c>
      <c r="U496" s="41"/>
      <c r="V496" s="41"/>
      <c r="W496" s="41"/>
      <c r="X496" s="41"/>
      <c r="Y496" s="41"/>
      <c r="Z496" s="41"/>
      <c r="AA496" s="41"/>
      <c r="AB496" s="41"/>
      <c r="AC496" s="41"/>
      <c r="AD496" s="41"/>
      <c r="AE496" s="41"/>
      <c r="AR496" s="218" t="s">
        <v>148</v>
      </c>
      <c r="AT496" s="218" t="s">
        <v>143</v>
      </c>
      <c r="AU496" s="218" t="s">
        <v>86</v>
      </c>
      <c r="AY496" s="20" t="s">
        <v>141</v>
      </c>
      <c r="BE496" s="219">
        <f>IF(N496="základní",J496,0)</f>
        <v>0</v>
      </c>
      <c r="BF496" s="219">
        <f>IF(N496="snížená",J496,0)</f>
        <v>0</v>
      </c>
      <c r="BG496" s="219">
        <f>IF(N496="zákl. přenesená",J496,0)</f>
        <v>0</v>
      </c>
      <c r="BH496" s="219">
        <f>IF(N496="sníž. přenesená",J496,0)</f>
        <v>0</v>
      </c>
      <c r="BI496" s="219">
        <f>IF(N496="nulová",J496,0)</f>
        <v>0</v>
      </c>
      <c r="BJ496" s="20" t="s">
        <v>84</v>
      </c>
      <c r="BK496" s="219">
        <f>ROUND(I496*H496,2)</f>
        <v>0</v>
      </c>
      <c r="BL496" s="20" t="s">
        <v>148</v>
      </c>
      <c r="BM496" s="218" t="s">
        <v>789</v>
      </c>
    </row>
    <row r="497" s="2" customFormat="1">
      <c r="A497" s="41"/>
      <c r="B497" s="42"/>
      <c r="C497" s="43"/>
      <c r="D497" s="220" t="s">
        <v>150</v>
      </c>
      <c r="E497" s="43"/>
      <c r="F497" s="221" t="s">
        <v>790</v>
      </c>
      <c r="G497" s="43"/>
      <c r="H497" s="43"/>
      <c r="I497" s="222"/>
      <c r="J497" s="43"/>
      <c r="K497" s="43"/>
      <c r="L497" s="47"/>
      <c r="M497" s="223"/>
      <c r="N497" s="224"/>
      <c r="O497" s="87"/>
      <c r="P497" s="87"/>
      <c r="Q497" s="87"/>
      <c r="R497" s="87"/>
      <c r="S497" s="87"/>
      <c r="T497" s="88"/>
      <c r="U497" s="41"/>
      <c r="V497" s="41"/>
      <c r="W497" s="41"/>
      <c r="X497" s="41"/>
      <c r="Y497" s="41"/>
      <c r="Z497" s="41"/>
      <c r="AA497" s="41"/>
      <c r="AB497" s="41"/>
      <c r="AC497" s="41"/>
      <c r="AD497" s="41"/>
      <c r="AE497" s="41"/>
      <c r="AT497" s="20" t="s">
        <v>150</v>
      </c>
      <c r="AU497" s="20" t="s">
        <v>86</v>
      </c>
    </row>
    <row r="498" s="2" customFormat="1">
      <c r="A498" s="41"/>
      <c r="B498" s="42"/>
      <c r="C498" s="43"/>
      <c r="D498" s="225" t="s">
        <v>152</v>
      </c>
      <c r="E498" s="43"/>
      <c r="F498" s="226" t="s">
        <v>791</v>
      </c>
      <c r="G498" s="43"/>
      <c r="H498" s="43"/>
      <c r="I498" s="222"/>
      <c r="J498" s="43"/>
      <c r="K498" s="43"/>
      <c r="L498" s="47"/>
      <c r="M498" s="223"/>
      <c r="N498" s="224"/>
      <c r="O498" s="87"/>
      <c r="P498" s="87"/>
      <c r="Q498" s="87"/>
      <c r="R498" s="87"/>
      <c r="S498" s="87"/>
      <c r="T498" s="88"/>
      <c r="U498" s="41"/>
      <c r="V498" s="41"/>
      <c r="W498" s="41"/>
      <c r="X498" s="41"/>
      <c r="Y498" s="41"/>
      <c r="Z498" s="41"/>
      <c r="AA498" s="41"/>
      <c r="AB498" s="41"/>
      <c r="AC498" s="41"/>
      <c r="AD498" s="41"/>
      <c r="AE498" s="41"/>
      <c r="AT498" s="20" t="s">
        <v>152</v>
      </c>
      <c r="AU498" s="20" t="s">
        <v>86</v>
      </c>
    </row>
    <row r="499" s="13" customFormat="1">
      <c r="A499" s="13"/>
      <c r="B499" s="227"/>
      <c r="C499" s="228"/>
      <c r="D499" s="220" t="s">
        <v>171</v>
      </c>
      <c r="E499" s="229" t="s">
        <v>19</v>
      </c>
      <c r="F499" s="230" t="s">
        <v>792</v>
      </c>
      <c r="G499" s="228"/>
      <c r="H499" s="231">
        <v>2102.5</v>
      </c>
      <c r="I499" s="232"/>
      <c r="J499" s="228"/>
      <c r="K499" s="228"/>
      <c r="L499" s="233"/>
      <c r="M499" s="234"/>
      <c r="N499" s="235"/>
      <c r="O499" s="235"/>
      <c r="P499" s="235"/>
      <c r="Q499" s="235"/>
      <c r="R499" s="235"/>
      <c r="S499" s="235"/>
      <c r="T499" s="236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7" t="s">
        <v>171</v>
      </c>
      <c r="AU499" s="237" t="s">
        <v>86</v>
      </c>
      <c r="AV499" s="13" t="s">
        <v>86</v>
      </c>
      <c r="AW499" s="13" t="s">
        <v>37</v>
      </c>
      <c r="AX499" s="13" t="s">
        <v>84</v>
      </c>
      <c r="AY499" s="237" t="s">
        <v>141</v>
      </c>
    </row>
    <row r="500" s="2" customFormat="1" ht="16.5" customHeight="1">
      <c r="A500" s="41"/>
      <c r="B500" s="42"/>
      <c r="C500" s="207" t="s">
        <v>793</v>
      </c>
      <c r="D500" s="207" t="s">
        <v>143</v>
      </c>
      <c r="E500" s="208" t="s">
        <v>794</v>
      </c>
      <c r="F500" s="209" t="s">
        <v>795</v>
      </c>
      <c r="G500" s="210" t="s">
        <v>220</v>
      </c>
      <c r="H500" s="211">
        <v>46.200000000000003</v>
      </c>
      <c r="I500" s="212"/>
      <c r="J500" s="213">
        <f>ROUND(I500*H500,2)</f>
        <v>0</v>
      </c>
      <c r="K500" s="209" t="s">
        <v>147</v>
      </c>
      <c r="L500" s="47"/>
      <c r="M500" s="214" t="s">
        <v>19</v>
      </c>
      <c r="N500" s="215" t="s">
        <v>47</v>
      </c>
      <c r="O500" s="87"/>
      <c r="P500" s="216">
        <f>O500*H500</f>
        <v>0</v>
      </c>
      <c r="Q500" s="216">
        <v>0</v>
      </c>
      <c r="R500" s="216">
        <f>Q500*H500</f>
        <v>0</v>
      </c>
      <c r="S500" s="216">
        <v>0</v>
      </c>
      <c r="T500" s="217">
        <f>S500*H500</f>
        <v>0</v>
      </c>
      <c r="U500" s="41"/>
      <c r="V500" s="41"/>
      <c r="W500" s="41"/>
      <c r="X500" s="41"/>
      <c r="Y500" s="41"/>
      <c r="Z500" s="41"/>
      <c r="AA500" s="41"/>
      <c r="AB500" s="41"/>
      <c r="AC500" s="41"/>
      <c r="AD500" s="41"/>
      <c r="AE500" s="41"/>
      <c r="AR500" s="218" t="s">
        <v>148</v>
      </c>
      <c r="AT500" s="218" t="s">
        <v>143</v>
      </c>
      <c r="AU500" s="218" t="s">
        <v>86</v>
      </c>
      <c r="AY500" s="20" t="s">
        <v>141</v>
      </c>
      <c r="BE500" s="219">
        <f>IF(N500="základní",J500,0)</f>
        <v>0</v>
      </c>
      <c r="BF500" s="219">
        <f>IF(N500="snížená",J500,0)</f>
        <v>0</v>
      </c>
      <c r="BG500" s="219">
        <f>IF(N500="zákl. přenesená",J500,0)</f>
        <v>0</v>
      </c>
      <c r="BH500" s="219">
        <f>IF(N500="sníž. přenesená",J500,0)</f>
        <v>0</v>
      </c>
      <c r="BI500" s="219">
        <f>IF(N500="nulová",J500,0)</f>
        <v>0</v>
      </c>
      <c r="BJ500" s="20" t="s">
        <v>84</v>
      </c>
      <c r="BK500" s="219">
        <f>ROUND(I500*H500,2)</f>
        <v>0</v>
      </c>
      <c r="BL500" s="20" t="s">
        <v>148</v>
      </c>
      <c r="BM500" s="218" t="s">
        <v>796</v>
      </c>
    </row>
    <row r="501" s="2" customFormat="1">
      <c r="A501" s="41"/>
      <c r="B501" s="42"/>
      <c r="C501" s="43"/>
      <c r="D501" s="220" t="s">
        <v>150</v>
      </c>
      <c r="E501" s="43"/>
      <c r="F501" s="221" t="s">
        <v>797</v>
      </c>
      <c r="G501" s="43"/>
      <c r="H501" s="43"/>
      <c r="I501" s="222"/>
      <c r="J501" s="43"/>
      <c r="K501" s="43"/>
      <c r="L501" s="47"/>
      <c r="M501" s="223"/>
      <c r="N501" s="224"/>
      <c r="O501" s="87"/>
      <c r="P501" s="87"/>
      <c r="Q501" s="87"/>
      <c r="R501" s="87"/>
      <c r="S501" s="87"/>
      <c r="T501" s="88"/>
      <c r="U501" s="41"/>
      <c r="V501" s="41"/>
      <c r="W501" s="41"/>
      <c r="X501" s="41"/>
      <c r="Y501" s="41"/>
      <c r="Z501" s="41"/>
      <c r="AA501" s="41"/>
      <c r="AB501" s="41"/>
      <c r="AC501" s="41"/>
      <c r="AD501" s="41"/>
      <c r="AE501" s="41"/>
      <c r="AT501" s="20" t="s">
        <v>150</v>
      </c>
      <c r="AU501" s="20" t="s">
        <v>86</v>
      </c>
    </row>
    <row r="502" s="2" customFormat="1">
      <c r="A502" s="41"/>
      <c r="B502" s="42"/>
      <c r="C502" s="43"/>
      <c r="D502" s="225" t="s">
        <v>152</v>
      </c>
      <c r="E502" s="43"/>
      <c r="F502" s="226" t="s">
        <v>798</v>
      </c>
      <c r="G502" s="43"/>
      <c r="H502" s="43"/>
      <c r="I502" s="222"/>
      <c r="J502" s="43"/>
      <c r="K502" s="43"/>
      <c r="L502" s="47"/>
      <c r="M502" s="223"/>
      <c r="N502" s="224"/>
      <c r="O502" s="87"/>
      <c r="P502" s="87"/>
      <c r="Q502" s="87"/>
      <c r="R502" s="87"/>
      <c r="S502" s="87"/>
      <c r="T502" s="88"/>
      <c r="U502" s="41"/>
      <c r="V502" s="41"/>
      <c r="W502" s="41"/>
      <c r="X502" s="41"/>
      <c r="Y502" s="41"/>
      <c r="Z502" s="41"/>
      <c r="AA502" s="41"/>
      <c r="AB502" s="41"/>
      <c r="AC502" s="41"/>
      <c r="AD502" s="41"/>
      <c r="AE502" s="41"/>
      <c r="AT502" s="20" t="s">
        <v>152</v>
      </c>
      <c r="AU502" s="20" t="s">
        <v>86</v>
      </c>
    </row>
    <row r="503" s="2" customFormat="1" ht="24.15" customHeight="1">
      <c r="A503" s="41"/>
      <c r="B503" s="42"/>
      <c r="C503" s="207" t="s">
        <v>799</v>
      </c>
      <c r="D503" s="207" t="s">
        <v>143</v>
      </c>
      <c r="E503" s="208" t="s">
        <v>800</v>
      </c>
      <c r="F503" s="209" t="s">
        <v>801</v>
      </c>
      <c r="G503" s="210" t="s">
        <v>220</v>
      </c>
      <c r="H503" s="211">
        <v>1443.7940000000001</v>
      </c>
      <c r="I503" s="212"/>
      <c r="J503" s="213">
        <f>ROUND(I503*H503,2)</f>
        <v>0</v>
      </c>
      <c r="K503" s="209" t="s">
        <v>147</v>
      </c>
      <c r="L503" s="47"/>
      <c r="M503" s="214" t="s">
        <v>19</v>
      </c>
      <c r="N503" s="215" t="s">
        <v>47</v>
      </c>
      <c r="O503" s="87"/>
      <c r="P503" s="216">
        <f>O503*H503</f>
        <v>0</v>
      </c>
      <c r="Q503" s="216">
        <v>0</v>
      </c>
      <c r="R503" s="216">
        <f>Q503*H503</f>
        <v>0</v>
      </c>
      <c r="S503" s="216">
        <v>0</v>
      </c>
      <c r="T503" s="217">
        <f>S503*H503</f>
        <v>0</v>
      </c>
      <c r="U503" s="41"/>
      <c r="V503" s="41"/>
      <c r="W503" s="41"/>
      <c r="X503" s="41"/>
      <c r="Y503" s="41"/>
      <c r="Z503" s="41"/>
      <c r="AA503" s="41"/>
      <c r="AB503" s="41"/>
      <c r="AC503" s="41"/>
      <c r="AD503" s="41"/>
      <c r="AE503" s="41"/>
      <c r="AR503" s="218" t="s">
        <v>148</v>
      </c>
      <c r="AT503" s="218" t="s">
        <v>143</v>
      </c>
      <c r="AU503" s="218" t="s">
        <v>86</v>
      </c>
      <c r="AY503" s="20" t="s">
        <v>141</v>
      </c>
      <c r="BE503" s="219">
        <f>IF(N503="základní",J503,0)</f>
        <v>0</v>
      </c>
      <c r="BF503" s="219">
        <f>IF(N503="snížená",J503,0)</f>
        <v>0</v>
      </c>
      <c r="BG503" s="219">
        <f>IF(N503="zákl. přenesená",J503,0)</f>
        <v>0</v>
      </c>
      <c r="BH503" s="219">
        <f>IF(N503="sníž. přenesená",J503,0)</f>
        <v>0</v>
      </c>
      <c r="BI503" s="219">
        <f>IF(N503="nulová",J503,0)</f>
        <v>0</v>
      </c>
      <c r="BJ503" s="20" t="s">
        <v>84</v>
      </c>
      <c r="BK503" s="219">
        <f>ROUND(I503*H503,2)</f>
        <v>0</v>
      </c>
      <c r="BL503" s="20" t="s">
        <v>148</v>
      </c>
      <c r="BM503" s="218" t="s">
        <v>802</v>
      </c>
    </row>
    <row r="504" s="2" customFormat="1">
      <c r="A504" s="41"/>
      <c r="B504" s="42"/>
      <c r="C504" s="43"/>
      <c r="D504" s="220" t="s">
        <v>150</v>
      </c>
      <c r="E504" s="43"/>
      <c r="F504" s="221" t="s">
        <v>803</v>
      </c>
      <c r="G504" s="43"/>
      <c r="H504" s="43"/>
      <c r="I504" s="222"/>
      <c r="J504" s="43"/>
      <c r="K504" s="43"/>
      <c r="L504" s="47"/>
      <c r="M504" s="223"/>
      <c r="N504" s="224"/>
      <c r="O504" s="87"/>
      <c r="P504" s="87"/>
      <c r="Q504" s="87"/>
      <c r="R504" s="87"/>
      <c r="S504" s="87"/>
      <c r="T504" s="88"/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41"/>
      <c r="AT504" s="20" t="s">
        <v>150</v>
      </c>
      <c r="AU504" s="20" t="s">
        <v>86</v>
      </c>
    </row>
    <row r="505" s="2" customFormat="1">
      <c r="A505" s="41"/>
      <c r="B505" s="42"/>
      <c r="C505" s="43"/>
      <c r="D505" s="225" t="s">
        <v>152</v>
      </c>
      <c r="E505" s="43"/>
      <c r="F505" s="226" t="s">
        <v>804</v>
      </c>
      <c r="G505" s="43"/>
      <c r="H505" s="43"/>
      <c r="I505" s="222"/>
      <c r="J505" s="43"/>
      <c r="K505" s="43"/>
      <c r="L505" s="47"/>
      <c r="M505" s="223"/>
      <c r="N505" s="224"/>
      <c r="O505" s="87"/>
      <c r="P505" s="87"/>
      <c r="Q505" s="87"/>
      <c r="R505" s="87"/>
      <c r="S505" s="87"/>
      <c r="T505" s="88"/>
      <c r="U505" s="41"/>
      <c r="V505" s="41"/>
      <c r="W505" s="41"/>
      <c r="X505" s="41"/>
      <c r="Y505" s="41"/>
      <c r="Z505" s="41"/>
      <c r="AA505" s="41"/>
      <c r="AB505" s="41"/>
      <c r="AC505" s="41"/>
      <c r="AD505" s="41"/>
      <c r="AE505" s="41"/>
      <c r="AT505" s="20" t="s">
        <v>152</v>
      </c>
      <c r="AU505" s="20" t="s">
        <v>86</v>
      </c>
    </row>
    <row r="506" s="13" customFormat="1">
      <c r="A506" s="13"/>
      <c r="B506" s="227"/>
      <c r="C506" s="228"/>
      <c r="D506" s="220" t="s">
        <v>171</v>
      </c>
      <c r="E506" s="229" t="s">
        <v>19</v>
      </c>
      <c r="F506" s="230" t="s">
        <v>805</v>
      </c>
      <c r="G506" s="228"/>
      <c r="H506" s="231">
        <v>1443.7940000000001</v>
      </c>
      <c r="I506" s="232"/>
      <c r="J506" s="228"/>
      <c r="K506" s="228"/>
      <c r="L506" s="233"/>
      <c r="M506" s="234"/>
      <c r="N506" s="235"/>
      <c r="O506" s="235"/>
      <c r="P506" s="235"/>
      <c r="Q506" s="235"/>
      <c r="R506" s="235"/>
      <c r="S506" s="235"/>
      <c r="T506" s="236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7" t="s">
        <v>171</v>
      </c>
      <c r="AU506" s="237" t="s">
        <v>86</v>
      </c>
      <c r="AV506" s="13" t="s">
        <v>86</v>
      </c>
      <c r="AW506" s="13" t="s">
        <v>37</v>
      </c>
      <c r="AX506" s="13" t="s">
        <v>84</v>
      </c>
      <c r="AY506" s="237" t="s">
        <v>141</v>
      </c>
    </row>
    <row r="507" s="2" customFormat="1" ht="24.15" customHeight="1">
      <c r="A507" s="41"/>
      <c r="B507" s="42"/>
      <c r="C507" s="207" t="s">
        <v>806</v>
      </c>
      <c r="D507" s="207" t="s">
        <v>143</v>
      </c>
      <c r="E507" s="208" t="s">
        <v>807</v>
      </c>
      <c r="F507" s="209" t="s">
        <v>808</v>
      </c>
      <c r="G507" s="210" t="s">
        <v>220</v>
      </c>
      <c r="H507" s="211">
        <v>72.5</v>
      </c>
      <c r="I507" s="212"/>
      <c r="J507" s="213">
        <f>ROUND(I507*H507,2)</f>
        <v>0</v>
      </c>
      <c r="K507" s="209" t="s">
        <v>147</v>
      </c>
      <c r="L507" s="47"/>
      <c r="M507" s="214" t="s">
        <v>19</v>
      </c>
      <c r="N507" s="215" t="s">
        <v>47</v>
      </c>
      <c r="O507" s="87"/>
      <c r="P507" s="216">
        <f>O507*H507</f>
        <v>0</v>
      </c>
      <c r="Q507" s="216">
        <v>0</v>
      </c>
      <c r="R507" s="216">
        <f>Q507*H507</f>
        <v>0</v>
      </c>
      <c r="S507" s="216">
        <v>0</v>
      </c>
      <c r="T507" s="217">
        <f>S507*H507</f>
        <v>0</v>
      </c>
      <c r="U507" s="41"/>
      <c r="V507" s="41"/>
      <c r="W507" s="41"/>
      <c r="X507" s="41"/>
      <c r="Y507" s="41"/>
      <c r="Z507" s="41"/>
      <c r="AA507" s="41"/>
      <c r="AB507" s="41"/>
      <c r="AC507" s="41"/>
      <c r="AD507" s="41"/>
      <c r="AE507" s="41"/>
      <c r="AR507" s="218" t="s">
        <v>148</v>
      </c>
      <c r="AT507" s="218" t="s">
        <v>143</v>
      </c>
      <c r="AU507" s="218" t="s">
        <v>86</v>
      </c>
      <c r="AY507" s="20" t="s">
        <v>141</v>
      </c>
      <c r="BE507" s="219">
        <f>IF(N507="základní",J507,0)</f>
        <v>0</v>
      </c>
      <c r="BF507" s="219">
        <f>IF(N507="snížená",J507,0)</f>
        <v>0</v>
      </c>
      <c r="BG507" s="219">
        <f>IF(N507="zákl. přenesená",J507,0)</f>
        <v>0</v>
      </c>
      <c r="BH507" s="219">
        <f>IF(N507="sníž. přenesená",J507,0)</f>
        <v>0</v>
      </c>
      <c r="BI507" s="219">
        <f>IF(N507="nulová",J507,0)</f>
        <v>0</v>
      </c>
      <c r="BJ507" s="20" t="s">
        <v>84</v>
      </c>
      <c r="BK507" s="219">
        <f>ROUND(I507*H507,2)</f>
        <v>0</v>
      </c>
      <c r="BL507" s="20" t="s">
        <v>148</v>
      </c>
      <c r="BM507" s="218" t="s">
        <v>809</v>
      </c>
    </row>
    <row r="508" s="2" customFormat="1">
      <c r="A508" s="41"/>
      <c r="B508" s="42"/>
      <c r="C508" s="43"/>
      <c r="D508" s="220" t="s">
        <v>150</v>
      </c>
      <c r="E508" s="43"/>
      <c r="F508" s="221" t="s">
        <v>810</v>
      </c>
      <c r="G508" s="43"/>
      <c r="H508" s="43"/>
      <c r="I508" s="222"/>
      <c r="J508" s="43"/>
      <c r="K508" s="43"/>
      <c r="L508" s="47"/>
      <c r="M508" s="223"/>
      <c r="N508" s="224"/>
      <c r="O508" s="87"/>
      <c r="P508" s="87"/>
      <c r="Q508" s="87"/>
      <c r="R508" s="87"/>
      <c r="S508" s="87"/>
      <c r="T508" s="88"/>
      <c r="U508" s="41"/>
      <c r="V508" s="41"/>
      <c r="W508" s="41"/>
      <c r="X508" s="41"/>
      <c r="Y508" s="41"/>
      <c r="Z508" s="41"/>
      <c r="AA508" s="41"/>
      <c r="AB508" s="41"/>
      <c r="AC508" s="41"/>
      <c r="AD508" s="41"/>
      <c r="AE508" s="41"/>
      <c r="AT508" s="20" t="s">
        <v>150</v>
      </c>
      <c r="AU508" s="20" t="s">
        <v>86</v>
      </c>
    </row>
    <row r="509" s="2" customFormat="1">
      <c r="A509" s="41"/>
      <c r="B509" s="42"/>
      <c r="C509" s="43"/>
      <c r="D509" s="225" t="s">
        <v>152</v>
      </c>
      <c r="E509" s="43"/>
      <c r="F509" s="226" t="s">
        <v>811</v>
      </c>
      <c r="G509" s="43"/>
      <c r="H509" s="43"/>
      <c r="I509" s="222"/>
      <c r="J509" s="43"/>
      <c r="K509" s="43"/>
      <c r="L509" s="47"/>
      <c r="M509" s="223"/>
      <c r="N509" s="224"/>
      <c r="O509" s="87"/>
      <c r="P509" s="87"/>
      <c r="Q509" s="87"/>
      <c r="R509" s="87"/>
      <c r="S509" s="87"/>
      <c r="T509" s="88"/>
      <c r="U509" s="41"/>
      <c r="V509" s="41"/>
      <c r="W509" s="41"/>
      <c r="X509" s="41"/>
      <c r="Y509" s="41"/>
      <c r="Z509" s="41"/>
      <c r="AA509" s="41"/>
      <c r="AB509" s="41"/>
      <c r="AC509" s="41"/>
      <c r="AD509" s="41"/>
      <c r="AE509" s="41"/>
      <c r="AT509" s="20" t="s">
        <v>152</v>
      </c>
      <c r="AU509" s="20" t="s">
        <v>86</v>
      </c>
    </row>
    <row r="510" s="2" customFormat="1" ht="24.15" customHeight="1">
      <c r="A510" s="41"/>
      <c r="B510" s="42"/>
      <c r="C510" s="207" t="s">
        <v>812</v>
      </c>
      <c r="D510" s="207" t="s">
        <v>143</v>
      </c>
      <c r="E510" s="208" t="s">
        <v>813</v>
      </c>
      <c r="F510" s="209" t="s">
        <v>814</v>
      </c>
      <c r="G510" s="210" t="s">
        <v>220</v>
      </c>
      <c r="H510" s="211">
        <v>46.200000000000003</v>
      </c>
      <c r="I510" s="212"/>
      <c r="J510" s="213">
        <f>ROUND(I510*H510,2)</f>
        <v>0</v>
      </c>
      <c r="K510" s="209" t="s">
        <v>147</v>
      </c>
      <c r="L510" s="47"/>
      <c r="M510" s="214" t="s">
        <v>19</v>
      </c>
      <c r="N510" s="215" t="s">
        <v>47</v>
      </c>
      <c r="O510" s="87"/>
      <c r="P510" s="216">
        <f>O510*H510</f>
        <v>0</v>
      </c>
      <c r="Q510" s="216">
        <v>0</v>
      </c>
      <c r="R510" s="216">
        <f>Q510*H510</f>
        <v>0</v>
      </c>
      <c r="S510" s="216">
        <v>0</v>
      </c>
      <c r="T510" s="217">
        <f>S510*H510</f>
        <v>0</v>
      </c>
      <c r="U510" s="41"/>
      <c r="V510" s="41"/>
      <c r="W510" s="41"/>
      <c r="X510" s="41"/>
      <c r="Y510" s="41"/>
      <c r="Z510" s="41"/>
      <c r="AA510" s="41"/>
      <c r="AB510" s="41"/>
      <c r="AC510" s="41"/>
      <c r="AD510" s="41"/>
      <c r="AE510" s="41"/>
      <c r="AR510" s="218" t="s">
        <v>148</v>
      </c>
      <c r="AT510" s="218" t="s">
        <v>143</v>
      </c>
      <c r="AU510" s="218" t="s">
        <v>86</v>
      </c>
      <c r="AY510" s="20" t="s">
        <v>141</v>
      </c>
      <c r="BE510" s="219">
        <f>IF(N510="základní",J510,0)</f>
        <v>0</v>
      </c>
      <c r="BF510" s="219">
        <f>IF(N510="snížená",J510,0)</f>
        <v>0</v>
      </c>
      <c r="BG510" s="219">
        <f>IF(N510="zákl. přenesená",J510,0)</f>
        <v>0</v>
      </c>
      <c r="BH510" s="219">
        <f>IF(N510="sníž. přenesená",J510,0)</f>
        <v>0</v>
      </c>
      <c r="BI510" s="219">
        <f>IF(N510="nulová",J510,0)</f>
        <v>0</v>
      </c>
      <c r="BJ510" s="20" t="s">
        <v>84</v>
      </c>
      <c r="BK510" s="219">
        <f>ROUND(I510*H510,2)</f>
        <v>0</v>
      </c>
      <c r="BL510" s="20" t="s">
        <v>148</v>
      </c>
      <c r="BM510" s="218" t="s">
        <v>815</v>
      </c>
    </row>
    <row r="511" s="2" customFormat="1">
      <c r="A511" s="41"/>
      <c r="B511" s="42"/>
      <c r="C511" s="43"/>
      <c r="D511" s="220" t="s">
        <v>150</v>
      </c>
      <c r="E511" s="43"/>
      <c r="F511" s="221" t="s">
        <v>816</v>
      </c>
      <c r="G511" s="43"/>
      <c r="H511" s="43"/>
      <c r="I511" s="222"/>
      <c r="J511" s="43"/>
      <c r="K511" s="43"/>
      <c r="L511" s="47"/>
      <c r="M511" s="223"/>
      <c r="N511" s="224"/>
      <c r="O511" s="87"/>
      <c r="P511" s="87"/>
      <c r="Q511" s="87"/>
      <c r="R511" s="87"/>
      <c r="S511" s="87"/>
      <c r="T511" s="88"/>
      <c r="U511" s="41"/>
      <c r="V511" s="41"/>
      <c r="W511" s="41"/>
      <c r="X511" s="41"/>
      <c r="Y511" s="41"/>
      <c r="Z511" s="41"/>
      <c r="AA511" s="41"/>
      <c r="AB511" s="41"/>
      <c r="AC511" s="41"/>
      <c r="AD511" s="41"/>
      <c r="AE511" s="41"/>
      <c r="AT511" s="20" t="s">
        <v>150</v>
      </c>
      <c r="AU511" s="20" t="s">
        <v>86</v>
      </c>
    </row>
    <row r="512" s="2" customFormat="1">
      <c r="A512" s="41"/>
      <c r="B512" s="42"/>
      <c r="C512" s="43"/>
      <c r="D512" s="225" t="s">
        <v>152</v>
      </c>
      <c r="E512" s="43"/>
      <c r="F512" s="226" t="s">
        <v>817</v>
      </c>
      <c r="G512" s="43"/>
      <c r="H512" s="43"/>
      <c r="I512" s="222"/>
      <c r="J512" s="43"/>
      <c r="K512" s="43"/>
      <c r="L512" s="47"/>
      <c r="M512" s="223"/>
      <c r="N512" s="224"/>
      <c r="O512" s="87"/>
      <c r="P512" s="87"/>
      <c r="Q512" s="87"/>
      <c r="R512" s="87"/>
      <c r="S512" s="87"/>
      <c r="T512" s="88"/>
      <c r="U512" s="41"/>
      <c r="V512" s="41"/>
      <c r="W512" s="41"/>
      <c r="X512" s="41"/>
      <c r="Y512" s="41"/>
      <c r="Z512" s="41"/>
      <c r="AA512" s="41"/>
      <c r="AB512" s="41"/>
      <c r="AC512" s="41"/>
      <c r="AD512" s="41"/>
      <c r="AE512" s="41"/>
      <c r="AT512" s="20" t="s">
        <v>152</v>
      </c>
      <c r="AU512" s="20" t="s">
        <v>86</v>
      </c>
    </row>
    <row r="513" s="2" customFormat="1" ht="37.8" customHeight="1">
      <c r="A513" s="41"/>
      <c r="B513" s="42"/>
      <c r="C513" s="207" t="s">
        <v>818</v>
      </c>
      <c r="D513" s="207" t="s">
        <v>143</v>
      </c>
      <c r="E513" s="208" t="s">
        <v>819</v>
      </c>
      <c r="F513" s="209" t="s">
        <v>820</v>
      </c>
      <c r="G513" s="210" t="s">
        <v>220</v>
      </c>
      <c r="H513" s="211">
        <v>46.200000000000003</v>
      </c>
      <c r="I513" s="212"/>
      <c r="J513" s="213">
        <f>ROUND(I513*H513,2)</f>
        <v>0</v>
      </c>
      <c r="K513" s="209" t="s">
        <v>147</v>
      </c>
      <c r="L513" s="47"/>
      <c r="M513" s="214" t="s">
        <v>19</v>
      </c>
      <c r="N513" s="215" t="s">
        <v>47</v>
      </c>
      <c r="O513" s="87"/>
      <c r="P513" s="216">
        <f>O513*H513</f>
        <v>0</v>
      </c>
      <c r="Q513" s="216">
        <v>0</v>
      </c>
      <c r="R513" s="216">
        <f>Q513*H513</f>
        <v>0</v>
      </c>
      <c r="S513" s="216">
        <v>0</v>
      </c>
      <c r="T513" s="217">
        <f>S513*H513</f>
        <v>0</v>
      </c>
      <c r="U513" s="41"/>
      <c r="V513" s="41"/>
      <c r="W513" s="41"/>
      <c r="X513" s="41"/>
      <c r="Y513" s="41"/>
      <c r="Z513" s="41"/>
      <c r="AA513" s="41"/>
      <c r="AB513" s="41"/>
      <c r="AC513" s="41"/>
      <c r="AD513" s="41"/>
      <c r="AE513" s="41"/>
      <c r="AR513" s="218" t="s">
        <v>148</v>
      </c>
      <c r="AT513" s="218" t="s">
        <v>143</v>
      </c>
      <c r="AU513" s="218" t="s">
        <v>86</v>
      </c>
      <c r="AY513" s="20" t="s">
        <v>141</v>
      </c>
      <c r="BE513" s="219">
        <f>IF(N513="základní",J513,0)</f>
        <v>0</v>
      </c>
      <c r="BF513" s="219">
        <f>IF(N513="snížená",J513,0)</f>
        <v>0</v>
      </c>
      <c r="BG513" s="219">
        <f>IF(N513="zákl. přenesená",J513,0)</f>
        <v>0</v>
      </c>
      <c r="BH513" s="219">
        <f>IF(N513="sníž. přenesená",J513,0)</f>
        <v>0</v>
      </c>
      <c r="BI513" s="219">
        <f>IF(N513="nulová",J513,0)</f>
        <v>0</v>
      </c>
      <c r="BJ513" s="20" t="s">
        <v>84</v>
      </c>
      <c r="BK513" s="219">
        <f>ROUND(I513*H513,2)</f>
        <v>0</v>
      </c>
      <c r="BL513" s="20" t="s">
        <v>148</v>
      </c>
      <c r="BM513" s="218" t="s">
        <v>821</v>
      </c>
    </row>
    <row r="514" s="2" customFormat="1">
      <c r="A514" s="41"/>
      <c r="B514" s="42"/>
      <c r="C514" s="43"/>
      <c r="D514" s="220" t="s">
        <v>150</v>
      </c>
      <c r="E514" s="43"/>
      <c r="F514" s="221" t="s">
        <v>822</v>
      </c>
      <c r="G514" s="43"/>
      <c r="H514" s="43"/>
      <c r="I514" s="222"/>
      <c r="J514" s="43"/>
      <c r="K514" s="43"/>
      <c r="L514" s="47"/>
      <c r="M514" s="223"/>
      <c r="N514" s="224"/>
      <c r="O514" s="87"/>
      <c r="P514" s="87"/>
      <c r="Q514" s="87"/>
      <c r="R514" s="87"/>
      <c r="S514" s="87"/>
      <c r="T514" s="88"/>
      <c r="U514" s="41"/>
      <c r="V514" s="41"/>
      <c r="W514" s="41"/>
      <c r="X514" s="41"/>
      <c r="Y514" s="41"/>
      <c r="Z514" s="41"/>
      <c r="AA514" s="41"/>
      <c r="AB514" s="41"/>
      <c r="AC514" s="41"/>
      <c r="AD514" s="41"/>
      <c r="AE514" s="41"/>
      <c r="AT514" s="20" t="s">
        <v>150</v>
      </c>
      <c r="AU514" s="20" t="s">
        <v>86</v>
      </c>
    </row>
    <row r="515" s="2" customFormat="1">
      <c r="A515" s="41"/>
      <c r="B515" s="42"/>
      <c r="C515" s="43"/>
      <c r="D515" s="225" t="s">
        <v>152</v>
      </c>
      <c r="E515" s="43"/>
      <c r="F515" s="226" t="s">
        <v>823</v>
      </c>
      <c r="G515" s="43"/>
      <c r="H515" s="43"/>
      <c r="I515" s="222"/>
      <c r="J515" s="43"/>
      <c r="K515" s="43"/>
      <c r="L515" s="47"/>
      <c r="M515" s="223"/>
      <c r="N515" s="224"/>
      <c r="O515" s="87"/>
      <c r="P515" s="87"/>
      <c r="Q515" s="87"/>
      <c r="R515" s="87"/>
      <c r="S515" s="87"/>
      <c r="T515" s="88"/>
      <c r="U515" s="41"/>
      <c r="V515" s="41"/>
      <c r="W515" s="41"/>
      <c r="X515" s="41"/>
      <c r="Y515" s="41"/>
      <c r="Z515" s="41"/>
      <c r="AA515" s="41"/>
      <c r="AB515" s="41"/>
      <c r="AC515" s="41"/>
      <c r="AD515" s="41"/>
      <c r="AE515" s="41"/>
      <c r="AT515" s="20" t="s">
        <v>152</v>
      </c>
      <c r="AU515" s="20" t="s">
        <v>86</v>
      </c>
    </row>
    <row r="516" s="15" customFormat="1">
      <c r="A516" s="15"/>
      <c r="B516" s="249"/>
      <c r="C516" s="250"/>
      <c r="D516" s="220" t="s">
        <v>171</v>
      </c>
      <c r="E516" s="251" t="s">
        <v>19</v>
      </c>
      <c r="F516" s="252" t="s">
        <v>224</v>
      </c>
      <c r="G516" s="250"/>
      <c r="H516" s="251" t="s">
        <v>19</v>
      </c>
      <c r="I516" s="253"/>
      <c r="J516" s="250"/>
      <c r="K516" s="250"/>
      <c r="L516" s="254"/>
      <c r="M516" s="255"/>
      <c r="N516" s="256"/>
      <c r="O516" s="256"/>
      <c r="P516" s="256"/>
      <c r="Q516" s="256"/>
      <c r="R516" s="256"/>
      <c r="S516" s="256"/>
      <c r="T516" s="257"/>
      <c r="U516" s="15"/>
      <c r="V516" s="15"/>
      <c r="W516" s="15"/>
      <c r="X516" s="15"/>
      <c r="Y516" s="15"/>
      <c r="Z516" s="15"/>
      <c r="AA516" s="15"/>
      <c r="AB516" s="15"/>
      <c r="AC516" s="15"/>
      <c r="AD516" s="15"/>
      <c r="AE516" s="15"/>
      <c r="AT516" s="258" t="s">
        <v>171</v>
      </c>
      <c r="AU516" s="258" t="s">
        <v>86</v>
      </c>
      <c r="AV516" s="15" t="s">
        <v>84</v>
      </c>
      <c r="AW516" s="15" t="s">
        <v>37</v>
      </c>
      <c r="AX516" s="15" t="s">
        <v>76</v>
      </c>
      <c r="AY516" s="258" t="s">
        <v>141</v>
      </c>
    </row>
    <row r="517" s="13" customFormat="1">
      <c r="A517" s="13"/>
      <c r="B517" s="227"/>
      <c r="C517" s="228"/>
      <c r="D517" s="220" t="s">
        <v>171</v>
      </c>
      <c r="E517" s="229" t="s">
        <v>19</v>
      </c>
      <c r="F517" s="230" t="s">
        <v>824</v>
      </c>
      <c r="G517" s="228"/>
      <c r="H517" s="231">
        <v>46.200000000000003</v>
      </c>
      <c r="I517" s="232"/>
      <c r="J517" s="228"/>
      <c r="K517" s="228"/>
      <c r="L517" s="233"/>
      <c r="M517" s="234"/>
      <c r="N517" s="235"/>
      <c r="O517" s="235"/>
      <c r="P517" s="235"/>
      <c r="Q517" s="235"/>
      <c r="R517" s="235"/>
      <c r="S517" s="235"/>
      <c r="T517" s="236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7" t="s">
        <v>171</v>
      </c>
      <c r="AU517" s="237" t="s">
        <v>86</v>
      </c>
      <c r="AV517" s="13" t="s">
        <v>86</v>
      </c>
      <c r="AW517" s="13" t="s">
        <v>37</v>
      </c>
      <c r="AX517" s="13" t="s">
        <v>84</v>
      </c>
      <c r="AY517" s="237" t="s">
        <v>141</v>
      </c>
    </row>
    <row r="518" s="2" customFormat="1" ht="44.25" customHeight="1">
      <c r="A518" s="41"/>
      <c r="B518" s="42"/>
      <c r="C518" s="207" t="s">
        <v>825</v>
      </c>
      <c r="D518" s="207" t="s">
        <v>143</v>
      </c>
      <c r="E518" s="208" t="s">
        <v>826</v>
      </c>
      <c r="F518" s="209" t="s">
        <v>827</v>
      </c>
      <c r="G518" s="210" t="s">
        <v>220</v>
      </c>
      <c r="H518" s="211">
        <v>72.5</v>
      </c>
      <c r="I518" s="212"/>
      <c r="J518" s="213">
        <f>ROUND(I518*H518,2)</f>
        <v>0</v>
      </c>
      <c r="K518" s="209" t="s">
        <v>147</v>
      </c>
      <c r="L518" s="47"/>
      <c r="M518" s="214" t="s">
        <v>19</v>
      </c>
      <c r="N518" s="215" t="s">
        <v>47</v>
      </c>
      <c r="O518" s="87"/>
      <c r="P518" s="216">
        <f>O518*H518</f>
        <v>0</v>
      </c>
      <c r="Q518" s="216">
        <v>0</v>
      </c>
      <c r="R518" s="216">
        <f>Q518*H518</f>
        <v>0</v>
      </c>
      <c r="S518" s="216">
        <v>0</v>
      </c>
      <c r="T518" s="217">
        <f>S518*H518</f>
        <v>0</v>
      </c>
      <c r="U518" s="41"/>
      <c r="V518" s="41"/>
      <c r="W518" s="41"/>
      <c r="X518" s="41"/>
      <c r="Y518" s="41"/>
      <c r="Z518" s="41"/>
      <c r="AA518" s="41"/>
      <c r="AB518" s="41"/>
      <c r="AC518" s="41"/>
      <c r="AD518" s="41"/>
      <c r="AE518" s="41"/>
      <c r="AR518" s="218" t="s">
        <v>148</v>
      </c>
      <c r="AT518" s="218" t="s">
        <v>143</v>
      </c>
      <c r="AU518" s="218" t="s">
        <v>86</v>
      </c>
      <c r="AY518" s="20" t="s">
        <v>141</v>
      </c>
      <c r="BE518" s="219">
        <f>IF(N518="základní",J518,0)</f>
        <v>0</v>
      </c>
      <c r="BF518" s="219">
        <f>IF(N518="snížená",J518,0)</f>
        <v>0</v>
      </c>
      <c r="BG518" s="219">
        <f>IF(N518="zákl. přenesená",J518,0)</f>
        <v>0</v>
      </c>
      <c r="BH518" s="219">
        <f>IF(N518="sníž. přenesená",J518,0)</f>
        <v>0</v>
      </c>
      <c r="BI518" s="219">
        <f>IF(N518="nulová",J518,0)</f>
        <v>0</v>
      </c>
      <c r="BJ518" s="20" t="s">
        <v>84</v>
      </c>
      <c r="BK518" s="219">
        <f>ROUND(I518*H518,2)</f>
        <v>0</v>
      </c>
      <c r="BL518" s="20" t="s">
        <v>148</v>
      </c>
      <c r="BM518" s="218" t="s">
        <v>828</v>
      </c>
    </row>
    <row r="519" s="2" customFormat="1">
      <c r="A519" s="41"/>
      <c r="B519" s="42"/>
      <c r="C519" s="43"/>
      <c r="D519" s="220" t="s">
        <v>150</v>
      </c>
      <c r="E519" s="43"/>
      <c r="F519" s="221" t="s">
        <v>222</v>
      </c>
      <c r="G519" s="43"/>
      <c r="H519" s="43"/>
      <c r="I519" s="222"/>
      <c r="J519" s="43"/>
      <c r="K519" s="43"/>
      <c r="L519" s="47"/>
      <c r="M519" s="223"/>
      <c r="N519" s="224"/>
      <c r="O519" s="87"/>
      <c r="P519" s="87"/>
      <c r="Q519" s="87"/>
      <c r="R519" s="87"/>
      <c r="S519" s="87"/>
      <c r="T519" s="88"/>
      <c r="U519" s="41"/>
      <c r="V519" s="41"/>
      <c r="W519" s="41"/>
      <c r="X519" s="41"/>
      <c r="Y519" s="41"/>
      <c r="Z519" s="41"/>
      <c r="AA519" s="41"/>
      <c r="AB519" s="41"/>
      <c r="AC519" s="41"/>
      <c r="AD519" s="41"/>
      <c r="AE519" s="41"/>
      <c r="AT519" s="20" t="s">
        <v>150</v>
      </c>
      <c r="AU519" s="20" t="s">
        <v>86</v>
      </c>
    </row>
    <row r="520" s="2" customFormat="1">
      <c r="A520" s="41"/>
      <c r="B520" s="42"/>
      <c r="C520" s="43"/>
      <c r="D520" s="225" t="s">
        <v>152</v>
      </c>
      <c r="E520" s="43"/>
      <c r="F520" s="226" t="s">
        <v>829</v>
      </c>
      <c r="G520" s="43"/>
      <c r="H520" s="43"/>
      <c r="I520" s="222"/>
      <c r="J520" s="43"/>
      <c r="K520" s="43"/>
      <c r="L520" s="47"/>
      <c r="M520" s="223"/>
      <c r="N520" s="224"/>
      <c r="O520" s="87"/>
      <c r="P520" s="87"/>
      <c r="Q520" s="87"/>
      <c r="R520" s="87"/>
      <c r="S520" s="87"/>
      <c r="T520" s="88"/>
      <c r="U520" s="41"/>
      <c r="V520" s="41"/>
      <c r="W520" s="41"/>
      <c r="X520" s="41"/>
      <c r="Y520" s="41"/>
      <c r="Z520" s="41"/>
      <c r="AA520" s="41"/>
      <c r="AB520" s="41"/>
      <c r="AC520" s="41"/>
      <c r="AD520" s="41"/>
      <c r="AE520" s="41"/>
      <c r="AT520" s="20" t="s">
        <v>152</v>
      </c>
      <c r="AU520" s="20" t="s">
        <v>86</v>
      </c>
    </row>
    <row r="521" s="15" customFormat="1">
      <c r="A521" s="15"/>
      <c r="B521" s="249"/>
      <c r="C521" s="250"/>
      <c r="D521" s="220" t="s">
        <v>171</v>
      </c>
      <c r="E521" s="251" t="s">
        <v>19</v>
      </c>
      <c r="F521" s="252" t="s">
        <v>224</v>
      </c>
      <c r="G521" s="250"/>
      <c r="H521" s="251" t="s">
        <v>19</v>
      </c>
      <c r="I521" s="253"/>
      <c r="J521" s="250"/>
      <c r="K521" s="250"/>
      <c r="L521" s="254"/>
      <c r="M521" s="255"/>
      <c r="N521" s="256"/>
      <c r="O521" s="256"/>
      <c r="P521" s="256"/>
      <c r="Q521" s="256"/>
      <c r="R521" s="256"/>
      <c r="S521" s="256"/>
      <c r="T521" s="257"/>
      <c r="U521" s="15"/>
      <c r="V521" s="15"/>
      <c r="W521" s="15"/>
      <c r="X521" s="15"/>
      <c r="Y521" s="15"/>
      <c r="Z521" s="15"/>
      <c r="AA521" s="15"/>
      <c r="AB521" s="15"/>
      <c r="AC521" s="15"/>
      <c r="AD521" s="15"/>
      <c r="AE521" s="15"/>
      <c r="AT521" s="258" t="s">
        <v>171</v>
      </c>
      <c r="AU521" s="258" t="s">
        <v>86</v>
      </c>
      <c r="AV521" s="15" t="s">
        <v>84</v>
      </c>
      <c r="AW521" s="15" t="s">
        <v>37</v>
      </c>
      <c r="AX521" s="15" t="s">
        <v>76</v>
      </c>
      <c r="AY521" s="258" t="s">
        <v>141</v>
      </c>
    </row>
    <row r="522" s="13" customFormat="1">
      <c r="A522" s="13"/>
      <c r="B522" s="227"/>
      <c r="C522" s="228"/>
      <c r="D522" s="220" t="s">
        <v>171</v>
      </c>
      <c r="E522" s="229" t="s">
        <v>19</v>
      </c>
      <c r="F522" s="230" t="s">
        <v>830</v>
      </c>
      <c r="G522" s="228"/>
      <c r="H522" s="231">
        <v>72.5</v>
      </c>
      <c r="I522" s="232"/>
      <c r="J522" s="228"/>
      <c r="K522" s="228"/>
      <c r="L522" s="233"/>
      <c r="M522" s="234"/>
      <c r="N522" s="235"/>
      <c r="O522" s="235"/>
      <c r="P522" s="235"/>
      <c r="Q522" s="235"/>
      <c r="R522" s="235"/>
      <c r="S522" s="235"/>
      <c r="T522" s="236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7" t="s">
        <v>171</v>
      </c>
      <c r="AU522" s="237" t="s">
        <v>86</v>
      </c>
      <c r="AV522" s="13" t="s">
        <v>86</v>
      </c>
      <c r="AW522" s="13" t="s">
        <v>37</v>
      </c>
      <c r="AX522" s="13" t="s">
        <v>84</v>
      </c>
      <c r="AY522" s="237" t="s">
        <v>141</v>
      </c>
    </row>
    <row r="523" s="12" customFormat="1" ht="22.8" customHeight="1">
      <c r="A523" s="12"/>
      <c r="B523" s="191"/>
      <c r="C523" s="192"/>
      <c r="D523" s="193" t="s">
        <v>75</v>
      </c>
      <c r="E523" s="205" t="s">
        <v>831</v>
      </c>
      <c r="F523" s="205" t="s">
        <v>832</v>
      </c>
      <c r="G523" s="192"/>
      <c r="H523" s="192"/>
      <c r="I523" s="195"/>
      <c r="J523" s="206">
        <f>BK523</f>
        <v>0</v>
      </c>
      <c r="K523" s="192"/>
      <c r="L523" s="197"/>
      <c r="M523" s="198"/>
      <c r="N523" s="199"/>
      <c r="O523" s="199"/>
      <c r="P523" s="200">
        <f>SUM(P524:P529)</f>
        <v>0</v>
      </c>
      <c r="Q523" s="199"/>
      <c r="R523" s="200">
        <f>SUM(R524:R529)</f>
        <v>0</v>
      </c>
      <c r="S523" s="199"/>
      <c r="T523" s="201">
        <f>SUM(T524:T529)</f>
        <v>0</v>
      </c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R523" s="202" t="s">
        <v>84</v>
      </c>
      <c r="AT523" s="203" t="s">
        <v>75</v>
      </c>
      <c r="AU523" s="203" t="s">
        <v>84</v>
      </c>
      <c r="AY523" s="202" t="s">
        <v>141</v>
      </c>
      <c r="BK523" s="204">
        <f>SUM(BK524:BK529)</f>
        <v>0</v>
      </c>
    </row>
    <row r="524" s="2" customFormat="1" ht="21.75" customHeight="1">
      <c r="A524" s="41"/>
      <c r="B524" s="42"/>
      <c r="C524" s="207" t="s">
        <v>833</v>
      </c>
      <c r="D524" s="207" t="s">
        <v>143</v>
      </c>
      <c r="E524" s="208" t="s">
        <v>834</v>
      </c>
      <c r="F524" s="209" t="s">
        <v>835</v>
      </c>
      <c r="G524" s="210" t="s">
        <v>220</v>
      </c>
      <c r="H524" s="211">
        <v>89.009</v>
      </c>
      <c r="I524" s="212"/>
      <c r="J524" s="213">
        <f>ROUND(I524*H524,2)</f>
        <v>0</v>
      </c>
      <c r="K524" s="209" t="s">
        <v>147</v>
      </c>
      <c r="L524" s="47"/>
      <c r="M524" s="214" t="s">
        <v>19</v>
      </c>
      <c r="N524" s="215" t="s">
        <v>47</v>
      </c>
      <c r="O524" s="87"/>
      <c r="P524" s="216">
        <f>O524*H524</f>
        <v>0</v>
      </c>
      <c r="Q524" s="216">
        <v>0</v>
      </c>
      <c r="R524" s="216">
        <f>Q524*H524</f>
        <v>0</v>
      </c>
      <c r="S524" s="216">
        <v>0</v>
      </c>
      <c r="T524" s="217">
        <f>S524*H524</f>
        <v>0</v>
      </c>
      <c r="U524" s="41"/>
      <c r="V524" s="41"/>
      <c r="W524" s="41"/>
      <c r="X524" s="41"/>
      <c r="Y524" s="41"/>
      <c r="Z524" s="41"/>
      <c r="AA524" s="41"/>
      <c r="AB524" s="41"/>
      <c r="AC524" s="41"/>
      <c r="AD524" s="41"/>
      <c r="AE524" s="41"/>
      <c r="AR524" s="218" t="s">
        <v>148</v>
      </c>
      <c r="AT524" s="218" t="s">
        <v>143</v>
      </c>
      <c r="AU524" s="218" t="s">
        <v>86</v>
      </c>
      <c r="AY524" s="20" t="s">
        <v>141</v>
      </c>
      <c r="BE524" s="219">
        <f>IF(N524="základní",J524,0)</f>
        <v>0</v>
      </c>
      <c r="BF524" s="219">
        <f>IF(N524="snížená",J524,0)</f>
        <v>0</v>
      </c>
      <c r="BG524" s="219">
        <f>IF(N524="zákl. přenesená",J524,0)</f>
        <v>0</v>
      </c>
      <c r="BH524" s="219">
        <f>IF(N524="sníž. přenesená",J524,0)</f>
        <v>0</v>
      </c>
      <c r="BI524" s="219">
        <f>IF(N524="nulová",J524,0)</f>
        <v>0</v>
      </c>
      <c r="BJ524" s="20" t="s">
        <v>84</v>
      </c>
      <c r="BK524" s="219">
        <f>ROUND(I524*H524,2)</f>
        <v>0</v>
      </c>
      <c r="BL524" s="20" t="s">
        <v>148</v>
      </c>
      <c r="BM524" s="218" t="s">
        <v>836</v>
      </c>
    </row>
    <row r="525" s="2" customFormat="1">
      <c r="A525" s="41"/>
      <c r="B525" s="42"/>
      <c r="C525" s="43"/>
      <c r="D525" s="220" t="s">
        <v>150</v>
      </c>
      <c r="E525" s="43"/>
      <c r="F525" s="221" t="s">
        <v>837</v>
      </c>
      <c r="G525" s="43"/>
      <c r="H525" s="43"/>
      <c r="I525" s="222"/>
      <c r="J525" s="43"/>
      <c r="K525" s="43"/>
      <c r="L525" s="47"/>
      <c r="M525" s="223"/>
      <c r="N525" s="224"/>
      <c r="O525" s="87"/>
      <c r="P525" s="87"/>
      <c r="Q525" s="87"/>
      <c r="R525" s="87"/>
      <c r="S525" s="87"/>
      <c r="T525" s="88"/>
      <c r="U525" s="41"/>
      <c r="V525" s="41"/>
      <c r="W525" s="41"/>
      <c r="X525" s="41"/>
      <c r="Y525" s="41"/>
      <c r="Z525" s="41"/>
      <c r="AA525" s="41"/>
      <c r="AB525" s="41"/>
      <c r="AC525" s="41"/>
      <c r="AD525" s="41"/>
      <c r="AE525" s="41"/>
      <c r="AT525" s="20" t="s">
        <v>150</v>
      </c>
      <c r="AU525" s="20" t="s">
        <v>86</v>
      </c>
    </row>
    <row r="526" s="2" customFormat="1">
      <c r="A526" s="41"/>
      <c r="B526" s="42"/>
      <c r="C526" s="43"/>
      <c r="D526" s="225" t="s">
        <v>152</v>
      </c>
      <c r="E526" s="43"/>
      <c r="F526" s="226" t="s">
        <v>838</v>
      </c>
      <c r="G526" s="43"/>
      <c r="H526" s="43"/>
      <c r="I526" s="222"/>
      <c r="J526" s="43"/>
      <c r="K526" s="43"/>
      <c r="L526" s="47"/>
      <c r="M526" s="223"/>
      <c r="N526" s="224"/>
      <c r="O526" s="87"/>
      <c r="P526" s="87"/>
      <c r="Q526" s="87"/>
      <c r="R526" s="87"/>
      <c r="S526" s="87"/>
      <c r="T526" s="88"/>
      <c r="U526" s="41"/>
      <c r="V526" s="41"/>
      <c r="W526" s="41"/>
      <c r="X526" s="41"/>
      <c r="Y526" s="41"/>
      <c r="Z526" s="41"/>
      <c r="AA526" s="41"/>
      <c r="AB526" s="41"/>
      <c r="AC526" s="41"/>
      <c r="AD526" s="41"/>
      <c r="AE526" s="41"/>
      <c r="AT526" s="20" t="s">
        <v>152</v>
      </c>
      <c r="AU526" s="20" t="s">
        <v>86</v>
      </c>
    </row>
    <row r="527" s="2" customFormat="1" ht="33" customHeight="1">
      <c r="A527" s="41"/>
      <c r="B527" s="42"/>
      <c r="C527" s="207" t="s">
        <v>839</v>
      </c>
      <c r="D527" s="207" t="s">
        <v>143</v>
      </c>
      <c r="E527" s="208" t="s">
        <v>840</v>
      </c>
      <c r="F527" s="209" t="s">
        <v>841</v>
      </c>
      <c r="G527" s="210" t="s">
        <v>220</v>
      </c>
      <c r="H527" s="211">
        <v>403.89499999999998</v>
      </c>
      <c r="I527" s="212"/>
      <c r="J527" s="213">
        <f>ROUND(I527*H527,2)</f>
        <v>0</v>
      </c>
      <c r="K527" s="209" t="s">
        <v>147</v>
      </c>
      <c r="L527" s="47"/>
      <c r="M527" s="214" t="s">
        <v>19</v>
      </c>
      <c r="N527" s="215" t="s">
        <v>47</v>
      </c>
      <c r="O527" s="87"/>
      <c r="P527" s="216">
        <f>O527*H527</f>
        <v>0</v>
      </c>
      <c r="Q527" s="216">
        <v>0</v>
      </c>
      <c r="R527" s="216">
        <f>Q527*H527</f>
        <v>0</v>
      </c>
      <c r="S527" s="216">
        <v>0</v>
      </c>
      <c r="T527" s="217">
        <f>S527*H527</f>
        <v>0</v>
      </c>
      <c r="U527" s="41"/>
      <c r="V527" s="41"/>
      <c r="W527" s="41"/>
      <c r="X527" s="41"/>
      <c r="Y527" s="41"/>
      <c r="Z527" s="41"/>
      <c r="AA527" s="41"/>
      <c r="AB527" s="41"/>
      <c r="AC527" s="41"/>
      <c r="AD527" s="41"/>
      <c r="AE527" s="41"/>
      <c r="AR527" s="218" t="s">
        <v>148</v>
      </c>
      <c r="AT527" s="218" t="s">
        <v>143</v>
      </c>
      <c r="AU527" s="218" t="s">
        <v>86</v>
      </c>
      <c r="AY527" s="20" t="s">
        <v>141</v>
      </c>
      <c r="BE527" s="219">
        <f>IF(N527="základní",J527,0)</f>
        <v>0</v>
      </c>
      <c r="BF527" s="219">
        <f>IF(N527="snížená",J527,0)</f>
        <v>0</v>
      </c>
      <c r="BG527" s="219">
        <f>IF(N527="zákl. přenesená",J527,0)</f>
        <v>0</v>
      </c>
      <c r="BH527" s="219">
        <f>IF(N527="sníž. přenesená",J527,0)</f>
        <v>0</v>
      </c>
      <c r="BI527" s="219">
        <f>IF(N527="nulová",J527,0)</f>
        <v>0</v>
      </c>
      <c r="BJ527" s="20" t="s">
        <v>84</v>
      </c>
      <c r="BK527" s="219">
        <f>ROUND(I527*H527,2)</f>
        <v>0</v>
      </c>
      <c r="BL527" s="20" t="s">
        <v>148</v>
      </c>
      <c r="BM527" s="218" t="s">
        <v>842</v>
      </c>
    </row>
    <row r="528" s="2" customFormat="1">
      <c r="A528" s="41"/>
      <c r="B528" s="42"/>
      <c r="C528" s="43"/>
      <c r="D528" s="220" t="s">
        <v>150</v>
      </c>
      <c r="E528" s="43"/>
      <c r="F528" s="221" t="s">
        <v>843</v>
      </c>
      <c r="G528" s="43"/>
      <c r="H528" s="43"/>
      <c r="I528" s="222"/>
      <c r="J528" s="43"/>
      <c r="K528" s="43"/>
      <c r="L528" s="47"/>
      <c r="M528" s="223"/>
      <c r="N528" s="224"/>
      <c r="O528" s="87"/>
      <c r="P528" s="87"/>
      <c r="Q528" s="87"/>
      <c r="R528" s="87"/>
      <c r="S528" s="87"/>
      <c r="T528" s="88"/>
      <c r="U528" s="41"/>
      <c r="V528" s="41"/>
      <c r="W528" s="41"/>
      <c r="X528" s="41"/>
      <c r="Y528" s="41"/>
      <c r="Z528" s="41"/>
      <c r="AA528" s="41"/>
      <c r="AB528" s="41"/>
      <c r="AC528" s="41"/>
      <c r="AD528" s="41"/>
      <c r="AE528" s="41"/>
      <c r="AT528" s="20" t="s">
        <v>150</v>
      </c>
      <c r="AU528" s="20" t="s">
        <v>86</v>
      </c>
    </row>
    <row r="529" s="2" customFormat="1">
      <c r="A529" s="41"/>
      <c r="B529" s="42"/>
      <c r="C529" s="43"/>
      <c r="D529" s="225" t="s">
        <v>152</v>
      </c>
      <c r="E529" s="43"/>
      <c r="F529" s="226" t="s">
        <v>844</v>
      </c>
      <c r="G529" s="43"/>
      <c r="H529" s="43"/>
      <c r="I529" s="222"/>
      <c r="J529" s="43"/>
      <c r="K529" s="43"/>
      <c r="L529" s="47"/>
      <c r="M529" s="223"/>
      <c r="N529" s="224"/>
      <c r="O529" s="87"/>
      <c r="P529" s="87"/>
      <c r="Q529" s="87"/>
      <c r="R529" s="87"/>
      <c r="S529" s="87"/>
      <c r="T529" s="88"/>
      <c r="U529" s="41"/>
      <c r="V529" s="41"/>
      <c r="W529" s="41"/>
      <c r="X529" s="41"/>
      <c r="Y529" s="41"/>
      <c r="Z529" s="41"/>
      <c r="AA529" s="41"/>
      <c r="AB529" s="41"/>
      <c r="AC529" s="41"/>
      <c r="AD529" s="41"/>
      <c r="AE529" s="41"/>
      <c r="AT529" s="20" t="s">
        <v>152</v>
      </c>
      <c r="AU529" s="20" t="s">
        <v>86</v>
      </c>
    </row>
    <row r="530" s="12" customFormat="1" ht="25.92" customHeight="1">
      <c r="A530" s="12"/>
      <c r="B530" s="191"/>
      <c r="C530" s="192"/>
      <c r="D530" s="193" t="s">
        <v>75</v>
      </c>
      <c r="E530" s="194" t="s">
        <v>845</v>
      </c>
      <c r="F530" s="194" t="s">
        <v>846</v>
      </c>
      <c r="G530" s="192"/>
      <c r="H530" s="192"/>
      <c r="I530" s="195"/>
      <c r="J530" s="196">
        <f>BK530</f>
        <v>0</v>
      </c>
      <c r="K530" s="192"/>
      <c r="L530" s="197"/>
      <c r="M530" s="198"/>
      <c r="N530" s="199"/>
      <c r="O530" s="199"/>
      <c r="P530" s="200">
        <f>P531+P549+P562+P597+P645+P687+P709+P724+P744</f>
        <v>0</v>
      </c>
      <c r="Q530" s="199"/>
      <c r="R530" s="200">
        <f>R531+R549+R562+R597+R645+R687+R709+R724+R744</f>
        <v>2.5550651799999997</v>
      </c>
      <c r="S530" s="199"/>
      <c r="T530" s="201">
        <f>T531+T549+T562+T597+T645+T687+T709+T724+T744</f>
        <v>0.034270000000000002</v>
      </c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R530" s="202" t="s">
        <v>86</v>
      </c>
      <c r="AT530" s="203" t="s">
        <v>75</v>
      </c>
      <c r="AU530" s="203" t="s">
        <v>76</v>
      </c>
      <c r="AY530" s="202" t="s">
        <v>141</v>
      </c>
      <c r="BK530" s="204">
        <f>BK531+BK549+BK562+BK597+BK645+BK687+BK709+BK724+BK744</f>
        <v>0</v>
      </c>
    </row>
    <row r="531" s="12" customFormat="1" ht="22.8" customHeight="1">
      <c r="A531" s="12"/>
      <c r="B531" s="191"/>
      <c r="C531" s="192"/>
      <c r="D531" s="193" t="s">
        <v>75</v>
      </c>
      <c r="E531" s="205" t="s">
        <v>847</v>
      </c>
      <c r="F531" s="205" t="s">
        <v>848</v>
      </c>
      <c r="G531" s="192"/>
      <c r="H531" s="192"/>
      <c r="I531" s="195"/>
      <c r="J531" s="206">
        <f>BK531</f>
        <v>0</v>
      </c>
      <c r="K531" s="192"/>
      <c r="L531" s="197"/>
      <c r="M531" s="198"/>
      <c r="N531" s="199"/>
      <c r="O531" s="199"/>
      <c r="P531" s="200">
        <f>SUM(P532:P548)</f>
        <v>0</v>
      </c>
      <c r="Q531" s="199"/>
      <c r="R531" s="200">
        <f>SUM(R532:R548)</f>
        <v>0.5250302</v>
      </c>
      <c r="S531" s="199"/>
      <c r="T531" s="201">
        <f>SUM(T532:T548)</f>
        <v>0</v>
      </c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R531" s="202" t="s">
        <v>86</v>
      </c>
      <c r="AT531" s="203" t="s">
        <v>75</v>
      </c>
      <c r="AU531" s="203" t="s">
        <v>84</v>
      </c>
      <c r="AY531" s="202" t="s">
        <v>141</v>
      </c>
      <c r="BK531" s="204">
        <f>SUM(BK532:BK548)</f>
        <v>0</v>
      </c>
    </row>
    <row r="532" s="2" customFormat="1" ht="24.15" customHeight="1">
      <c r="A532" s="41"/>
      <c r="B532" s="42"/>
      <c r="C532" s="207" t="s">
        <v>849</v>
      </c>
      <c r="D532" s="207" t="s">
        <v>143</v>
      </c>
      <c r="E532" s="208" t="s">
        <v>850</v>
      </c>
      <c r="F532" s="209" t="s">
        <v>851</v>
      </c>
      <c r="G532" s="210" t="s">
        <v>146</v>
      </c>
      <c r="H532" s="211">
        <v>75</v>
      </c>
      <c r="I532" s="212"/>
      <c r="J532" s="213">
        <f>ROUND(I532*H532,2)</f>
        <v>0</v>
      </c>
      <c r="K532" s="209" t="s">
        <v>147</v>
      </c>
      <c r="L532" s="47"/>
      <c r="M532" s="214" t="s">
        <v>19</v>
      </c>
      <c r="N532" s="215" t="s">
        <v>47</v>
      </c>
      <c r="O532" s="87"/>
      <c r="P532" s="216">
        <f>O532*H532</f>
        <v>0</v>
      </c>
      <c r="Q532" s="216">
        <v>0</v>
      </c>
      <c r="R532" s="216">
        <f>Q532*H532</f>
        <v>0</v>
      </c>
      <c r="S532" s="216">
        <v>0</v>
      </c>
      <c r="T532" s="217">
        <f>S532*H532</f>
        <v>0</v>
      </c>
      <c r="U532" s="41"/>
      <c r="V532" s="41"/>
      <c r="W532" s="41"/>
      <c r="X532" s="41"/>
      <c r="Y532" s="41"/>
      <c r="Z532" s="41"/>
      <c r="AA532" s="41"/>
      <c r="AB532" s="41"/>
      <c r="AC532" s="41"/>
      <c r="AD532" s="41"/>
      <c r="AE532" s="41"/>
      <c r="AR532" s="218" t="s">
        <v>250</v>
      </c>
      <c r="AT532" s="218" t="s">
        <v>143</v>
      </c>
      <c r="AU532" s="218" t="s">
        <v>86</v>
      </c>
      <c r="AY532" s="20" t="s">
        <v>141</v>
      </c>
      <c r="BE532" s="219">
        <f>IF(N532="základní",J532,0)</f>
        <v>0</v>
      </c>
      <c r="BF532" s="219">
        <f>IF(N532="snížená",J532,0)</f>
        <v>0</v>
      </c>
      <c r="BG532" s="219">
        <f>IF(N532="zákl. přenesená",J532,0)</f>
        <v>0</v>
      </c>
      <c r="BH532" s="219">
        <f>IF(N532="sníž. přenesená",J532,0)</f>
        <v>0</v>
      </c>
      <c r="BI532" s="219">
        <f>IF(N532="nulová",J532,0)</f>
        <v>0</v>
      </c>
      <c r="BJ532" s="20" t="s">
        <v>84</v>
      </c>
      <c r="BK532" s="219">
        <f>ROUND(I532*H532,2)</f>
        <v>0</v>
      </c>
      <c r="BL532" s="20" t="s">
        <v>250</v>
      </c>
      <c r="BM532" s="218" t="s">
        <v>852</v>
      </c>
    </row>
    <row r="533" s="2" customFormat="1">
      <c r="A533" s="41"/>
      <c r="B533" s="42"/>
      <c r="C533" s="43"/>
      <c r="D533" s="220" t="s">
        <v>150</v>
      </c>
      <c r="E533" s="43"/>
      <c r="F533" s="221" t="s">
        <v>853</v>
      </c>
      <c r="G533" s="43"/>
      <c r="H533" s="43"/>
      <c r="I533" s="222"/>
      <c r="J533" s="43"/>
      <c r="K533" s="43"/>
      <c r="L533" s="47"/>
      <c r="M533" s="223"/>
      <c r="N533" s="224"/>
      <c r="O533" s="87"/>
      <c r="P533" s="87"/>
      <c r="Q533" s="87"/>
      <c r="R533" s="87"/>
      <c r="S533" s="87"/>
      <c r="T533" s="88"/>
      <c r="U533" s="41"/>
      <c r="V533" s="41"/>
      <c r="W533" s="41"/>
      <c r="X533" s="41"/>
      <c r="Y533" s="41"/>
      <c r="Z533" s="41"/>
      <c r="AA533" s="41"/>
      <c r="AB533" s="41"/>
      <c r="AC533" s="41"/>
      <c r="AD533" s="41"/>
      <c r="AE533" s="41"/>
      <c r="AT533" s="20" t="s">
        <v>150</v>
      </c>
      <c r="AU533" s="20" t="s">
        <v>86</v>
      </c>
    </row>
    <row r="534" s="2" customFormat="1">
      <c r="A534" s="41"/>
      <c r="B534" s="42"/>
      <c r="C534" s="43"/>
      <c r="D534" s="225" t="s">
        <v>152</v>
      </c>
      <c r="E534" s="43"/>
      <c r="F534" s="226" t="s">
        <v>854</v>
      </c>
      <c r="G534" s="43"/>
      <c r="H534" s="43"/>
      <c r="I534" s="222"/>
      <c r="J534" s="43"/>
      <c r="K534" s="43"/>
      <c r="L534" s="47"/>
      <c r="M534" s="223"/>
      <c r="N534" s="224"/>
      <c r="O534" s="87"/>
      <c r="P534" s="87"/>
      <c r="Q534" s="87"/>
      <c r="R534" s="87"/>
      <c r="S534" s="87"/>
      <c r="T534" s="88"/>
      <c r="U534" s="41"/>
      <c r="V534" s="41"/>
      <c r="W534" s="41"/>
      <c r="X534" s="41"/>
      <c r="Y534" s="41"/>
      <c r="Z534" s="41"/>
      <c r="AA534" s="41"/>
      <c r="AB534" s="41"/>
      <c r="AC534" s="41"/>
      <c r="AD534" s="41"/>
      <c r="AE534" s="41"/>
      <c r="AT534" s="20" t="s">
        <v>152</v>
      </c>
      <c r="AU534" s="20" t="s">
        <v>86</v>
      </c>
    </row>
    <row r="535" s="2" customFormat="1" ht="16.5" customHeight="1">
      <c r="A535" s="41"/>
      <c r="B535" s="42"/>
      <c r="C535" s="259" t="s">
        <v>855</v>
      </c>
      <c r="D535" s="259" t="s">
        <v>244</v>
      </c>
      <c r="E535" s="260" t="s">
        <v>856</v>
      </c>
      <c r="F535" s="261" t="s">
        <v>857</v>
      </c>
      <c r="G535" s="262" t="s">
        <v>220</v>
      </c>
      <c r="H535" s="263">
        <v>0.023</v>
      </c>
      <c r="I535" s="264"/>
      <c r="J535" s="265">
        <f>ROUND(I535*H535,2)</f>
        <v>0</v>
      </c>
      <c r="K535" s="261" t="s">
        <v>147</v>
      </c>
      <c r="L535" s="266"/>
      <c r="M535" s="267" t="s">
        <v>19</v>
      </c>
      <c r="N535" s="268" t="s">
        <v>47</v>
      </c>
      <c r="O535" s="87"/>
      <c r="P535" s="216">
        <f>O535*H535</f>
        <v>0</v>
      </c>
      <c r="Q535" s="216">
        <v>1</v>
      </c>
      <c r="R535" s="216">
        <f>Q535*H535</f>
        <v>0.023</v>
      </c>
      <c r="S535" s="216">
        <v>0</v>
      </c>
      <c r="T535" s="217">
        <f>S535*H535</f>
        <v>0</v>
      </c>
      <c r="U535" s="41"/>
      <c r="V535" s="41"/>
      <c r="W535" s="41"/>
      <c r="X535" s="41"/>
      <c r="Y535" s="41"/>
      <c r="Z535" s="41"/>
      <c r="AA535" s="41"/>
      <c r="AB535" s="41"/>
      <c r="AC535" s="41"/>
      <c r="AD535" s="41"/>
      <c r="AE535" s="41"/>
      <c r="AR535" s="218" t="s">
        <v>345</v>
      </c>
      <c r="AT535" s="218" t="s">
        <v>244</v>
      </c>
      <c r="AU535" s="218" t="s">
        <v>86</v>
      </c>
      <c r="AY535" s="20" t="s">
        <v>141</v>
      </c>
      <c r="BE535" s="219">
        <f>IF(N535="základní",J535,0)</f>
        <v>0</v>
      </c>
      <c r="BF535" s="219">
        <f>IF(N535="snížená",J535,0)</f>
        <v>0</v>
      </c>
      <c r="BG535" s="219">
        <f>IF(N535="zákl. přenesená",J535,0)</f>
        <v>0</v>
      </c>
      <c r="BH535" s="219">
        <f>IF(N535="sníž. přenesená",J535,0)</f>
        <v>0</v>
      </c>
      <c r="BI535" s="219">
        <f>IF(N535="nulová",J535,0)</f>
        <v>0</v>
      </c>
      <c r="BJ535" s="20" t="s">
        <v>84</v>
      </c>
      <c r="BK535" s="219">
        <f>ROUND(I535*H535,2)</f>
        <v>0</v>
      </c>
      <c r="BL535" s="20" t="s">
        <v>250</v>
      </c>
      <c r="BM535" s="218" t="s">
        <v>858</v>
      </c>
    </row>
    <row r="536" s="2" customFormat="1">
      <c r="A536" s="41"/>
      <c r="B536" s="42"/>
      <c r="C536" s="43"/>
      <c r="D536" s="220" t="s">
        <v>150</v>
      </c>
      <c r="E536" s="43"/>
      <c r="F536" s="221" t="s">
        <v>857</v>
      </c>
      <c r="G536" s="43"/>
      <c r="H536" s="43"/>
      <c r="I536" s="222"/>
      <c r="J536" s="43"/>
      <c r="K536" s="43"/>
      <c r="L536" s="47"/>
      <c r="M536" s="223"/>
      <c r="N536" s="224"/>
      <c r="O536" s="87"/>
      <c r="P536" s="87"/>
      <c r="Q536" s="87"/>
      <c r="R536" s="87"/>
      <c r="S536" s="87"/>
      <c r="T536" s="88"/>
      <c r="U536" s="41"/>
      <c r="V536" s="41"/>
      <c r="W536" s="41"/>
      <c r="X536" s="41"/>
      <c r="Y536" s="41"/>
      <c r="Z536" s="41"/>
      <c r="AA536" s="41"/>
      <c r="AB536" s="41"/>
      <c r="AC536" s="41"/>
      <c r="AD536" s="41"/>
      <c r="AE536" s="41"/>
      <c r="AT536" s="20" t="s">
        <v>150</v>
      </c>
      <c r="AU536" s="20" t="s">
        <v>86</v>
      </c>
    </row>
    <row r="537" s="13" customFormat="1">
      <c r="A537" s="13"/>
      <c r="B537" s="227"/>
      <c r="C537" s="228"/>
      <c r="D537" s="220" t="s">
        <v>171</v>
      </c>
      <c r="E537" s="229" t="s">
        <v>19</v>
      </c>
      <c r="F537" s="230" t="s">
        <v>476</v>
      </c>
      <c r="G537" s="228"/>
      <c r="H537" s="231">
        <v>75</v>
      </c>
      <c r="I537" s="232"/>
      <c r="J537" s="228"/>
      <c r="K537" s="228"/>
      <c r="L537" s="233"/>
      <c r="M537" s="234"/>
      <c r="N537" s="235"/>
      <c r="O537" s="235"/>
      <c r="P537" s="235"/>
      <c r="Q537" s="235"/>
      <c r="R537" s="235"/>
      <c r="S537" s="235"/>
      <c r="T537" s="236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37" t="s">
        <v>171</v>
      </c>
      <c r="AU537" s="237" t="s">
        <v>86</v>
      </c>
      <c r="AV537" s="13" t="s">
        <v>86</v>
      </c>
      <c r="AW537" s="13" t="s">
        <v>37</v>
      </c>
      <c r="AX537" s="13" t="s">
        <v>84</v>
      </c>
      <c r="AY537" s="237" t="s">
        <v>141</v>
      </c>
    </row>
    <row r="538" s="13" customFormat="1">
      <c r="A538" s="13"/>
      <c r="B538" s="227"/>
      <c r="C538" s="228"/>
      <c r="D538" s="220" t="s">
        <v>171</v>
      </c>
      <c r="E538" s="228"/>
      <c r="F538" s="230" t="s">
        <v>859</v>
      </c>
      <c r="G538" s="228"/>
      <c r="H538" s="231">
        <v>0.023</v>
      </c>
      <c r="I538" s="232"/>
      <c r="J538" s="228"/>
      <c r="K538" s="228"/>
      <c r="L538" s="233"/>
      <c r="M538" s="234"/>
      <c r="N538" s="235"/>
      <c r="O538" s="235"/>
      <c r="P538" s="235"/>
      <c r="Q538" s="235"/>
      <c r="R538" s="235"/>
      <c r="S538" s="235"/>
      <c r="T538" s="236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37" t="s">
        <v>171</v>
      </c>
      <c r="AU538" s="237" t="s">
        <v>86</v>
      </c>
      <c r="AV538" s="13" t="s">
        <v>86</v>
      </c>
      <c r="AW538" s="13" t="s">
        <v>4</v>
      </c>
      <c r="AX538" s="13" t="s">
        <v>84</v>
      </c>
      <c r="AY538" s="237" t="s">
        <v>141</v>
      </c>
    </row>
    <row r="539" s="2" customFormat="1" ht="24.15" customHeight="1">
      <c r="A539" s="41"/>
      <c r="B539" s="42"/>
      <c r="C539" s="207" t="s">
        <v>860</v>
      </c>
      <c r="D539" s="207" t="s">
        <v>143</v>
      </c>
      <c r="E539" s="208" t="s">
        <v>861</v>
      </c>
      <c r="F539" s="209" t="s">
        <v>862</v>
      </c>
      <c r="G539" s="210" t="s">
        <v>146</v>
      </c>
      <c r="H539" s="211">
        <v>75</v>
      </c>
      <c r="I539" s="212"/>
      <c r="J539" s="213">
        <f>ROUND(I539*H539,2)</f>
        <v>0</v>
      </c>
      <c r="K539" s="209" t="s">
        <v>147</v>
      </c>
      <c r="L539" s="47"/>
      <c r="M539" s="214" t="s">
        <v>19</v>
      </c>
      <c r="N539" s="215" t="s">
        <v>47</v>
      </c>
      <c r="O539" s="87"/>
      <c r="P539" s="216">
        <f>O539*H539</f>
        <v>0</v>
      </c>
      <c r="Q539" s="216">
        <v>0.00040000000000000002</v>
      </c>
      <c r="R539" s="216">
        <f>Q539*H539</f>
        <v>0.030000000000000002</v>
      </c>
      <c r="S539" s="216">
        <v>0</v>
      </c>
      <c r="T539" s="217">
        <f>S539*H539</f>
        <v>0</v>
      </c>
      <c r="U539" s="41"/>
      <c r="V539" s="41"/>
      <c r="W539" s="41"/>
      <c r="X539" s="41"/>
      <c r="Y539" s="41"/>
      <c r="Z539" s="41"/>
      <c r="AA539" s="41"/>
      <c r="AB539" s="41"/>
      <c r="AC539" s="41"/>
      <c r="AD539" s="41"/>
      <c r="AE539" s="41"/>
      <c r="AR539" s="218" t="s">
        <v>250</v>
      </c>
      <c r="AT539" s="218" t="s">
        <v>143</v>
      </c>
      <c r="AU539" s="218" t="s">
        <v>86</v>
      </c>
      <c r="AY539" s="20" t="s">
        <v>141</v>
      </c>
      <c r="BE539" s="219">
        <f>IF(N539="základní",J539,0)</f>
        <v>0</v>
      </c>
      <c r="BF539" s="219">
        <f>IF(N539="snížená",J539,0)</f>
        <v>0</v>
      </c>
      <c r="BG539" s="219">
        <f>IF(N539="zákl. přenesená",J539,0)</f>
        <v>0</v>
      </c>
      <c r="BH539" s="219">
        <f>IF(N539="sníž. přenesená",J539,0)</f>
        <v>0</v>
      </c>
      <c r="BI539" s="219">
        <f>IF(N539="nulová",J539,0)</f>
        <v>0</v>
      </c>
      <c r="BJ539" s="20" t="s">
        <v>84</v>
      </c>
      <c r="BK539" s="219">
        <f>ROUND(I539*H539,2)</f>
        <v>0</v>
      </c>
      <c r="BL539" s="20" t="s">
        <v>250</v>
      </c>
      <c r="BM539" s="218" t="s">
        <v>863</v>
      </c>
    </row>
    <row r="540" s="2" customFormat="1">
      <c r="A540" s="41"/>
      <c r="B540" s="42"/>
      <c r="C540" s="43"/>
      <c r="D540" s="220" t="s">
        <v>150</v>
      </c>
      <c r="E540" s="43"/>
      <c r="F540" s="221" t="s">
        <v>864</v>
      </c>
      <c r="G540" s="43"/>
      <c r="H540" s="43"/>
      <c r="I540" s="222"/>
      <c r="J540" s="43"/>
      <c r="K540" s="43"/>
      <c r="L540" s="47"/>
      <c r="M540" s="223"/>
      <c r="N540" s="224"/>
      <c r="O540" s="87"/>
      <c r="P540" s="87"/>
      <c r="Q540" s="87"/>
      <c r="R540" s="87"/>
      <c r="S540" s="87"/>
      <c r="T540" s="88"/>
      <c r="U540" s="41"/>
      <c r="V540" s="41"/>
      <c r="W540" s="41"/>
      <c r="X540" s="41"/>
      <c r="Y540" s="41"/>
      <c r="Z540" s="41"/>
      <c r="AA540" s="41"/>
      <c r="AB540" s="41"/>
      <c r="AC540" s="41"/>
      <c r="AD540" s="41"/>
      <c r="AE540" s="41"/>
      <c r="AT540" s="20" t="s">
        <v>150</v>
      </c>
      <c r="AU540" s="20" t="s">
        <v>86</v>
      </c>
    </row>
    <row r="541" s="2" customFormat="1">
      <c r="A541" s="41"/>
      <c r="B541" s="42"/>
      <c r="C541" s="43"/>
      <c r="D541" s="225" t="s">
        <v>152</v>
      </c>
      <c r="E541" s="43"/>
      <c r="F541" s="226" t="s">
        <v>865</v>
      </c>
      <c r="G541" s="43"/>
      <c r="H541" s="43"/>
      <c r="I541" s="222"/>
      <c r="J541" s="43"/>
      <c r="K541" s="43"/>
      <c r="L541" s="47"/>
      <c r="M541" s="223"/>
      <c r="N541" s="224"/>
      <c r="O541" s="87"/>
      <c r="P541" s="87"/>
      <c r="Q541" s="87"/>
      <c r="R541" s="87"/>
      <c r="S541" s="87"/>
      <c r="T541" s="88"/>
      <c r="U541" s="41"/>
      <c r="V541" s="41"/>
      <c r="W541" s="41"/>
      <c r="X541" s="41"/>
      <c r="Y541" s="41"/>
      <c r="Z541" s="41"/>
      <c r="AA541" s="41"/>
      <c r="AB541" s="41"/>
      <c r="AC541" s="41"/>
      <c r="AD541" s="41"/>
      <c r="AE541" s="41"/>
      <c r="AT541" s="20" t="s">
        <v>152</v>
      </c>
      <c r="AU541" s="20" t="s">
        <v>86</v>
      </c>
    </row>
    <row r="542" s="2" customFormat="1" ht="49.05" customHeight="1">
      <c r="A542" s="41"/>
      <c r="B542" s="42"/>
      <c r="C542" s="259" t="s">
        <v>866</v>
      </c>
      <c r="D542" s="259" t="s">
        <v>244</v>
      </c>
      <c r="E542" s="260" t="s">
        <v>867</v>
      </c>
      <c r="F542" s="261" t="s">
        <v>868</v>
      </c>
      <c r="G542" s="262" t="s">
        <v>146</v>
      </c>
      <c r="H542" s="263">
        <v>87.412999999999997</v>
      </c>
      <c r="I542" s="264"/>
      <c r="J542" s="265">
        <f>ROUND(I542*H542,2)</f>
        <v>0</v>
      </c>
      <c r="K542" s="261" t="s">
        <v>147</v>
      </c>
      <c r="L542" s="266"/>
      <c r="M542" s="267" t="s">
        <v>19</v>
      </c>
      <c r="N542" s="268" t="s">
        <v>47</v>
      </c>
      <c r="O542" s="87"/>
      <c r="P542" s="216">
        <f>O542*H542</f>
        <v>0</v>
      </c>
      <c r="Q542" s="216">
        <v>0.0054000000000000003</v>
      </c>
      <c r="R542" s="216">
        <f>Q542*H542</f>
        <v>0.47203020000000001</v>
      </c>
      <c r="S542" s="216">
        <v>0</v>
      </c>
      <c r="T542" s="217">
        <f>S542*H542</f>
        <v>0</v>
      </c>
      <c r="U542" s="41"/>
      <c r="V542" s="41"/>
      <c r="W542" s="41"/>
      <c r="X542" s="41"/>
      <c r="Y542" s="41"/>
      <c r="Z542" s="41"/>
      <c r="AA542" s="41"/>
      <c r="AB542" s="41"/>
      <c r="AC542" s="41"/>
      <c r="AD542" s="41"/>
      <c r="AE542" s="41"/>
      <c r="AR542" s="218" t="s">
        <v>345</v>
      </c>
      <c r="AT542" s="218" t="s">
        <v>244</v>
      </c>
      <c r="AU542" s="218" t="s">
        <v>86</v>
      </c>
      <c r="AY542" s="20" t="s">
        <v>141</v>
      </c>
      <c r="BE542" s="219">
        <f>IF(N542="základní",J542,0)</f>
        <v>0</v>
      </c>
      <c r="BF542" s="219">
        <f>IF(N542="snížená",J542,0)</f>
        <v>0</v>
      </c>
      <c r="BG542" s="219">
        <f>IF(N542="zákl. přenesená",J542,0)</f>
        <v>0</v>
      </c>
      <c r="BH542" s="219">
        <f>IF(N542="sníž. přenesená",J542,0)</f>
        <v>0</v>
      </c>
      <c r="BI542" s="219">
        <f>IF(N542="nulová",J542,0)</f>
        <v>0</v>
      </c>
      <c r="BJ542" s="20" t="s">
        <v>84</v>
      </c>
      <c r="BK542" s="219">
        <f>ROUND(I542*H542,2)</f>
        <v>0</v>
      </c>
      <c r="BL542" s="20" t="s">
        <v>250</v>
      </c>
      <c r="BM542" s="218" t="s">
        <v>869</v>
      </c>
    </row>
    <row r="543" s="2" customFormat="1">
      <c r="A543" s="41"/>
      <c r="B543" s="42"/>
      <c r="C543" s="43"/>
      <c r="D543" s="220" t="s">
        <v>150</v>
      </c>
      <c r="E543" s="43"/>
      <c r="F543" s="221" t="s">
        <v>868</v>
      </c>
      <c r="G543" s="43"/>
      <c r="H543" s="43"/>
      <c r="I543" s="222"/>
      <c r="J543" s="43"/>
      <c r="K543" s="43"/>
      <c r="L543" s="47"/>
      <c r="M543" s="223"/>
      <c r="N543" s="224"/>
      <c r="O543" s="87"/>
      <c r="P543" s="87"/>
      <c r="Q543" s="87"/>
      <c r="R543" s="87"/>
      <c r="S543" s="87"/>
      <c r="T543" s="88"/>
      <c r="U543" s="41"/>
      <c r="V543" s="41"/>
      <c r="W543" s="41"/>
      <c r="X543" s="41"/>
      <c r="Y543" s="41"/>
      <c r="Z543" s="41"/>
      <c r="AA543" s="41"/>
      <c r="AB543" s="41"/>
      <c r="AC543" s="41"/>
      <c r="AD543" s="41"/>
      <c r="AE543" s="41"/>
      <c r="AT543" s="20" t="s">
        <v>150</v>
      </c>
      <c r="AU543" s="20" t="s">
        <v>86</v>
      </c>
    </row>
    <row r="544" s="13" customFormat="1">
      <c r="A544" s="13"/>
      <c r="B544" s="227"/>
      <c r="C544" s="228"/>
      <c r="D544" s="220" t="s">
        <v>171</v>
      </c>
      <c r="E544" s="229" t="s">
        <v>19</v>
      </c>
      <c r="F544" s="230" t="s">
        <v>476</v>
      </c>
      <c r="G544" s="228"/>
      <c r="H544" s="231">
        <v>75</v>
      </c>
      <c r="I544" s="232"/>
      <c r="J544" s="228"/>
      <c r="K544" s="228"/>
      <c r="L544" s="233"/>
      <c r="M544" s="234"/>
      <c r="N544" s="235"/>
      <c r="O544" s="235"/>
      <c r="P544" s="235"/>
      <c r="Q544" s="235"/>
      <c r="R544" s="235"/>
      <c r="S544" s="235"/>
      <c r="T544" s="236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37" t="s">
        <v>171</v>
      </c>
      <c r="AU544" s="237" t="s">
        <v>86</v>
      </c>
      <c r="AV544" s="13" t="s">
        <v>86</v>
      </c>
      <c r="AW544" s="13" t="s">
        <v>37</v>
      </c>
      <c r="AX544" s="13" t="s">
        <v>84</v>
      </c>
      <c r="AY544" s="237" t="s">
        <v>141</v>
      </c>
    </row>
    <row r="545" s="13" customFormat="1">
      <c r="A545" s="13"/>
      <c r="B545" s="227"/>
      <c r="C545" s="228"/>
      <c r="D545" s="220" t="s">
        <v>171</v>
      </c>
      <c r="E545" s="228"/>
      <c r="F545" s="230" t="s">
        <v>870</v>
      </c>
      <c r="G545" s="228"/>
      <c r="H545" s="231">
        <v>87.412999999999997</v>
      </c>
      <c r="I545" s="232"/>
      <c r="J545" s="228"/>
      <c r="K545" s="228"/>
      <c r="L545" s="233"/>
      <c r="M545" s="234"/>
      <c r="N545" s="235"/>
      <c r="O545" s="235"/>
      <c r="P545" s="235"/>
      <c r="Q545" s="235"/>
      <c r="R545" s="235"/>
      <c r="S545" s="235"/>
      <c r="T545" s="236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37" t="s">
        <v>171</v>
      </c>
      <c r="AU545" s="237" t="s">
        <v>86</v>
      </c>
      <c r="AV545" s="13" t="s">
        <v>86</v>
      </c>
      <c r="AW545" s="13" t="s">
        <v>4</v>
      </c>
      <c r="AX545" s="13" t="s">
        <v>84</v>
      </c>
      <c r="AY545" s="237" t="s">
        <v>141</v>
      </c>
    </row>
    <row r="546" s="2" customFormat="1" ht="24.15" customHeight="1">
      <c r="A546" s="41"/>
      <c r="B546" s="42"/>
      <c r="C546" s="207" t="s">
        <v>871</v>
      </c>
      <c r="D546" s="207" t="s">
        <v>143</v>
      </c>
      <c r="E546" s="208" t="s">
        <v>872</v>
      </c>
      <c r="F546" s="209" t="s">
        <v>873</v>
      </c>
      <c r="G546" s="210" t="s">
        <v>220</v>
      </c>
      <c r="H546" s="211">
        <v>0.52500000000000002</v>
      </c>
      <c r="I546" s="212"/>
      <c r="J546" s="213">
        <f>ROUND(I546*H546,2)</f>
        <v>0</v>
      </c>
      <c r="K546" s="209" t="s">
        <v>147</v>
      </c>
      <c r="L546" s="47"/>
      <c r="M546" s="214" t="s">
        <v>19</v>
      </c>
      <c r="N546" s="215" t="s">
        <v>47</v>
      </c>
      <c r="O546" s="87"/>
      <c r="P546" s="216">
        <f>O546*H546</f>
        <v>0</v>
      </c>
      <c r="Q546" s="216">
        <v>0</v>
      </c>
      <c r="R546" s="216">
        <f>Q546*H546</f>
        <v>0</v>
      </c>
      <c r="S546" s="216">
        <v>0</v>
      </c>
      <c r="T546" s="217">
        <f>S546*H546</f>
        <v>0</v>
      </c>
      <c r="U546" s="41"/>
      <c r="V546" s="41"/>
      <c r="W546" s="41"/>
      <c r="X546" s="41"/>
      <c r="Y546" s="41"/>
      <c r="Z546" s="41"/>
      <c r="AA546" s="41"/>
      <c r="AB546" s="41"/>
      <c r="AC546" s="41"/>
      <c r="AD546" s="41"/>
      <c r="AE546" s="41"/>
      <c r="AR546" s="218" t="s">
        <v>250</v>
      </c>
      <c r="AT546" s="218" t="s">
        <v>143</v>
      </c>
      <c r="AU546" s="218" t="s">
        <v>86</v>
      </c>
      <c r="AY546" s="20" t="s">
        <v>141</v>
      </c>
      <c r="BE546" s="219">
        <f>IF(N546="základní",J546,0)</f>
        <v>0</v>
      </c>
      <c r="BF546" s="219">
        <f>IF(N546="snížená",J546,0)</f>
        <v>0</v>
      </c>
      <c r="BG546" s="219">
        <f>IF(N546="zákl. přenesená",J546,0)</f>
        <v>0</v>
      </c>
      <c r="BH546" s="219">
        <f>IF(N546="sníž. přenesená",J546,0)</f>
        <v>0</v>
      </c>
      <c r="BI546" s="219">
        <f>IF(N546="nulová",J546,0)</f>
        <v>0</v>
      </c>
      <c r="BJ546" s="20" t="s">
        <v>84</v>
      </c>
      <c r="BK546" s="219">
        <f>ROUND(I546*H546,2)</f>
        <v>0</v>
      </c>
      <c r="BL546" s="20" t="s">
        <v>250</v>
      </c>
      <c r="BM546" s="218" t="s">
        <v>874</v>
      </c>
    </row>
    <row r="547" s="2" customFormat="1">
      <c r="A547" s="41"/>
      <c r="B547" s="42"/>
      <c r="C547" s="43"/>
      <c r="D547" s="220" t="s">
        <v>150</v>
      </c>
      <c r="E547" s="43"/>
      <c r="F547" s="221" t="s">
        <v>875</v>
      </c>
      <c r="G547" s="43"/>
      <c r="H547" s="43"/>
      <c r="I547" s="222"/>
      <c r="J547" s="43"/>
      <c r="K547" s="43"/>
      <c r="L547" s="47"/>
      <c r="M547" s="223"/>
      <c r="N547" s="224"/>
      <c r="O547" s="87"/>
      <c r="P547" s="87"/>
      <c r="Q547" s="87"/>
      <c r="R547" s="87"/>
      <c r="S547" s="87"/>
      <c r="T547" s="88"/>
      <c r="U547" s="41"/>
      <c r="V547" s="41"/>
      <c r="W547" s="41"/>
      <c r="X547" s="41"/>
      <c r="Y547" s="41"/>
      <c r="Z547" s="41"/>
      <c r="AA547" s="41"/>
      <c r="AB547" s="41"/>
      <c r="AC547" s="41"/>
      <c r="AD547" s="41"/>
      <c r="AE547" s="41"/>
      <c r="AT547" s="20" t="s">
        <v>150</v>
      </c>
      <c r="AU547" s="20" t="s">
        <v>86</v>
      </c>
    </row>
    <row r="548" s="2" customFormat="1">
      <c r="A548" s="41"/>
      <c r="B548" s="42"/>
      <c r="C548" s="43"/>
      <c r="D548" s="225" t="s">
        <v>152</v>
      </c>
      <c r="E548" s="43"/>
      <c r="F548" s="226" t="s">
        <v>876</v>
      </c>
      <c r="G548" s="43"/>
      <c r="H548" s="43"/>
      <c r="I548" s="222"/>
      <c r="J548" s="43"/>
      <c r="K548" s="43"/>
      <c r="L548" s="47"/>
      <c r="M548" s="223"/>
      <c r="N548" s="224"/>
      <c r="O548" s="87"/>
      <c r="P548" s="87"/>
      <c r="Q548" s="87"/>
      <c r="R548" s="87"/>
      <c r="S548" s="87"/>
      <c r="T548" s="88"/>
      <c r="U548" s="41"/>
      <c r="V548" s="41"/>
      <c r="W548" s="41"/>
      <c r="X548" s="41"/>
      <c r="Y548" s="41"/>
      <c r="Z548" s="41"/>
      <c r="AA548" s="41"/>
      <c r="AB548" s="41"/>
      <c r="AC548" s="41"/>
      <c r="AD548" s="41"/>
      <c r="AE548" s="41"/>
      <c r="AT548" s="20" t="s">
        <v>152</v>
      </c>
      <c r="AU548" s="20" t="s">
        <v>86</v>
      </c>
    </row>
    <row r="549" s="12" customFormat="1" ht="22.8" customHeight="1">
      <c r="A549" s="12"/>
      <c r="B549" s="191"/>
      <c r="C549" s="192"/>
      <c r="D549" s="193" t="s">
        <v>75</v>
      </c>
      <c r="E549" s="205" t="s">
        <v>877</v>
      </c>
      <c r="F549" s="205" t="s">
        <v>878</v>
      </c>
      <c r="G549" s="192"/>
      <c r="H549" s="192"/>
      <c r="I549" s="195"/>
      <c r="J549" s="206">
        <f>BK549</f>
        <v>0</v>
      </c>
      <c r="K549" s="192"/>
      <c r="L549" s="197"/>
      <c r="M549" s="198"/>
      <c r="N549" s="199"/>
      <c r="O549" s="199"/>
      <c r="P549" s="200">
        <f>SUM(P550:P561)</f>
        <v>0</v>
      </c>
      <c r="Q549" s="199"/>
      <c r="R549" s="200">
        <f>SUM(R550:R561)</f>
        <v>0.38875788</v>
      </c>
      <c r="S549" s="199"/>
      <c r="T549" s="201">
        <f>SUM(T550:T561)</f>
        <v>0</v>
      </c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R549" s="202" t="s">
        <v>86</v>
      </c>
      <c r="AT549" s="203" t="s">
        <v>75</v>
      </c>
      <c r="AU549" s="203" t="s">
        <v>84</v>
      </c>
      <c r="AY549" s="202" t="s">
        <v>141</v>
      </c>
      <c r="BK549" s="204">
        <f>SUM(BK550:BK561)</f>
        <v>0</v>
      </c>
    </row>
    <row r="550" s="2" customFormat="1" ht="24.15" customHeight="1">
      <c r="A550" s="41"/>
      <c r="B550" s="42"/>
      <c r="C550" s="207" t="s">
        <v>420</v>
      </c>
      <c r="D550" s="207" t="s">
        <v>143</v>
      </c>
      <c r="E550" s="208" t="s">
        <v>879</v>
      </c>
      <c r="F550" s="209" t="s">
        <v>880</v>
      </c>
      <c r="G550" s="210" t="s">
        <v>146</v>
      </c>
      <c r="H550" s="211">
        <v>35.405999999999999</v>
      </c>
      <c r="I550" s="212"/>
      <c r="J550" s="213">
        <f>ROUND(I550*H550,2)</f>
        <v>0</v>
      </c>
      <c r="K550" s="209" t="s">
        <v>147</v>
      </c>
      <c r="L550" s="47"/>
      <c r="M550" s="214" t="s">
        <v>19</v>
      </c>
      <c r="N550" s="215" t="s">
        <v>47</v>
      </c>
      <c r="O550" s="87"/>
      <c r="P550" s="216">
        <f>O550*H550</f>
        <v>0</v>
      </c>
      <c r="Q550" s="216">
        <v>0.010880000000000001</v>
      </c>
      <c r="R550" s="216">
        <f>Q550*H550</f>
        <v>0.38521728</v>
      </c>
      <c r="S550" s="216">
        <v>0</v>
      </c>
      <c r="T550" s="217">
        <f>S550*H550</f>
        <v>0</v>
      </c>
      <c r="U550" s="41"/>
      <c r="V550" s="41"/>
      <c r="W550" s="41"/>
      <c r="X550" s="41"/>
      <c r="Y550" s="41"/>
      <c r="Z550" s="41"/>
      <c r="AA550" s="41"/>
      <c r="AB550" s="41"/>
      <c r="AC550" s="41"/>
      <c r="AD550" s="41"/>
      <c r="AE550" s="41"/>
      <c r="AR550" s="218" t="s">
        <v>250</v>
      </c>
      <c r="AT550" s="218" t="s">
        <v>143</v>
      </c>
      <c r="AU550" s="218" t="s">
        <v>86</v>
      </c>
      <c r="AY550" s="20" t="s">
        <v>141</v>
      </c>
      <c r="BE550" s="219">
        <f>IF(N550="základní",J550,0)</f>
        <v>0</v>
      </c>
      <c r="BF550" s="219">
        <f>IF(N550="snížená",J550,0)</f>
        <v>0</v>
      </c>
      <c r="BG550" s="219">
        <f>IF(N550="zákl. přenesená",J550,0)</f>
        <v>0</v>
      </c>
      <c r="BH550" s="219">
        <f>IF(N550="sníž. přenesená",J550,0)</f>
        <v>0</v>
      </c>
      <c r="BI550" s="219">
        <f>IF(N550="nulová",J550,0)</f>
        <v>0</v>
      </c>
      <c r="BJ550" s="20" t="s">
        <v>84</v>
      </c>
      <c r="BK550" s="219">
        <f>ROUND(I550*H550,2)</f>
        <v>0</v>
      </c>
      <c r="BL550" s="20" t="s">
        <v>250</v>
      </c>
      <c r="BM550" s="218" t="s">
        <v>881</v>
      </c>
    </row>
    <row r="551" s="2" customFormat="1">
      <c r="A551" s="41"/>
      <c r="B551" s="42"/>
      <c r="C551" s="43"/>
      <c r="D551" s="220" t="s">
        <v>150</v>
      </c>
      <c r="E551" s="43"/>
      <c r="F551" s="221" t="s">
        <v>882</v>
      </c>
      <c r="G551" s="43"/>
      <c r="H551" s="43"/>
      <c r="I551" s="222"/>
      <c r="J551" s="43"/>
      <c r="K551" s="43"/>
      <c r="L551" s="47"/>
      <c r="M551" s="223"/>
      <c r="N551" s="224"/>
      <c r="O551" s="87"/>
      <c r="P551" s="87"/>
      <c r="Q551" s="87"/>
      <c r="R551" s="87"/>
      <c r="S551" s="87"/>
      <c r="T551" s="88"/>
      <c r="U551" s="41"/>
      <c r="V551" s="41"/>
      <c r="W551" s="41"/>
      <c r="X551" s="41"/>
      <c r="Y551" s="41"/>
      <c r="Z551" s="41"/>
      <c r="AA551" s="41"/>
      <c r="AB551" s="41"/>
      <c r="AC551" s="41"/>
      <c r="AD551" s="41"/>
      <c r="AE551" s="41"/>
      <c r="AT551" s="20" t="s">
        <v>150</v>
      </c>
      <c r="AU551" s="20" t="s">
        <v>86</v>
      </c>
    </row>
    <row r="552" s="2" customFormat="1">
      <c r="A552" s="41"/>
      <c r="B552" s="42"/>
      <c r="C552" s="43"/>
      <c r="D552" s="225" t="s">
        <v>152</v>
      </c>
      <c r="E552" s="43"/>
      <c r="F552" s="226" t="s">
        <v>883</v>
      </c>
      <c r="G552" s="43"/>
      <c r="H552" s="43"/>
      <c r="I552" s="222"/>
      <c r="J552" s="43"/>
      <c r="K552" s="43"/>
      <c r="L552" s="47"/>
      <c r="M552" s="223"/>
      <c r="N552" s="224"/>
      <c r="O552" s="87"/>
      <c r="P552" s="87"/>
      <c r="Q552" s="87"/>
      <c r="R552" s="87"/>
      <c r="S552" s="87"/>
      <c r="T552" s="88"/>
      <c r="U552" s="41"/>
      <c r="V552" s="41"/>
      <c r="W552" s="41"/>
      <c r="X552" s="41"/>
      <c r="Y552" s="41"/>
      <c r="Z552" s="41"/>
      <c r="AA552" s="41"/>
      <c r="AB552" s="41"/>
      <c r="AC552" s="41"/>
      <c r="AD552" s="41"/>
      <c r="AE552" s="41"/>
      <c r="AT552" s="20" t="s">
        <v>152</v>
      </c>
      <c r="AU552" s="20" t="s">
        <v>86</v>
      </c>
    </row>
    <row r="553" s="13" customFormat="1">
      <c r="A553" s="13"/>
      <c r="B553" s="227"/>
      <c r="C553" s="228"/>
      <c r="D553" s="220" t="s">
        <v>171</v>
      </c>
      <c r="E553" s="229" t="s">
        <v>19</v>
      </c>
      <c r="F553" s="230" t="s">
        <v>884</v>
      </c>
      <c r="G553" s="228"/>
      <c r="H553" s="231">
        <v>37.295999999999999</v>
      </c>
      <c r="I553" s="232"/>
      <c r="J553" s="228"/>
      <c r="K553" s="228"/>
      <c r="L553" s="233"/>
      <c r="M553" s="234"/>
      <c r="N553" s="235"/>
      <c r="O553" s="235"/>
      <c r="P553" s="235"/>
      <c r="Q553" s="235"/>
      <c r="R553" s="235"/>
      <c r="S553" s="235"/>
      <c r="T553" s="236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37" t="s">
        <v>171</v>
      </c>
      <c r="AU553" s="237" t="s">
        <v>86</v>
      </c>
      <c r="AV553" s="13" t="s">
        <v>86</v>
      </c>
      <c r="AW553" s="13" t="s">
        <v>37</v>
      </c>
      <c r="AX553" s="13" t="s">
        <v>76</v>
      </c>
      <c r="AY553" s="237" t="s">
        <v>141</v>
      </c>
    </row>
    <row r="554" s="13" customFormat="1">
      <c r="A554" s="13"/>
      <c r="B554" s="227"/>
      <c r="C554" s="228"/>
      <c r="D554" s="220" t="s">
        <v>171</v>
      </c>
      <c r="E554" s="229" t="s">
        <v>19</v>
      </c>
      <c r="F554" s="230" t="s">
        <v>885</v>
      </c>
      <c r="G554" s="228"/>
      <c r="H554" s="231">
        <v>-1.8899999999999999</v>
      </c>
      <c r="I554" s="232"/>
      <c r="J554" s="228"/>
      <c r="K554" s="228"/>
      <c r="L554" s="233"/>
      <c r="M554" s="234"/>
      <c r="N554" s="235"/>
      <c r="O554" s="235"/>
      <c r="P554" s="235"/>
      <c r="Q554" s="235"/>
      <c r="R554" s="235"/>
      <c r="S554" s="235"/>
      <c r="T554" s="236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37" t="s">
        <v>171</v>
      </c>
      <c r="AU554" s="237" t="s">
        <v>86</v>
      </c>
      <c r="AV554" s="13" t="s">
        <v>86</v>
      </c>
      <c r="AW554" s="13" t="s">
        <v>37</v>
      </c>
      <c r="AX554" s="13" t="s">
        <v>76</v>
      </c>
      <c r="AY554" s="237" t="s">
        <v>141</v>
      </c>
    </row>
    <row r="555" s="14" customFormat="1">
      <c r="A555" s="14"/>
      <c r="B555" s="238"/>
      <c r="C555" s="239"/>
      <c r="D555" s="220" t="s">
        <v>171</v>
      </c>
      <c r="E555" s="240" t="s">
        <v>19</v>
      </c>
      <c r="F555" s="241" t="s">
        <v>174</v>
      </c>
      <c r="G555" s="239"/>
      <c r="H555" s="242">
        <v>35.405999999999999</v>
      </c>
      <c r="I555" s="243"/>
      <c r="J555" s="239"/>
      <c r="K555" s="239"/>
      <c r="L555" s="244"/>
      <c r="M555" s="245"/>
      <c r="N555" s="246"/>
      <c r="O555" s="246"/>
      <c r="P555" s="246"/>
      <c r="Q555" s="246"/>
      <c r="R555" s="246"/>
      <c r="S555" s="246"/>
      <c r="T555" s="247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48" t="s">
        <v>171</v>
      </c>
      <c r="AU555" s="248" t="s">
        <v>86</v>
      </c>
      <c r="AV555" s="14" t="s">
        <v>148</v>
      </c>
      <c r="AW555" s="14" t="s">
        <v>37</v>
      </c>
      <c r="AX555" s="14" t="s">
        <v>84</v>
      </c>
      <c r="AY555" s="248" t="s">
        <v>141</v>
      </c>
    </row>
    <row r="556" s="2" customFormat="1" ht="16.5" customHeight="1">
      <c r="A556" s="41"/>
      <c r="B556" s="42"/>
      <c r="C556" s="207" t="s">
        <v>886</v>
      </c>
      <c r="D556" s="207" t="s">
        <v>143</v>
      </c>
      <c r="E556" s="208" t="s">
        <v>887</v>
      </c>
      <c r="F556" s="209" t="s">
        <v>888</v>
      </c>
      <c r="G556" s="210" t="s">
        <v>146</v>
      </c>
      <c r="H556" s="211">
        <v>35.405999999999999</v>
      </c>
      <c r="I556" s="212"/>
      <c r="J556" s="213">
        <f>ROUND(I556*H556,2)</f>
        <v>0</v>
      </c>
      <c r="K556" s="209" t="s">
        <v>147</v>
      </c>
      <c r="L556" s="47"/>
      <c r="M556" s="214" t="s">
        <v>19</v>
      </c>
      <c r="N556" s="215" t="s">
        <v>47</v>
      </c>
      <c r="O556" s="87"/>
      <c r="P556" s="216">
        <f>O556*H556</f>
        <v>0</v>
      </c>
      <c r="Q556" s="216">
        <v>0.00010000000000000001</v>
      </c>
      <c r="R556" s="216">
        <f>Q556*H556</f>
        <v>0.0035406000000000001</v>
      </c>
      <c r="S556" s="216">
        <v>0</v>
      </c>
      <c r="T556" s="217">
        <f>S556*H556</f>
        <v>0</v>
      </c>
      <c r="U556" s="41"/>
      <c r="V556" s="41"/>
      <c r="W556" s="41"/>
      <c r="X556" s="41"/>
      <c r="Y556" s="41"/>
      <c r="Z556" s="41"/>
      <c r="AA556" s="41"/>
      <c r="AB556" s="41"/>
      <c r="AC556" s="41"/>
      <c r="AD556" s="41"/>
      <c r="AE556" s="41"/>
      <c r="AR556" s="218" t="s">
        <v>250</v>
      </c>
      <c r="AT556" s="218" t="s">
        <v>143</v>
      </c>
      <c r="AU556" s="218" t="s">
        <v>86</v>
      </c>
      <c r="AY556" s="20" t="s">
        <v>141</v>
      </c>
      <c r="BE556" s="219">
        <f>IF(N556="základní",J556,0)</f>
        <v>0</v>
      </c>
      <c r="BF556" s="219">
        <f>IF(N556="snížená",J556,0)</f>
        <v>0</v>
      </c>
      <c r="BG556" s="219">
        <f>IF(N556="zákl. přenesená",J556,0)</f>
        <v>0</v>
      </c>
      <c r="BH556" s="219">
        <f>IF(N556="sníž. přenesená",J556,0)</f>
        <v>0</v>
      </c>
      <c r="BI556" s="219">
        <f>IF(N556="nulová",J556,0)</f>
        <v>0</v>
      </c>
      <c r="BJ556" s="20" t="s">
        <v>84</v>
      </c>
      <c r="BK556" s="219">
        <f>ROUND(I556*H556,2)</f>
        <v>0</v>
      </c>
      <c r="BL556" s="20" t="s">
        <v>250</v>
      </c>
      <c r="BM556" s="218" t="s">
        <v>889</v>
      </c>
    </row>
    <row r="557" s="2" customFormat="1">
      <c r="A557" s="41"/>
      <c r="B557" s="42"/>
      <c r="C557" s="43"/>
      <c r="D557" s="220" t="s">
        <v>150</v>
      </c>
      <c r="E557" s="43"/>
      <c r="F557" s="221" t="s">
        <v>890</v>
      </c>
      <c r="G557" s="43"/>
      <c r="H557" s="43"/>
      <c r="I557" s="222"/>
      <c r="J557" s="43"/>
      <c r="K557" s="43"/>
      <c r="L557" s="47"/>
      <c r="M557" s="223"/>
      <c r="N557" s="224"/>
      <c r="O557" s="87"/>
      <c r="P557" s="87"/>
      <c r="Q557" s="87"/>
      <c r="R557" s="87"/>
      <c r="S557" s="87"/>
      <c r="T557" s="88"/>
      <c r="U557" s="41"/>
      <c r="V557" s="41"/>
      <c r="W557" s="41"/>
      <c r="X557" s="41"/>
      <c r="Y557" s="41"/>
      <c r="Z557" s="41"/>
      <c r="AA557" s="41"/>
      <c r="AB557" s="41"/>
      <c r="AC557" s="41"/>
      <c r="AD557" s="41"/>
      <c r="AE557" s="41"/>
      <c r="AT557" s="20" t="s">
        <v>150</v>
      </c>
      <c r="AU557" s="20" t="s">
        <v>86</v>
      </c>
    </row>
    <row r="558" s="2" customFormat="1">
      <c r="A558" s="41"/>
      <c r="B558" s="42"/>
      <c r="C558" s="43"/>
      <c r="D558" s="225" t="s">
        <v>152</v>
      </c>
      <c r="E558" s="43"/>
      <c r="F558" s="226" t="s">
        <v>891</v>
      </c>
      <c r="G558" s="43"/>
      <c r="H558" s="43"/>
      <c r="I558" s="222"/>
      <c r="J558" s="43"/>
      <c r="K558" s="43"/>
      <c r="L558" s="47"/>
      <c r="M558" s="223"/>
      <c r="N558" s="224"/>
      <c r="O558" s="87"/>
      <c r="P558" s="87"/>
      <c r="Q558" s="87"/>
      <c r="R558" s="87"/>
      <c r="S558" s="87"/>
      <c r="T558" s="88"/>
      <c r="U558" s="41"/>
      <c r="V558" s="41"/>
      <c r="W558" s="41"/>
      <c r="X558" s="41"/>
      <c r="Y558" s="41"/>
      <c r="Z558" s="41"/>
      <c r="AA558" s="41"/>
      <c r="AB558" s="41"/>
      <c r="AC558" s="41"/>
      <c r="AD558" s="41"/>
      <c r="AE558" s="41"/>
      <c r="AT558" s="20" t="s">
        <v>152</v>
      </c>
      <c r="AU558" s="20" t="s">
        <v>86</v>
      </c>
    </row>
    <row r="559" s="2" customFormat="1" ht="24.15" customHeight="1">
      <c r="A559" s="41"/>
      <c r="B559" s="42"/>
      <c r="C559" s="207" t="s">
        <v>892</v>
      </c>
      <c r="D559" s="207" t="s">
        <v>143</v>
      </c>
      <c r="E559" s="208" t="s">
        <v>893</v>
      </c>
      <c r="F559" s="209" t="s">
        <v>894</v>
      </c>
      <c r="G559" s="210" t="s">
        <v>220</v>
      </c>
      <c r="H559" s="211">
        <v>0.38900000000000001</v>
      </c>
      <c r="I559" s="212"/>
      <c r="J559" s="213">
        <f>ROUND(I559*H559,2)</f>
        <v>0</v>
      </c>
      <c r="K559" s="209" t="s">
        <v>147</v>
      </c>
      <c r="L559" s="47"/>
      <c r="M559" s="214" t="s">
        <v>19</v>
      </c>
      <c r="N559" s="215" t="s">
        <v>47</v>
      </c>
      <c r="O559" s="87"/>
      <c r="P559" s="216">
        <f>O559*H559</f>
        <v>0</v>
      </c>
      <c r="Q559" s="216">
        <v>0</v>
      </c>
      <c r="R559" s="216">
        <f>Q559*H559</f>
        <v>0</v>
      </c>
      <c r="S559" s="216">
        <v>0</v>
      </c>
      <c r="T559" s="217">
        <f>S559*H559</f>
        <v>0</v>
      </c>
      <c r="U559" s="41"/>
      <c r="V559" s="41"/>
      <c r="W559" s="41"/>
      <c r="X559" s="41"/>
      <c r="Y559" s="41"/>
      <c r="Z559" s="41"/>
      <c r="AA559" s="41"/>
      <c r="AB559" s="41"/>
      <c r="AC559" s="41"/>
      <c r="AD559" s="41"/>
      <c r="AE559" s="41"/>
      <c r="AR559" s="218" t="s">
        <v>250</v>
      </c>
      <c r="AT559" s="218" t="s">
        <v>143</v>
      </c>
      <c r="AU559" s="218" t="s">
        <v>86</v>
      </c>
      <c r="AY559" s="20" t="s">
        <v>141</v>
      </c>
      <c r="BE559" s="219">
        <f>IF(N559="základní",J559,0)</f>
        <v>0</v>
      </c>
      <c r="BF559" s="219">
        <f>IF(N559="snížená",J559,0)</f>
        <v>0</v>
      </c>
      <c r="BG559" s="219">
        <f>IF(N559="zákl. přenesená",J559,0)</f>
        <v>0</v>
      </c>
      <c r="BH559" s="219">
        <f>IF(N559="sníž. přenesená",J559,0)</f>
        <v>0</v>
      </c>
      <c r="BI559" s="219">
        <f>IF(N559="nulová",J559,0)</f>
        <v>0</v>
      </c>
      <c r="BJ559" s="20" t="s">
        <v>84</v>
      </c>
      <c r="BK559" s="219">
        <f>ROUND(I559*H559,2)</f>
        <v>0</v>
      </c>
      <c r="BL559" s="20" t="s">
        <v>250</v>
      </c>
      <c r="BM559" s="218" t="s">
        <v>895</v>
      </c>
    </row>
    <row r="560" s="2" customFormat="1">
      <c r="A560" s="41"/>
      <c r="B560" s="42"/>
      <c r="C560" s="43"/>
      <c r="D560" s="220" t="s">
        <v>150</v>
      </c>
      <c r="E560" s="43"/>
      <c r="F560" s="221" t="s">
        <v>896</v>
      </c>
      <c r="G560" s="43"/>
      <c r="H560" s="43"/>
      <c r="I560" s="222"/>
      <c r="J560" s="43"/>
      <c r="K560" s="43"/>
      <c r="L560" s="47"/>
      <c r="M560" s="223"/>
      <c r="N560" s="224"/>
      <c r="O560" s="87"/>
      <c r="P560" s="87"/>
      <c r="Q560" s="87"/>
      <c r="R560" s="87"/>
      <c r="S560" s="87"/>
      <c r="T560" s="88"/>
      <c r="U560" s="41"/>
      <c r="V560" s="41"/>
      <c r="W560" s="41"/>
      <c r="X560" s="41"/>
      <c r="Y560" s="41"/>
      <c r="Z560" s="41"/>
      <c r="AA560" s="41"/>
      <c r="AB560" s="41"/>
      <c r="AC560" s="41"/>
      <c r="AD560" s="41"/>
      <c r="AE560" s="41"/>
      <c r="AT560" s="20" t="s">
        <v>150</v>
      </c>
      <c r="AU560" s="20" t="s">
        <v>86</v>
      </c>
    </row>
    <row r="561" s="2" customFormat="1">
      <c r="A561" s="41"/>
      <c r="B561" s="42"/>
      <c r="C561" s="43"/>
      <c r="D561" s="225" t="s">
        <v>152</v>
      </c>
      <c r="E561" s="43"/>
      <c r="F561" s="226" t="s">
        <v>897</v>
      </c>
      <c r="G561" s="43"/>
      <c r="H561" s="43"/>
      <c r="I561" s="222"/>
      <c r="J561" s="43"/>
      <c r="K561" s="43"/>
      <c r="L561" s="47"/>
      <c r="M561" s="223"/>
      <c r="N561" s="224"/>
      <c r="O561" s="87"/>
      <c r="P561" s="87"/>
      <c r="Q561" s="87"/>
      <c r="R561" s="87"/>
      <c r="S561" s="87"/>
      <c r="T561" s="88"/>
      <c r="U561" s="41"/>
      <c r="V561" s="41"/>
      <c r="W561" s="41"/>
      <c r="X561" s="41"/>
      <c r="Y561" s="41"/>
      <c r="Z561" s="41"/>
      <c r="AA561" s="41"/>
      <c r="AB561" s="41"/>
      <c r="AC561" s="41"/>
      <c r="AD561" s="41"/>
      <c r="AE561" s="41"/>
      <c r="AT561" s="20" t="s">
        <v>152</v>
      </c>
      <c r="AU561" s="20" t="s">
        <v>86</v>
      </c>
    </row>
    <row r="562" s="12" customFormat="1" ht="22.8" customHeight="1">
      <c r="A562" s="12"/>
      <c r="B562" s="191"/>
      <c r="C562" s="192"/>
      <c r="D562" s="193" t="s">
        <v>75</v>
      </c>
      <c r="E562" s="205" t="s">
        <v>898</v>
      </c>
      <c r="F562" s="205" t="s">
        <v>899</v>
      </c>
      <c r="G562" s="192"/>
      <c r="H562" s="192"/>
      <c r="I562" s="195"/>
      <c r="J562" s="206">
        <f>BK562</f>
        <v>0</v>
      </c>
      <c r="K562" s="192"/>
      <c r="L562" s="197"/>
      <c r="M562" s="198"/>
      <c r="N562" s="199"/>
      <c r="O562" s="199"/>
      <c r="P562" s="200">
        <f>SUM(P563:P596)</f>
        <v>0</v>
      </c>
      <c r="Q562" s="199"/>
      <c r="R562" s="200">
        <f>SUM(R563:R596)</f>
        <v>0.20408399999999999</v>
      </c>
      <c r="S562" s="199"/>
      <c r="T562" s="201">
        <f>SUM(T563:T596)</f>
        <v>0.00167</v>
      </c>
      <c r="U562" s="12"/>
      <c r="V562" s="12"/>
      <c r="W562" s="12"/>
      <c r="X562" s="12"/>
      <c r="Y562" s="12"/>
      <c r="Z562" s="12"/>
      <c r="AA562" s="12"/>
      <c r="AB562" s="12"/>
      <c r="AC562" s="12"/>
      <c r="AD562" s="12"/>
      <c r="AE562" s="12"/>
      <c r="AR562" s="202" t="s">
        <v>86</v>
      </c>
      <c r="AT562" s="203" t="s">
        <v>75</v>
      </c>
      <c r="AU562" s="203" t="s">
        <v>84</v>
      </c>
      <c r="AY562" s="202" t="s">
        <v>141</v>
      </c>
      <c r="BK562" s="204">
        <f>SUM(BK563:BK596)</f>
        <v>0</v>
      </c>
    </row>
    <row r="563" s="2" customFormat="1" ht="16.5" customHeight="1">
      <c r="A563" s="41"/>
      <c r="B563" s="42"/>
      <c r="C563" s="207" t="s">
        <v>900</v>
      </c>
      <c r="D563" s="207" t="s">
        <v>143</v>
      </c>
      <c r="E563" s="208" t="s">
        <v>901</v>
      </c>
      <c r="F563" s="209" t="s">
        <v>902</v>
      </c>
      <c r="G563" s="210" t="s">
        <v>545</v>
      </c>
      <c r="H563" s="211">
        <v>1</v>
      </c>
      <c r="I563" s="212"/>
      <c r="J563" s="213">
        <f>ROUND(I563*H563,2)</f>
        <v>0</v>
      </c>
      <c r="K563" s="209" t="s">
        <v>147</v>
      </c>
      <c r="L563" s="47"/>
      <c r="M563" s="214" t="s">
        <v>19</v>
      </c>
      <c r="N563" s="215" t="s">
        <v>47</v>
      </c>
      <c r="O563" s="87"/>
      <c r="P563" s="216">
        <f>O563*H563</f>
        <v>0</v>
      </c>
      <c r="Q563" s="216">
        <v>0</v>
      </c>
      <c r="R563" s="216">
        <f>Q563*H563</f>
        <v>0</v>
      </c>
      <c r="S563" s="216">
        <v>0.00167</v>
      </c>
      <c r="T563" s="217">
        <f>S563*H563</f>
        <v>0.00167</v>
      </c>
      <c r="U563" s="41"/>
      <c r="V563" s="41"/>
      <c r="W563" s="41"/>
      <c r="X563" s="41"/>
      <c r="Y563" s="41"/>
      <c r="Z563" s="41"/>
      <c r="AA563" s="41"/>
      <c r="AB563" s="41"/>
      <c r="AC563" s="41"/>
      <c r="AD563" s="41"/>
      <c r="AE563" s="41"/>
      <c r="AR563" s="218" t="s">
        <v>250</v>
      </c>
      <c r="AT563" s="218" t="s">
        <v>143</v>
      </c>
      <c r="AU563" s="218" t="s">
        <v>86</v>
      </c>
      <c r="AY563" s="20" t="s">
        <v>141</v>
      </c>
      <c r="BE563" s="219">
        <f>IF(N563="základní",J563,0)</f>
        <v>0</v>
      </c>
      <c r="BF563" s="219">
        <f>IF(N563="snížená",J563,0)</f>
        <v>0</v>
      </c>
      <c r="BG563" s="219">
        <f>IF(N563="zákl. přenesená",J563,0)</f>
        <v>0</v>
      </c>
      <c r="BH563" s="219">
        <f>IF(N563="sníž. přenesená",J563,0)</f>
        <v>0</v>
      </c>
      <c r="BI563" s="219">
        <f>IF(N563="nulová",J563,0)</f>
        <v>0</v>
      </c>
      <c r="BJ563" s="20" t="s">
        <v>84</v>
      </c>
      <c r="BK563" s="219">
        <f>ROUND(I563*H563,2)</f>
        <v>0</v>
      </c>
      <c r="BL563" s="20" t="s">
        <v>250</v>
      </c>
      <c r="BM563" s="218" t="s">
        <v>903</v>
      </c>
    </row>
    <row r="564" s="2" customFormat="1">
      <c r="A564" s="41"/>
      <c r="B564" s="42"/>
      <c r="C564" s="43"/>
      <c r="D564" s="220" t="s">
        <v>150</v>
      </c>
      <c r="E564" s="43"/>
      <c r="F564" s="221" t="s">
        <v>904</v>
      </c>
      <c r="G564" s="43"/>
      <c r="H564" s="43"/>
      <c r="I564" s="222"/>
      <c r="J564" s="43"/>
      <c r="K564" s="43"/>
      <c r="L564" s="47"/>
      <c r="M564" s="223"/>
      <c r="N564" s="224"/>
      <c r="O564" s="87"/>
      <c r="P564" s="87"/>
      <c r="Q564" s="87"/>
      <c r="R564" s="87"/>
      <c r="S564" s="87"/>
      <c r="T564" s="88"/>
      <c r="U564" s="41"/>
      <c r="V564" s="41"/>
      <c r="W564" s="41"/>
      <c r="X564" s="41"/>
      <c r="Y564" s="41"/>
      <c r="Z564" s="41"/>
      <c r="AA564" s="41"/>
      <c r="AB564" s="41"/>
      <c r="AC564" s="41"/>
      <c r="AD564" s="41"/>
      <c r="AE564" s="41"/>
      <c r="AT564" s="20" t="s">
        <v>150</v>
      </c>
      <c r="AU564" s="20" t="s">
        <v>86</v>
      </c>
    </row>
    <row r="565" s="2" customFormat="1">
      <c r="A565" s="41"/>
      <c r="B565" s="42"/>
      <c r="C565" s="43"/>
      <c r="D565" s="225" t="s">
        <v>152</v>
      </c>
      <c r="E565" s="43"/>
      <c r="F565" s="226" t="s">
        <v>905</v>
      </c>
      <c r="G565" s="43"/>
      <c r="H565" s="43"/>
      <c r="I565" s="222"/>
      <c r="J565" s="43"/>
      <c r="K565" s="43"/>
      <c r="L565" s="47"/>
      <c r="M565" s="223"/>
      <c r="N565" s="224"/>
      <c r="O565" s="87"/>
      <c r="P565" s="87"/>
      <c r="Q565" s="87"/>
      <c r="R565" s="87"/>
      <c r="S565" s="87"/>
      <c r="T565" s="88"/>
      <c r="U565" s="41"/>
      <c r="V565" s="41"/>
      <c r="W565" s="41"/>
      <c r="X565" s="41"/>
      <c r="Y565" s="41"/>
      <c r="Z565" s="41"/>
      <c r="AA565" s="41"/>
      <c r="AB565" s="41"/>
      <c r="AC565" s="41"/>
      <c r="AD565" s="41"/>
      <c r="AE565" s="41"/>
      <c r="AT565" s="20" t="s">
        <v>152</v>
      </c>
      <c r="AU565" s="20" t="s">
        <v>86</v>
      </c>
    </row>
    <row r="566" s="2" customFormat="1" ht="33" customHeight="1">
      <c r="A566" s="41"/>
      <c r="B566" s="42"/>
      <c r="C566" s="207" t="s">
        <v>906</v>
      </c>
      <c r="D566" s="207" t="s">
        <v>143</v>
      </c>
      <c r="E566" s="208" t="s">
        <v>907</v>
      </c>
      <c r="F566" s="209" t="s">
        <v>908</v>
      </c>
      <c r="G566" s="210" t="s">
        <v>545</v>
      </c>
      <c r="H566" s="211">
        <v>14.300000000000001</v>
      </c>
      <c r="I566" s="212"/>
      <c r="J566" s="213">
        <f>ROUND(I566*H566,2)</f>
        <v>0</v>
      </c>
      <c r="K566" s="209" t="s">
        <v>315</v>
      </c>
      <c r="L566" s="47"/>
      <c r="M566" s="214" t="s">
        <v>19</v>
      </c>
      <c r="N566" s="215" t="s">
        <v>47</v>
      </c>
      <c r="O566" s="87"/>
      <c r="P566" s="216">
        <f>O566*H566</f>
        <v>0</v>
      </c>
      <c r="Q566" s="216">
        <v>0.0043699999999999998</v>
      </c>
      <c r="R566" s="216">
        <f>Q566*H566</f>
        <v>0.062490999999999998</v>
      </c>
      <c r="S566" s="216">
        <v>0</v>
      </c>
      <c r="T566" s="217">
        <f>S566*H566</f>
        <v>0</v>
      </c>
      <c r="U566" s="41"/>
      <c r="V566" s="41"/>
      <c r="W566" s="41"/>
      <c r="X566" s="41"/>
      <c r="Y566" s="41"/>
      <c r="Z566" s="41"/>
      <c r="AA566" s="41"/>
      <c r="AB566" s="41"/>
      <c r="AC566" s="41"/>
      <c r="AD566" s="41"/>
      <c r="AE566" s="41"/>
      <c r="AR566" s="218" t="s">
        <v>250</v>
      </c>
      <c r="AT566" s="218" t="s">
        <v>143</v>
      </c>
      <c r="AU566" s="218" t="s">
        <v>86</v>
      </c>
      <c r="AY566" s="20" t="s">
        <v>141</v>
      </c>
      <c r="BE566" s="219">
        <f>IF(N566="základní",J566,0)</f>
        <v>0</v>
      </c>
      <c r="BF566" s="219">
        <f>IF(N566="snížená",J566,0)</f>
        <v>0</v>
      </c>
      <c r="BG566" s="219">
        <f>IF(N566="zákl. přenesená",J566,0)</f>
        <v>0</v>
      </c>
      <c r="BH566" s="219">
        <f>IF(N566="sníž. přenesená",J566,0)</f>
        <v>0</v>
      </c>
      <c r="BI566" s="219">
        <f>IF(N566="nulová",J566,0)</f>
        <v>0</v>
      </c>
      <c r="BJ566" s="20" t="s">
        <v>84</v>
      </c>
      <c r="BK566" s="219">
        <f>ROUND(I566*H566,2)</f>
        <v>0</v>
      </c>
      <c r="BL566" s="20" t="s">
        <v>250</v>
      </c>
      <c r="BM566" s="218" t="s">
        <v>909</v>
      </c>
    </row>
    <row r="567" s="2" customFormat="1">
      <c r="A567" s="41"/>
      <c r="B567" s="42"/>
      <c r="C567" s="43"/>
      <c r="D567" s="220" t="s">
        <v>150</v>
      </c>
      <c r="E567" s="43"/>
      <c r="F567" s="221" t="s">
        <v>910</v>
      </c>
      <c r="G567" s="43"/>
      <c r="H567" s="43"/>
      <c r="I567" s="222"/>
      <c r="J567" s="43"/>
      <c r="K567" s="43"/>
      <c r="L567" s="47"/>
      <c r="M567" s="223"/>
      <c r="N567" s="224"/>
      <c r="O567" s="87"/>
      <c r="P567" s="87"/>
      <c r="Q567" s="87"/>
      <c r="R567" s="87"/>
      <c r="S567" s="87"/>
      <c r="T567" s="88"/>
      <c r="U567" s="41"/>
      <c r="V567" s="41"/>
      <c r="W567" s="41"/>
      <c r="X567" s="41"/>
      <c r="Y567" s="41"/>
      <c r="Z567" s="41"/>
      <c r="AA567" s="41"/>
      <c r="AB567" s="41"/>
      <c r="AC567" s="41"/>
      <c r="AD567" s="41"/>
      <c r="AE567" s="41"/>
      <c r="AT567" s="20" t="s">
        <v>150</v>
      </c>
      <c r="AU567" s="20" t="s">
        <v>86</v>
      </c>
    </row>
    <row r="568" s="2" customFormat="1" ht="33" customHeight="1">
      <c r="A568" s="41"/>
      <c r="B568" s="42"/>
      <c r="C568" s="207" t="s">
        <v>911</v>
      </c>
      <c r="D568" s="207" t="s">
        <v>143</v>
      </c>
      <c r="E568" s="208" t="s">
        <v>912</v>
      </c>
      <c r="F568" s="209" t="s">
        <v>913</v>
      </c>
      <c r="G568" s="210" t="s">
        <v>146</v>
      </c>
      <c r="H568" s="211">
        <v>1.2</v>
      </c>
      <c r="I568" s="212"/>
      <c r="J568" s="213">
        <f>ROUND(I568*H568,2)</f>
        <v>0</v>
      </c>
      <c r="K568" s="209" t="s">
        <v>147</v>
      </c>
      <c r="L568" s="47"/>
      <c r="M568" s="214" t="s">
        <v>19</v>
      </c>
      <c r="N568" s="215" t="s">
        <v>47</v>
      </c>
      <c r="O568" s="87"/>
      <c r="P568" s="216">
        <f>O568*H568</f>
        <v>0</v>
      </c>
      <c r="Q568" s="216">
        <v>0.0097599999999999996</v>
      </c>
      <c r="R568" s="216">
        <f>Q568*H568</f>
        <v>0.011711999999999999</v>
      </c>
      <c r="S568" s="216">
        <v>0</v>
      </c>
      <c r="T568" s="217">
        <f>S568*H568</f>
        <v>0</v>
      </c>
      <c r="U568" s="41"/>
      <c r="V568" s="41"/>
      <c r="W568" s="41"/>
      <c r="X568" s="41"/>
      <c r="Y568" s="41"/>
      <c r="Z568" s="41"/>
      <c r="AA568" s="41"/>
      <c r="AB568" s="41"/>
      <c r="AC568" s="41"/>
      <c r="AD568" s="41"/>
      <c r="AE568" s="41"/>
      <c r="AR568" s="218" t="s">
        <v>250</v>
      </c>
      <c r="AT568" s="218" t="s">
        <v>143</v>
      </c>
      <c r="AU568" s="218" t="s">
        <v>86</v>
      </c>
      <c r="AY568" s="20" t="s">
        <v>141</v>
      </c>
      <c r="BE568" s="219">
        <f>IF(N568="základní",J568,0)</f>
        <v>0</v>
      </c>
      <c r="BF568" s="219">
        <f>IF(N568="snížená",J568,0)</f>
        <v>0</v>
      </c>
      <c r="BG568" s="219">
        <f>IF(N568="zákl. přenesená",J568,0)</f>
        <v>0</v>
      </c>
      <c r="BH568" s="219">
        <f>IF(N568="sníž. přenesená",J568,0)</f>
        <v>0</v>
      </c>
      <c r="BI568" s="219">
        <f>IF(N568="nulová",J568,0)</f>
        <v>0</v>
      </c>
      <c r="BJ568" s="20" t="s">
        <v>84</v>
      </c>
      <c r="BK568" s="219">
        <f>ROUND(I568*H568,2)</f>
        <v>0</v>
      </c>
      <c r="BL568" s="20" t="s">
        <v>250</v>
      </c>
      <c r="BM568" s="218" t="s">
        <v>914</v>
      </c>
    </row>
    <row r="569" s="2" customFormat="1">
      <c r="A569" s="41"/>
      <c r="B569" s="42"/>
      <c r="C569" s="43"/>
      <c r="D569" s="220" t="s">
        <v>150</v>
      </c>
      <c r="E569" s="43"/>
      <c r="F569" s="221" t="s">
        <v>915</v>
      </c>
      <c r="G569" s="43"/>
      <c r="H569" s="43"/>
      <c r="I569" s="222"/>
      <c r="J569" s="43"/>
      <c r="K569" s="43"/>
      <c r="L569" s="47"/>
      <c r="M569" s="223"/>
      <c r="N569" s="224"/>
      <c r="O569" s="87"/>
      <c r="P569" s="87"/>
      <c r="Q569" s="87"/>
      <c r="R569" s="87"/>
      <c r="S569" s="87"/>
      <c r="T569" s="88"/>
      <c r="U569" s="41"/>
      <c r="V569" s="41"/>
      <c r="W569" s="41"/>
      <c r="X569" s="41"/>
      <c r="Y569" s="41"/>
      <c r="Z569" s="41"/>
      <c r="AA569" s="41"/>
      <c r="AB569" s="41"/>
      <c r="AC569" s="41"/>
      <c r="AD569" s="41"/>
      <c r="AE569" s="41"/>
      <c r="AT569" s="20" t="s">
        <v>150</v>
      </c>
      <c r="AU569" s="20" t="s">
        <v>86</v>
      </c>
    </row>
    <row r="570" s="2" customFormat="1">
      <c r="A570" s="41"/>
      <c r="B570" s="42"/>
      <c r="C570" s="43"/>
      <c r="D570" s="225" t="s">
        <v>152</v>
      </c>
      <c r="E570" s="43"/>
      <c r="F570" s="226" t="s">
        <v>916</v>
      </c>
      <c r="G570" s="43"/>
      <c r="H570" s="43"/>
      <c r="I570" s="222"/>
      <c r="J570" s="43"/>
      <c r="K570" s="43"/>
      <c r="L570" s="47"/>
      <c r="M570" s="223"/>
      <c r="N570" s="224"/>
      <c r="O570" s="87"/>
      <c r="P570" s="87"/>
      <c r="Q570" s="87"/>
      <c r="R570" s="87"/>
      <c r="S570" s="87"/>
      <c r="T570" s="88"/>
      <c r="U570" s="41"/>
      <c r="V570" s="41"/>
      <c r="W570" s="41"/>
      <c r="X570" s="41"/>
      <c r="Y570" s="41"/>
      <c r="Z570" s="41"/>
      <c r="AA570" s="41"/>
      <c r="AB570" s="41"/>
      <c r="AC570" s="41"/>
      <c r="AD570" s="41"/>
      <c r="AE570" s="41"/>
      <c r="AT570" s="20" t="s">
        <v>152</v>
      </c>
      <c r="AU570" s="20" t="s">
        <v>86</v>
      </c>
    </row>
    <row r="571" s="2" customFormat="1" ht="24.15" customHeight="1">
      <c r="A571" s="41"/>
      <c r="B571" s="42"/>
      <c r="C571" s="207" t="s">
        <v>917</v>
      </c>
      <c r="D571" s="207" t="s">
        <v>143</v>
      </c>
      <c r="E571" s="208" t="s">
        <v>918</v>
      </c>
      <c r="F571" s="209" t="s">
        <v>919</v>
      </c>
      <c r="G571" s="210" t="s">
        <v>545</v>
      </c>
      <c r="H571" s="211">
        <v>1</v>
      </c>
      <c r="I571" s="212"/>
      <c r="J571" s="213">
        <f>ROUND(I571*H571,2)</f>
        <v>0</v>
      </c>
      <c r="K571" s="209" t="s">
        <v>147</v>
      </c>
      <c r="L571" s="47"/>
      <c r="M571" s="214" t="s">
        <v>19</v>
      </c>
      <c r="N571" s="215" t="s">
        <v>47</v>
      </c>
      <c r="O571" s="87"/>
      <c r="P571" s="216">
        <f>O571*H571</f>
        <v>0</v>
      </c>
      <c r="Q571" s="216">
        <v>0.00216</v>
      </c>
      <c r="R571" s="216">
        <f>Q571*H571</f>
        <v>0.00216</v>
      </c>
      <c r="S571" s="216">
        <v>0</v>
      </c>
      <c r="T571" s="217">
        <f>S571*H571</f>
        <v>0</v>
      </c>
      <c r="U571" s="41"/>
      <c r="V571" s="41"/>
      <c r="W571" s="41"/>
      <c r="X571" s="41"/>
      <c r="Y571" s="41"/>
      <c r="Z571" s="41"/>
      <c r="AA571" s="41"/>
      <c r="AB571" s="41"/>
      <c r="AC571" s="41"/>
      <c r="AD571" s="41"/>
      <c r="AE571" s="41"/>
      <c r="AR571" s="218" t="s">
        <v>250</v>
      </c>
      <c r="AT571" s="218" t="s">
        <v>143</v>
      </c>
      <c r="AU571" s="218" t="s">
        <v>86</v>
      </c>
      <c r="AY571" s="20" t="s">
        <v>141</v>
      </c>
      <c r="BE571" s="219">
        <f>IF(N571="základní",J571,0)</f>
        <v>0</v>
      </c>
      <c r="BF571" s="219">
        <f>IF(N571="snížená",J571,0)</f>
        <v>0</v>
      </c>
      <c r="BG571" s="219">
        <f>IF(N571="zákl. přenesená",J571,0)</f>
        <v>0</v>
      </c>
      <c r="BH571" s="219">
        <f>IF(N571="sníž. přenesená",J571,0)</f>
        <v>0</v>
      </c>
      <c r="BI571" s="219">
        <f>IF(N571="nulová",J571,0)</f>
        <v>0</v>
      </c>
      <c r="BJ571" s="20" t="s">
        <v>84</v>
      </c>
      <c r="BK571" s="219">
        <f>ROUND(I571*H571,2)</f>
        <v>0</v>
      </c>
      <c r="BL571" s="20" t="s">
        <v>250</v>
      </c>
      <c r="BM571" s="218" t="s">
        <v>920</v>
      </c>
    </row>
    <row r="572" s="2" customFormat="1">
      <c r="A572" s="41"/>
      <c r="B572" s="42"/>
      <c r="C572" s="43"/>
      <c r="D572" s="220" t="s">
        <v>150</v>
      </c>
      <c r="E572" s="43"/>
      <c r="F572" s="221" t="s">
        <v>921</v>
      </c>
      <c r="G572" s="43"/>
      <c r="H572" s="43"/>
      <c r="I572" s="222"/>
      <c r="J572" s="43"/>
      <c r="K572" s="43"/>
      <c r="L572" s="47"/>
      <c r="M572" s="223"/>
      <c r="N572" s="224"/>
      <c r="O572" s="87"/>
      <c r="P572" s="87"/>
      <c r="Q572" s="87"/>
      <c r="R572" s="87"/>
      <c r="S572" s="87"/>
      <c r="T572" s="88"/>
      <c r="U572" s="41"/>
      <c r="V572" s="41"/>
      <c r="W572" s="41"/>
      <c r="X572" s="41"/>
      <c r="Y572" s="41"/>
      <c r="Z572" s="41"/>
      <c r="AA572" s="41"/>
      <c r="AB572" s="41"/>
      <c r="AC572" s="41"/>
      <c r="AD572" s="41"/>
      <c r="AE572" s="41"/>
      <c r="AT572" s="20" t="s">
        <v>150</v>
      </c>
      <c r="AU572" s="20" t="s">
        <v>86</v>
      </c>
    </row>
    <row r="573" s="2" customFormat="1">
      <c r="A573" s="41"/>
      <c r="B573" s="42"/>
      <c r="C573" s="43"/>
      <c r="D573" s="225" t="s">
        <v>152</v>
      </c>
      <c r="E573" s="43"/>
      <c r="F573" s="226" t="s">
        <v>922</v>
      </c>
      <c r="G573" s="43"/>
      <c r="H573" s="43"/>
      <c r="I573" s="222"/>
      <c r="J573" s="43"/>
      <c r="K573" s="43"/>
      <c r="L573" s="47"/>
      <c r="M573" s="223"/>
      <c r="N573" s="224"/>
      <c r="O573" s="87"/>
      <c r="P573" s="87"/>
      <c r="Q573" s="87"/>
      <c r="R573" s="87"/>
      <c r="S573" s="87"/>
      <c r="T573" s="88"/>
      <c r="U573" s="41"/>
      <c r="V573" s="41"/>
      <c r="W573" s="41"/>
      <c r="X573" s="41"/>
      <c r="Y573" s="41"/>
      <c r="Z573" s="41"/>
      <c r="AA573" s="41"/>
      <c r="AB573" s="41"/>
      <c r="AC573" s="41"/>
      <c r="AD573" s="41"/>
      <c r="AE573" s="41"/>
      <c r="AT573" s="20" t="s">
        <v>152</v>
      </c>
      <c r="AU573" s="20" t="s">
        <v>86</v>
      </c>
    </row>
    <row r="574" s="2" customFormat="1" ht="33" customHeight="1">
      <c r="A574" s="41"/>
      <c r="B574" s="42"/>
      <c r="C574" s="207" t="s">
        <v>923</v>
      </c>
      <c r="D574" s="207" t="s">
        <v>143</v>
      </c>
      <c r="E574" s="208" t="s">
        <v>924</v>
      </c>
      <c r="F574" s="209" t="s">
        <v>925</v>
      </c>
      <c r="G574" s="210" t="s">
        <v>307</v>
      </c>
      <c r="H574" s="211">
        <v>2</v>
      </c>
      <c r="I574" s="212"/>
      <c r="J574" s="213">
        <f>ROUND(I574*H574,2)</f>
        <v>0</v>
      </c>
      <c r="K574" s="209" t="s">
        <v>147</v>
      </c>
      <c r="L574" s="47"/>
      <c r="M574" s="214" t="s">
        <v>19</v>
      </c>
      <c r="N574" s="215" t="s">
        <v>47</v>
      </c>
      <c r="O574" s="87"/>
      <c r="P574" s="216">
        <f>O574*H574</f>
        <v>0</v>
      </c>
      <c r="Q574" s="216">
        <v>0</v>
      </c>
      <c r="R574" s="216">
        <f>Q574*H574</f>
        <v>0</v>
      </c>
      <c r="S574" s="216">
        <v>0</v>
      </c>
      <c r="T574" s="217">
        <f>S574*H574</f>
        <v>0</v>
      </c>
      <c r="U574" s="41"/>
      <c r="V574" s="41"/>
      <c r="W574" s="41"/>
      <c r="X574" s="41"/>
      <c r="Y574" s="41"/>
      <c r="Z574" s="41"/>
      <c r="AA574" s="41"/>
      <c r="AB574" s="41"/>
      <c r="AC574" s="41"/>
      <c r="AD574" s="41"/>
      <c r="AE574" s="41"/>
      <c r="AR574" s="218" t="s">
        <v>250</v>
      </c>
      <c r="AT574" s="218" t="s">
        <v>143</v>
      </c>
      <c r="AU574" s="218" t="s">
        <v>86</v>
      </c>
      <c r="AY574" s="20" t="s">
        <v>141</v>
      </c>
      <c r="BE574" s="219">
        <f>IF(N574="základní",J574,0)</f>
        <v>0</v>
      </c>
      <c r="BF574" s="219">
        <f>IF(N574="snížená",J574,0)</f>
        <v>0</v>
      </c>
      <c r="BG574" s="219">
        <f>IF(N574="zákl. přenesená",J574,0)</f>
        <v>0</v>
      </c>
      <c r="BH574" s="219">
        <f>IF(N574="sníž. přenesená",J574,0)</f>
        <v>0</v>
      </c>
      <c r="BI574" s="219">
        <f>IF(N574="nulová",J574,0)</f>
        <v>0</v>
      </c>
      <c r="BJ574" s="20" t="s">
        <v>84</v>
      </c>
      <c r="BK574" s="219">
        <f>ROUND(I574*H574,2)</f>
        <v>0</v>
      </c>
      <c r="BL574" s="20" t="s">
        <v>250</v>
      </c>
      <c r="BM574" s="218" t="s">
        <v>926</v>
      </c>
    </row>
    <row r="575" s="2" customFormat="1">
      <c r="A575" s="41"/>
      <c r="B575" s="42"/>
      <c r="C575" s="43"/>
      <c r="D575" s="220" t="s">
        <v>150</v>
      </c>
      <c r="E575" s="43"/>
      <c r="F575" s="221" t="s">
        <v>927</v>
      </c>
      <c r="G575" s="43"/>
      <c r="H575" s="43"/>
      <c r="I575" s="222"/>
      <c r="J575" s="43"/>
      <c r="K575" s="43"/>
      <c r="L575" s="47"/>
      <c r="M575" s="223"/>
      <c r="N575" s="224"/>
      <c r="O575" s="87"/>
      <c r="P575" s="87"/>
      <c r="Q575" s="87"/>
      <c r="R575" s="87"/>
      <c r="S575" s="87"/>
      <c r="T575" s="88"/>
      <c r="U575" s="41"/>
      <c r="V575" s="41"/>
      <c r="W575" s="41"/>
      <c r="X575" s="41"/>
      <c r="Y575" s="41"/>
      <c r="Z575" s="41"/>
      <c r="AA575" s="41"/>
      <c r="AB575" s="41"/>
      <c r="AC575" s="41"/>
      <c r="AD575" s="41"/>
      <c r="AE575" s="41"/>
      <c r="AT575" s="20" t="s">
        <v>150</v>
      </c>
      <c r="AU575" s="20" t="s">
        <v>86</v>
      </c>
    </row>
    <row r="576" s="2" customFormat="1">
      <c r="A576" s="41"/>
      <c r="B576" s="42"/>
      <c r="C576" s="43"/>
      <c r="D576" s="225" t="s">
        <v>152</v>
      </c>
      <c r="E576" s="43"/>
      <c r="F576" s="226" t="s">
        <v>928</v>
      </c>
      <c r="G576" s="43"/>
      <c r="H576" s="43"/>
      <c r="I576" s="222"/>
      <c r="J576" s="43"/>
      <c r="K576" s="43"/>
      <c r="L576" s="47"/>
      <c r="M576" s="223"/>
      <c r="N576" s="224"/>
      <c r="O576" s="87"/>
      <c r="P576" s="87"/>
      <c r="Q576" s="87"/>
      <c r="R576" s="87"/>
      <c r="S576" s="87"/>
      <c r="T576" s="88"/>
      <c r="U576" s="41"/>
      <c r="V576" s="41"/>
      <c r="W576" s="41"/>
      <c r="X576" s="41"/>
      <c r="Y576" s="41"/>
      <c r="Z576" s="41"/>
      <c r="AA576" s="41"/>
      <c r="AB576" s="41"/>
      <c r="AC576" s="41"/>
      <c r="AD576" s="41"/>
      <c r="AE576" s="41"/>
      <c r="AT576" s="20" t="s">
        <v>152</v>
      </c>
      <c r="AU576" s="20" t="s">
        <v>86</v>
      </c>
    </row>
    <row r="577" s="2" customFormat="1" ht="33" customHeight="1">
      <c r="A577" s="41"/>
      <c r="B577" s="42"/>
      <c r="C577" s="207" t="s">
        <v>929</v>
      </c>
      <c r="D577" s="207" t="s">
        <v>143</v>
      </c>
      <c r="E577" s="208" t="s">
        <v>930</v>
      </c>
      <c r="F577" s="209" t="s">
        <v>931</v>
      </c>
      <c r="G577" s="210" t="s">
        <v>545</v>
      </c>
      <c r="H577" s="211">
        <v>17.399999999999999</v>
      </c>
      <c r="I577" s="212"/>
      <c r="J577" s="213">
        <f>ROUND(I577*H577,2)</f>
        <v>0</v>
      </c>
      <c r="K577" s="209" t="s">
        <v>147</v>
      </c>
      <c r="L577" s="47"/>
      <c r="M577" s="214" t="s">
        <v>19</v>
      </c>
      <c r="N577" s="215" t="s">
        <v>47</v>
      </c>
      <c r="O577" s="87"/>
      <c r="P577" s="216">
        <f>O577*H577</f>
        <v>0</v>
      </c>
      <c r="Q577" s="216">
        <v>0.0028900000000000002</v>
      </c>
      <c r="R577" s="216">
        <f>Q577*H577</f>
        <v>0.050285999999999997</v>
      </c>
      <c r="S577" s="216">
        <v>0</v>
      </c>
      <c r="T577" s="217">
        <f>S577*H577</f>
        <v>0</v>
      </c>
      <c r="U577" s="41"/>
      <c r="V577" s="41"/>
      <c r="W577" s="41"/>
      <c r="X577" s="41"/>
      <c r="Y577" s="41"/>
      <c r="Z577" s="41"/>
      <c r="AA577" s="41"/>
      <c r="AB577" s="41"/>
      <c r="AC577" s="41"/>
      <c r="AD577" s="41"/>
      <c r="AE577" s="41"/>
      <c r="AR577" s="218" t="s">
        <v>250</v>
      </c>
      <c r="AT577" s="218" t="s">
        <v>143</v>
      </c>
      <c r="AU577" s="218" t="s">
        <v>86</v>
      </c>
      <c r="AY577" s="20" t="s">
        <v>141</v>
      </c>
      <c r="BE577" s="219">
        <f>IF(N577="základní",J577,0)</f>
        <v>0</v>
      </c>
      <c r="BF577" s="219">
        <f>IF(N577="snížená",J577,0)</f>
        <v>0</v>
      </c>
      <c r="BG577" s="219">
        <f>IF(N577="zákl. přenesená",J577,0)</f>
        <v>0</v>
      </c>
      <c r="BH577" s="219">
        <f>IF(N577="sníž. přenesená",J577,0)</f>
        <v>0</v>
      </c>
      <c r="BI577" s="219">
        <f>IF(N577="nulová",J577,0)</f>
        <v>0</v>
      </c>
      <c r="BJ577" s="20" t="s">
        <v>84</v>
      </c>
      <c r="BK577" s="219">
        <f>ROUND(I577*H577,2)</f>
        <v>0</v>
      </c>
      <c r="BL577" s="20" t="s">
        <v>250</v>
      </c>
      <c r="BM577" s="218" t="s">
        <v>932</v>
      </c>
    </row>
    <row r="578" s="2" customFormat="1">
      <c r="A578" s="41"/>
      <c r="B578" s="42"/>
      <c r="C578" s="43"/>
      <c r="D578" s="220" t="s">
        <v>150</v>
      </c>
      <c r="E578" s="43"/>
      <c r="F578" s="221" t="s">
        <v>933</v>
      </c>
      <c r="G578" s="43"/>
      <c r="H578" s="43"/>
      <c r="I578" s="222"/>
      <c r="J578" s="43"/>
      <c r="K578" s="43"/>
      <c r="L578" s="47"/>
      <c r="M578" s="223"/>
      <c r="N578" s="224"/>
      <c r="O578" s="87"/>
      <c r="P578" s="87"/>
      <c r="Q578" s="87"/>
      <c r="R578" s="87"/>
      <c r="S578" s="87"/>
      <c r="T578" s="88"/>
      <c r="U578" s="41"/>
      <c r="V578" s="41"/>
      <c r="W578" s="41"/>
      <c r="X578" s="41"/>
      <c r="Y578" s="41"/>
      <c r="Z578" s="41"/>
      <c r="AA578" s="41"/>
      <c r="AB578" s="41"/>
      <c r="AC578" s="41"/>
      <c r="AD578" s="41"/>
      <c r="AE578" s="41"/>
      <c r="AT578" s="20" t="s">
        <v>150</v>
      </c>
      <c r="AU578" s="20" t="s">
        <v>86</v>
      </c>
    </row>
    <row r="579" s="2" customFormat="1">
      <c r="A579" s="41"/>
      <c r="B579" s="42"/>
      <c r="C579" s="43"/>
      <c r="D579" s="225" t="s">
        <v>152</v>
      </c>
      <c r="E579" s="43"/>
      <c r="F579" s="226" t="s">
        <v>934</v>
      </c>
      <c r="G579" s="43"/>
      <c r="H579" s="43"/>
      <c r="I579" s="222"/>
      <c r="J579" s="43"/>
      <c r="K579" s="43"/>
      <c r="L579" s="47"/>
      <c r="M579" s="223"/>
      <c r="N579" s="224"/>
      <c r="O579" s="87"/>
      <c r="P579" s="87"/>
      <c r="Q579" s="87"/>
      <c r="R579" s="87"/>
      <c r="S579" s="87"/>
      <c r="T579" s="88"/>
      <c r="U579" s="41"/>
      <c r="V579" s="41"/>
      <c r="W579" s="41"/>
      <c r="X579" s="41"/>
      <c r="Y579" s="41"/>
      <c r="Z579" s="41"/>
      <c r="AA579" s="41"/>
      <c r="AB579" s="41"/>
      <c r="AC579" s="41"/>
      <c r="AD579" s="41"/>
      <c r="AE579" s="41"/>
      <c r="AT579" s="20" t="s">
        <v>152</v>
      </c>
      <c r="AU579" s="20" t="s">
        <v>86</v>
      </c>
    </row>
    <row r="580" s="2" customFormat="1" ht="33" customHeight="1">
      <c r="A580" s="41"/>
      <c r="B580" s="42"/>
      <c r="C580" s="207" t="s">
        <v>935</v>
      </c>
      <c r="D580" s="207" t="s">
        <v>143</v>
      </c>
      <c r="E580" s="208" t="s">
        <v>936</v>
      </c>
      <c r="F580" s="209" t="s">
        <v>937</v>
      </c>
      <c r="G580" s="210" t="s">
        <v>545</v>
      </c>
      <c r="H580" s="211">
        <v>11.300000000000001</v>
      </c>
      <c r="I580" s="212"/>
      <c r="J580" s="213">
        <f>ROUND(I580*H580,2)</f>
        <v>0</v>
      </c>
      <c r="K580" s="209" t="s">
        <v>147</v>
      </c>
      <c r="L580" s="47"/>
      <c r="M580" s="214" t="s">
        <v>19</v>
      </c>
      <c r="N580" s="215" t="s">
        <v>47</v>
      </c>
      <c r="O580" s="87"/>
      <c r="P580" s="216">
        <f>O580*H580</f>
        <v>0</v>
      </c>
      <c r="Q580" s="216">
        <v>0.0058199999999999997</v>
      </c>
      <c r="R580" s="216">
        <f>Q580*H580</f>
        <v>0.065766000000000005</v>
      </c>
      <c r="S580" s="216">
        <v>0</v>
      </c>
      <c r="T580" s="217">
        <f>S580*H580</f>
        <v>0</v>
      </c>
      <c r="U580" s="41"/>
      <c r="V580" s="41"/>
      <c r="W580" s="41"/>
      <c r="X580" s="41"/>
      <c r="Y580" s="41"/>
      <c r="Z580" s="41"/>
      <c r="AA580" s="41"/>
      <c r="AB580" s="41"/>
      <c r="AC580" s="41"/>
      <c r="AD580" s="41"/>
      <c r="AE580" s="41"/>
      <c r="AR580" s="218" t="s">
        <v>250</v>
      </c>
      <c r="AT580" s="218" t="s">
        <v>143</v>
      </c>
      <c r="AU580" s="218" t="s">
        <v>86</v>
      </c>
      <c r="AY580" s="20" t="s">
        <v>141</v>
      </c>
      <c r="BE580" s="219">
        <f>IF(N580="základní",J580,0)</f>
        <v>0</v>
      </c>
      <c r="BF580" s="219">
        <f>IF(N580="snížená",J580,0)</f>
        <v>0</v>
      </c>
      <c r="BG580" s="219">
        <f>IF(N580="zákl. přenesená",J580,0)</f>
        <v>0</v>
      </c>
      <c r="BH580" s="219">
        <f>IF(N580="sníž. přenesená",J580,0)</f>
        <v>0</v>
      </c>
      <c r="BI580" s="219">
        <f>IF(N580="nulová",J580,0)</f>
        <v>0</v>
      </c>
      <c r="BJ580" s="20" t="s">
        <v>84</v>
      </c>
      <c r="BK580" s="219">
        <f>ROUND(I580*H580,2)</f>
        <v>0</v>
      </c>
      <c r="BL580" s="20" t="s">
        <v>250</v>
      </c>
      <c r="BM580" s="218" t="s">
        <v>938</v>
      </c>
    </row>
    <row r="581" s="2" customFormat="1">
      <c r="A581" s="41"/>
      <c r="B581" s="42"/>
      <c r="C581" s="43"/>
      <c r="D581" s="220" t="s">
        <v>150</v>
      </c>
      <c r="E581" s="43"/>
      <c r="F581" s="221" t="s">
        <v>939</v>
      </c>
      <c r="G581" s="43"/>
      <c r="H581" s="43"/>
      <c r="I581" s="222"/>
      <c r="J581" s="43"/>
      <c r="K581" s="43"/>
      <c r="L581" s="47"/>
      <c r="M581" s="223"/>
      <c r="N581" s="224"/>
      <c r="O581" s="87"/>
      <c r="P581" s="87"/>
      <c r="Q581" s="87"/>
      <c r="R581" s="87"/>
      <c r="S581" s="87"/>
      <c r="T581" s="88"/>
      <c r="U581" s="41"/>
      <c r="V581" s="41"/>
      <c r="W581" s="41"/>
      <c r="X581" s="41"/>
      <c r="Y581" s="41"/>
      <c r="Z581" s="41"/>
      <c r="AA581" s="41"/>
      <c r="AB581" s="41"/>
      <c r="AC581" s="41"/>
      <c r="AD581" s="41"/>
      <c r="AE581" s="41"/>
      <c r="AT581" s="20" t="s">
        <v>150</v>
      </c>
      <c r="AU581" s="20" t="s">
        <v>86</v>
      </c>
    </row>
    <row r="582" s="2" customFormat="1">
      <c r="A582" s="41"/>
      <c r="B582" s="42"/>
      <c r="C582" s="43"/>
      <c r="D582" s="225" t="s">
        <v>152</v>
      </c>
      <c r="E582" s="43"/>
      <c r="F582" s="226" t="s">
        <v>940</v>
      </c>
      <c r="G582" s="43"/>
      <c r="H582" s="43"/>
      <c r="I582" s="222"/>
      <c r="J582" s="43"/>
      <c r="K582" s="43"/>
      <c r="L582" s="47"/>
      <c r="M582" s="223"/>
      <c r="N582" s="224"/>
      <c r="O582" s="87"/>
      <c r="P582" s="87"/>
      <c r="Q582" s="87"/>
      <c r="R582" s="87"/>
      <c r="S582" s="87"/>
      <c r="T582" s="88"/>
      <c r="U582" s="41"/>
      <c r="V582" s="41"/>
      <c r="W582" s="41"/>
      <c r="X582" s="41"/>
      <c r="Y582" s="41"/>
      <c r="Z582" s="41"/>
      <c r="AA582" s="41"/>
      <c r="AB582" s="41"/>
      <c r="AC582" s="41"/>
      <c r="AD582" s="41"/>
      <c r="AE582" s="41"/>
      <c r="AT582" s="20" t="s">
        <v>152</v>
      </c>
      <c r="AU582" s="20" t="s">
        <v>86</v>
      </c>
    </row>
    <row r="583" s="2" customFormat="1" ht="24.15" customHeight="1">
      <c r="A583" s="41"/>
      <c r="B583" s="42"/>
      <c r="C583" s="207" t="s">
        <v>941</v>
      </c>
      <c r="D583" s="207" t="s">
        <v>143</v>
      </c>
      <c r="E583" s="208" t="s">
        <v>942</v>
      </c>
      <c r="F583" s="209" t="s">
        <v>943</v>
      </c>
      <c r="G583" s="210" t="s">
        <v>545</v>
      </c>
      <c r="H583" s="211">
        <v>28.699999999999999</v>
      </c>
      <c r="I583" s="212"/>
      <c r="J583" s="213">
        <f>ROUND(I583*H583,2)</f>
        <v>0</v>
      </c>
      <c r="K583" s="209" t="s">
        <v>147</v>
      </c>
      <c r="L583" s="47"/>
      <c r="M583" s="214" t="s">
        <v>19</v>
      </c>
      <c r="N583" s="215" t="s">
        <v>47</v>
      </c>
      <c r="O583" s="87"/>
      <c r="P583" s="216">
        <f>O583*H583</f>
        <v>0</v>
      </c>
      <c r="Q583" s="216">
        <v>-3.0000000000000001E-05</v>
      </c>
      <c r="R583" s="216">
        <f>Q583*H583</f>
        <v>-0.000861</v>
      </c>
      <c r="S583" s="216">
        <v>0</v>
      </c>
      <c r="T583" s="217">
        <f>S583*H583</f>
        <v>0</v>
      </c>
      <c r="U583" s="41"/>
      <c r="V583" s="41"/>
      <c r="W583" s="41"/>
      <c r="X583" s="41"/>
      <c r="Y583" s="41"/>
      <c r="Z583" s="41"/>
      <c r="AA583" s="41"/>
      <c r="AB583" s="41"/>
      <c r="AC583" s="41"/>
      <c r="AD583" s="41"/>
      <c r="AE583" s="41"/>
      <c r="AR583" s="218" t="s">
        <v>250</v>
      </c>
      <c r="AT583" s="218" t="s">
        <v>143</v>
      </c>
      <c r="AU583" s="218" t="s">
        <v>86</v>
      </c>
      <c r="AY583" s="20" t="s">
        <v>141</v>
      </c>
      <c r="BE583" s="219">
        <f>IF(N583="základní",J583,0)</f>
        <v>0</v>
      </c>
      <c r="BF583" s="219">
        <f>IF(N583="snížená",J583,0)</f>
        <v>0</v>
      </c>
      <c r="BG583" s="219">
        <f>IF(N583="zákl. přenesená",J583,0)</f>
        <v>0</v>
      </c>
      <c r="BH583" s="219">
        <f>IF(N583="sníž. přenesená",J583,0)</f>
        <v>0</v>
      </c>
      <c r="BI583" s="219">
        <f>IF(N583="nulová",J583,0)</f>
        <v>0</v>
      </c>
      <c r="BJ583" s="20" t="s">
        <v>84</v>
      </c>
      <c r="BK583" s="219">
        <f>ROUND(I583*H583,2)</f>
        <v>0</v>
      </c>
      <c r="BL583" s="20" t="s">
        <v>250</v>
      </c>
      <c r="BM583" s="218" t="s">
        <v>944</v>
      </c>
    </row>
    <row r="584" s="2" customFormat="1">
      <c r="A584" s="41"/>
      <c r="B584" s="42"/>
      <c r="C584" s="43"/>
      <c r="D584" s="220" t="s">
        <v>150</v>
      </c>
      <c r="E584" s="43"/>
      <c r="F584" s="221" t="s">
        <v>945</v>
      </c>
      <c r="G584" s="43"/>
      <c r="H584" s="43"/>
      <c r="I584" s="222"/>
      <c r="J584" s="43"/>
      <c r="K584" s="43"/>
      <c r="L584" s="47"/>
      <c r="M584" s="223"/>
      <c r="N584" s="224"/>
      <c r="O584" s="87"/>
      <c r="P584" s="87"/>
      <c r="Q584" s="87"/>
      <c r="R584" s="87"/>
      <c r="S584" s="87"/>
      <c r="T584" s="88"/>
      <c r="U584" s="41"/>
      <c r="V584" s="41"/>
      <c r="W584" s="41"/>
      <c r="X584" s="41"/>
      <c r="Y584" s="41"/>
      <c r="Z584" s="41"/>
      <c r="AA584" s="41"/>
      <c r="AB584" s="41"/>
      <c r="AC584" s="41"/>
      <c r="AD584" s="41"/>
      <c r="AE584" s="41"/>
      <c r="AT584" s="20" t="s">
        <v>150</v>
      </c>
      <c r="AU584" s="20" t="s">
        <v>86</v>
      </c>
    </row>
    <row r="585" s="2" customFormat="1">
      <c r="A585" s="41"/>
      <c r="B585" s="42"/>
      <c r="C585" s="43"/>
      <c r="D585" s="225" t="s">
        <v>152</v>
      </c>
      <c r="E585" s="43"/>
      <c r="F585" s="226" t="s">
        <v>946</v>
      </c>
      <c r="G585" s="43"/>
      <c r="H585" s="43"/>
      <c r="I585" s="222"/>
      <c r="J585" s="43"/>
      <c r="K585" s="43"/>
      <c r="L585" s="47"/>
      <c r="M585" s="223"/>
      <c r="N585" s="224"/>
      <c r="O585" s="87"/>
      <c r="P585" s="87"/>
      <c r="Q585" s="87"/>
      <c r="R585" s="87"/>
      <c r="S585" s="87"/>
      <c r="T585" s="88"/>
      <c r="U585" s="41"/>
      <c r="V585" s="41"/>
      <c r="W585" s="41"/>
      <c r="X585" s="41"/>
      <c r="Y585" s="41"/>
      <c r="Z585" s="41"/>
      <c r="AA585" s="41"/>
      <c r="AB585" s="41"/>
      <c r="AC585" s="41"/>
      <c r="AD585" s="41"/>
      <c r="AE585" s="41"/>
      <c r="AT585" s="20" t="s">
        <v>152</v>
      </c>
      <c r="AU585" s="20" t="s">
        <v>86</v>
      </c>
    </row>
    <row r="586" s="2" customFormat="1" ht="24.15" customHeight="1">
      <c r="A586" s="41"/>
      <c r="B586" s="42"/>
      <c r="C586" s="207" t="s">
        <v>947</v>
      </c>
      <c r="D586" s="207" t="s">
        <v>143</v>
      </c>
      <c r="E586" s="208" t="s">
        <v>948</v>
      </c>
      <c r="F586" s="209" t="s">
        <v>949</v>
      </c>
      <c r="G586" s="210" t="s">
        <v>545</v>
      </c>
      <c r="H586" s="211">
        <v>10</v>
      </c>
      <c r="I586" s="212"/>
      <c r="J586" s="213">
        <f>ROUND(I586*H586,2)</f>
        <v>0</v>
      </c>
      <c r="K586" s="209" t="s">
        <v>147</v>
      </c>
      <c r="L586" s="47"/>
      <c r="M586" s="214" t="s">
        <v>19</v>
      </c>
      <c r="N586" s="215" t="s">
        <v>47</v>
      </c>
      <c r="O586" s="87"/>
      <c r="P586" s="216">
        <f>O586*H586</f>
        <v>0</v>
      </c>
      <c r="Q586" s="216">
        <v>0</v>
      </c>
      <c r="R586" s="216">
        <f>Q586*H586</f>
        <v>0</v>
      </c>
      <c r="S586" s="216">
        <v>0</v>
      </c>
      <c r="T586" s="217">
        <f>S586*H586</f>
        <v>0</v>
      </c>
      <c r="U586" s="41"/>
      <c r="V586" s="41"/>
      <c r="W586" s="41"/>
      <c r="X586" s="41"/>
      <c r="Y586" s="41"/>
      <c r="Z586" s="41"/>
      <c r="AA586" s="41"/>
      <c r="AB586" s="41"/>
      <c r="AC586" s="41"/>
      <c r="AD586" s="41"/>
      <c r="AE586" s="41"/>
      <c r="AR586" s="218" t="s">
        <v>250</v>
      </c>
      <c r="AT586" s="218" t="s">
        <v>143</v>
      </c>
      <c r="AU586" s="218" t="s">
        <v>86</v>
      </c>
      <c r="AY586" s="20" t="s">
        <v>141</v>
      </c>
      <c r="BE586" s="219">
        <f>IF(N586="základní",J586,0)</f>
        <v>0</v>
      </c>
      <c r="BF586" s="219">
        <f>IF(N586="snížená",J586,0)</f>
        <v>0</v>
      </c>
      <c r="BG586" s="219">
        <f>IF(N586="zákl. přenesená",J586,0)</f>
        <v>0</v>
      </c>
      <c r="BH586" s="219">
        <f>IF(N586="sníž. přenesená",J586,0)</f>
        <v>0</v>
      </c>
      <c r="BI586" s="219">
        <f>IF(N586="nulová",J586,0)</f>
        <v>0</v>
      </c>
      <c r="BJ586" s="20" t="s">
        <v>84</v>
      </c>
      <c r="BK586" s="219">
        <f>ROUND(I586*H586,2)</f>
        <v>0</v>
      </c>
      <c r="BL586" s="20" t="s">
        <v>250</v>
      </c>
      <c r="BM586" s="218" t="s">
        <v>950</v>
      </c>
    </row>
    <row r="587" s="2" customFormat="1">
      <c r="A587" s="41"/>
      <c r="B587" s="42"/>
      <c r="C587" s="43"/>
      <c r="D587" s="220" t="s">
        <v>150</v>
      </c>
      <c r="E587" s="43"/>
      <c r="F587" s="221" t="s">
        <v>951</v>
      </c>
      <c r="G587" s="43"/>
      <c r="H587" s="43"/>
      <c r="I587" s="222"/>
      <c r="J587" s="43"/>
      <c r="K587" s="43"/>
      <c r="L587" s="47"/>
      <c r="M587" s="223"/>
      <c r="N587" s="224"/>
      <c r="O587" s="87"/>
      <c r="P587" s="87"/>
      <c r="Q587" s="87"/>
      <c r="R587" s="87"/>
      <c r="S587" s="87"/>
      <c r="T587" s="88"/>
      <c r="U587" s="41"/>
      <c r="V587" s="41"/>
      <c r="W587" s="41"/>
      <c r="X587" s="41"/>
      <c r="Y587" s="41"/>
      <c r="Z587" s="41"/>
      <c r="AA587" s="41"/>
      <c r="AB587" s="41"/>
      <c r="AC587" s="41"/>
      <c r="AD587" s="41"/>
      <c r="AE587" s="41"/>
      <c r="AT587" s="20" t="s">
        <v>150</v>
      </c>
      <c r="AU587" s="20" t="s">
        <v>86</v>
      </c>
    </row>
    <row r="588" s="2" customFormat="1">
      <c r="A588" s="41"/>
      <c r="B588" s="42"/>
      <c r="C588" s="43"/>
      <c r="D588" s="225" t="s">
        <v>152</v>
      </c>
      <c r="E588" s="43"/>
      <c r="F588" s="226" t="s">
        <v>952</v>
      </c>
      <c r="G588" s="43"/>
      <c r="H588" s="43"/>
      <c r="I588" s="222"/>
      <c r="J588" s="43"/>
      <c r="K588" s="43"/>
      <c r="L588" s="47"/>
      <c r="M588" s="223"/>
      <c r="N588" s="224"/>
      <c r="O588" s="87"/>
      <c r="P588" s="87"/>
      <c r="Q588" s="87"/>
      <c r="R588" s="87"/>
      <c r="S588" s="87"/>
      <c r="T588" s="88"/>
      <c r="U588" s="41"/>
      <c r="V588" s="41"/>
      <c r="W588" s="41"/>
      <c r="X588" s="41"/>
      <c r="Y588" s="41"/>
      <c r="Z588" s="41"/>
      <c r="AA588" s="41"/>
      <c r="AB588" s="41"/>
      <c r="AC588" s="41"/>
      <c r="AD588" s="41"/>
      <c r="AE588" s="41"/>
      <c r="AT588" s="20" t="s">
        <v>152</v>
      </c>
      <c r="AU588" s="20" t="s">
        <v>86</v>
      </c>
    </row>
    <row r="589" s="2" customFormat="1" ht="24.15" customHeight="1">
      <c r="A589" s="41"/>
      <c r="B589" s="42"/>
      <c r="C589" s="259" t="s">
        <v>953</v>
      </c>
      <c r="D589" s="259" t="s">
        <v>244</v>
      </c>
      <c r="E589" s="260" t="s">
        <v>954</v>
      </c>
      <c r="F589" s="261" t="s">
        <v>955</v>
      </c>
      <c r="G589" s="262" t="s">
        <v>596</v>
      </c>
      <c r="H589" s="263">
        <v>1</v>
      </c>
      <c r="I589" s="264"/>
      <c r="J589" s="265">
        <f>ROUND(I589*H589,2)</f>
        <v>0</v>
      </c>
      <c r="K589" s="261" t="s">
        <v>315</v>
      </c>
      <c r="L589" s="266"/>
      <c r="M589" s="267" t="s">
        <v>19</v>
      </c>
      <c r="N589" s="268" t="s">
        <v>47</v>
      </c>
      <c r="O589" s="87"/>
      <c r="P589" s="216">
        <f>O589*H589</f>
        <v>0</v>
      </c>
      <c r="Q589" s="216">
        <v>0.0038500000000000001</v>
      </c>
      <c r="R589" s="216">
        <f>Q589*H589</f>
        <v>0.0038500000000000001</v>
      </c>
      <c r="S589" s="216">
        <v>0</v>
      </c>
      <c r="T589" s="217">
        <f>S589*H589</f>
        <v>0</v>
      </c>
      <c r="U589" s="41"/>
      <c r="V589" s="41"/>
      <c r="W589" s="41"/>
      <c r="X589" s="41"/>
      <c r="Y589" s="41"/>
      <c r="Z589" s="41"/>
      <c r="AA589" s="41"/>
      <c r="AB589" s="41"/>
      <c r="AC589" s="41"/>
      <c r="AD589" s="41"/>
      <c r="AE589" s="41"/>
      <c r="AR589" s="218" t="s">
        <v>345</v>
      </c>
      <c r="AT589" s="218" t="s">
        <v>244</v>
      </c>
      <c r="AU589" s="218" t="s">
        <v>86</v>
      </c>
      <c r="AY589" s="20" t="s">
        <v>141</v>
      </c>
      <c r="BE589" s="219">
        <f>IF(N589="základní",J589,0)</f>
        <v>0</v>
      </c>
      <c r="BF589" s="219">
        <f>IF(N589="snížená",J589,0)</f>
        <v>0</v>
      </c>
      <c r="BG589" s="219">
        <f>IF(N589="zákl. přenesená",J589,0)</f>
        <v>0</v>
      </c>
      <c r="BH589" s="219">
        <f>IF(N589="sníž. přenesená",J589,0)</f>
        <v>0</v>
      </c>
      <c r="BI589" s="219">
        <f>IF(N589="nulová",J589,0)</f>
        <v>0</v>
      </c>
      <c r="BJ589" s="20" t="s">
        <v>84</v>
      </c>
      <c r="BK589" s="219">
        <f>ROUND(I589*H589,2)</f>
        <v>0</v>
      </c>
      <c r="BL589" s="20" t="s">
        <v>250</v>
      </c>
      <c r="BM589" s="218" t="s">
        <v>956</v>
      </c>
    </row>
    <row r="590" s="2" customFormat="1">
      <c r="A590" s="41"/>
      <c r="B590" s="42"/>
      <c r="C590" s="43"/>
      <c r="D590" s="220" t="s">
        <v>150</v>
      </c>
      <c r="E590" s="43"/>
      <c r="F590" s="221" t="s">
        <v>955</v>
      </c>
      <c r="G590" s="43"/>
      <c r="H590" s="43"/>
      <c r="I590" s="222"/>
      <c r="J590" s="43"/>
      <c r="K590" s="43"/>
      <c r="L590" s="47"/>
      <c r="M590" s="223"/>
      <c r="N590" s="224"/>
      <c r="O590" s="87"/>
      <c r="P590" s="87"/>
      <c r="Q590" s="87"/>
      <c r="R590" s="87"/>
      <c r="S590" s="87"/>
      <c r="T590" s="88"/>
      <c r="U590" s="41"/>
      <c r="V590" s="41"/>
      <c r="W590" s="41"/>
      <c r="X590" s="41"/>
      <c r="Y590" s="41"/>
      <c r="Z590" s="41"/>
      <c r="AA590" s="41"/>
      <c r="AB590" s="41"/>
      <c r="AC590" s="41"/>
      <c r="AD590" s="41"/>
      <c r="AE590" s="41"/>
      <c r="AT590" s="20" t="s">
        <v>150</v>
      </c>
      <c r="AU590" s="20" t="s">
        <v>86</v>
      </c>
    </row>
    <row r="591" s="2" customFormat="1" ht="24.15" customHeight="1">
      <c r="A591" s="41"/>
      <c r="B591" s="42"/>
      <c r="C591" s="207" t="s">
        <v>957</v>
      </c>
      <c r="D591" s="207" t="s">
        <v>143</v>
      </c>
      <c r="E591" s="208" t="s">
        <v>958</v>
      </c>
      <c r="F591" s="209" t="s">
        <v>959</v>
      </c>
      <c r="G591" s="210" t="s">
        <v>545</v>
      </c>
      <c r="H591" s="211">
        <v>4</v>
      </c>
      <c r="I591" s="212"/>
      <c r="J591" s="213">
        <f>ROUND(I591*H591,2)</f>
        <v>0</v>
      </c>
      <c r="K591" s="209" t="s">
        <v>147</v>
      </c>
      <c r="L591" s="47"/>
      <c r="M591" s="214" t="s">
        <v>19</v>
      </c>
      <c r="N591" s="215" t="s">
        <v>47</v>
      </c>
      <c r="O591" s="87"/>
      <c r="P591" s="216">
        <f>O591*H591</f>
        <v>0</v>
      </c>
      <c r="Q591" s="216">
        <v>0.0021700000000000001</v>
      </c>
      <c r="R591" s="216">
        <f>Q591*H591</f>
        <v>0.0086800000000000002</v>
      </c>
      <c r="S591" s="216">
        <v>0</v>
      </c>
      <c r="T591" s="217">
        <f>S591*H591</f>
        <v>0</v>
      </c>
      <c r="U591" s="41"/>
      <c r="V591" s="41"/>
      <c r="W591" s="41"/>
      <c r="X591" s="41"/>
      <c r="Y591" s="41"/>
      <c r="Z591" s="41"/>
      <c r="AA591" s="41"/>
      <c r="AB591" s="41"/>
      <c r="AC591" s="41"/>
      <c r="AD591" s="41"/>
      <c r="AE591" s="41"/>
      <c r="AR591" s="218" t="s">
        <v>250</v>
      </c>
      <c r="AT591" s="218" t="s">
        <v>143</v>
      </c>
      <c r="AU591" s="218" t="s">
        <v>86</v>
      </c>
      <c r="AY591" s="20" t="s">
        <v>141</v>
      </c>
      <c r="BE591" s="219">
        <f>IF(N591="základní",J591,0)</f>
        <v>0</v>
      </c>
      <c r="BF591" s="219">
        <f>IF(N591="snížená",J591,0)</f>
        <v>0</v>
      </c>
      <c r="BG591" s="219">
        <f>IF(N591="zákl. přenesená",J591,0)</f>
        <v>0</v>
      </c>
      <c r="BH591" s="219">
        <f>IF(N591="sníž. přenesená",J591,0)</f>
        <v>0</v>
      </c>
      <c r="BI591" s="219">
        <f>IF(N591="nulová",J591,0)</f>
        <v>0</v>
      </c>
      <c r="BJ591" s="20" t="s">
        <v>84</v>
      </c>
      <c r="BK591" s="219">
        <f>ROUND(I591*H591,2)</f>
        <v>0</v>
      </c>
      <c r="BL591" s="20" t="s">
        <v>250</v>
      </c>
      <c r="BM591" s="218" t="s">
        <v>960</v>
      </c>
    </row>
    <row r="592" s="2" customFormat="1">
      <c r="A592" s="41"/>
      <c r="B592" s="42"/>
      <c r="C592" s="43"/>
      <c r="D592" s="220" t="s">
        <v>150</v>
      </c>
      <c r="E592" s="43"/>
      <c r="F592" s="221" t="s">
        <v>961</v>
      </c>
      <c r="G592" s="43"/>
      <c r="H592" s="43"/>
      <c r="I592" s="222"/>
      <c r="J592" s="43"/>
      <c r="K592" s="43"/>
      <c r="L592" s="47"/>
      <c r="M592" s="223"/>
      <c r="N592" s="224"/>
      <c r="O592" s="87"/>
      <c r="P592" s="87"/>
      <c r="Q592" s="87"/>
      <c r="R592" s="87"/>
      <c r="S592" s="87"/>
      <c r="T592" s="88"/>
      <c r="U592" s="41"/>
      <c r="V592" s="41"/>
      <c r="W592" s="41"/>
      <c r="X592" s="41"/>
      <c r="Y592" s="41"/>
      <c r="Z592" s="41"/>
      <c r="AA592" s="41"/>
      <c r="AB592" s="41"/>
      <c r="AC592" s="41"/>
      <c r="AD592" s="41"/>
      <c r="AE592" s="41"/>
      <c r="AT592" s="20" t="s">
        <v>150</v>
      </c>
      <c r="AU592" s="20" t="s">
        <v>86</v>
      </c>
    </row>
    <row r="593" s="2" customFormat="1">
      <c r="A593" s="41"/>
      <c r="B593" s="42"/>
      <c r="C593" s="43"/>
      <c r="D593" s="225" t="s">
        <v>152</v>
      </c>
      <c r="E593" s="43"/>
      <c r="F593" s="226" t="s">
        <v>962</v>
      </c>
      <c r="G593" s="43"/>
      <c r="H593" s="43"/>
      <c r="I593" s="222"/>
      <c r="J593" s="43"/>
      <c r="K593" s="43"/>
      <c r="L593" s="47"/>
      <c r="M593" s="223"/>
      <c r="N593" s="224"/>
      <c r="O593" s="87"/>
      <c r="P593" s="87"/>
      <c r="Q593" s="87"/>
      <c r="R593" s="87"/>
      <c r="S593" s="87"/>
      <c r="T593" s="88"/>
      <c r="U593" s="41"/>
      <c r="V593" s="41"/>
      <c r="W593" s="41"/>
      <c r="X593" s="41"/>
      <c r="Y593" s="41"/>
      <c r="Z593" s="41"/>
      <c r="AA593" s="41"/>
      <c r="AB593" s="41"/>
      <c r="AC593" s="41"/>
      <c r="AD593" s="41"/>
      <c r="AE593" s="41"/>
      <c r="AT593" s="20" t="s">
        <v>152</v>
      </c>
      <c r="AU593" s="20" t="s">
        <v>86</v>
      </c>
    </row>
    <row r="594" s="2" customFormat="1" ht="24.15" customHeight="1">
      <c r="A594" s="41"/>
      <c r="B594" s="42"/>
      <c r="C594" s="207" t="s">
        <v>963</v>
      </c>
      <c r="D594" s="207" t="s">
        <v>143</v>
      </c>
      <c r="E594" s="208" t="s">
        <v>964</v>
      </c>
      <c r="F594" s="209" t="s">
        <v>965</v>
      </c>
      <c r="G594" s="210" t="s">
        <v>220</v>
      </c>
      <c r="H594" s="211">
        <v>0.20399999999999999</v>
      </c>
      <c r="I594" s="212"/>
      <c r="J594" s="213">
        <f>ROUND(I594*H594,2)</f>
        <v>0</v>
      </c>
      <c r="K594" s="209" t="s">
        <v>147</v>
      </c>
      <c r="L594" s="47"/>
      <c r="M594" s="214" t="s">
        <v>19</v>
      </c>
      <c r="N594" s="215" t="s">
        <v>47</v>
      </c>
      <c r="O594" s="87"/>
      <c r="P594" s="216">
        <f>O594*H594</f>
        <v>0</v>
      </c>
      <c r="Q594" s="216">
        <v>0</v>
      </c>
      <c r="R594" s="216">
        <f>Q594*H594</f>
        <v>0</v>
      </c>
      <c r="S594" s="216">
        <v>0</v>
      </c>
      <c r="T594" s="217">
        <f>S594*H594</f>
        <v>0</v>
      </c>
      <c r="U594" s="41"/>
      <c r="V594" s="41"/>
      <c r="W594" s="41"/>
      <c r="X594" s="41"/>
      <c r="Y594" s="41"/>
      <c r="Z594" s="41"/>
      <c r="AA594" s="41"/>
      <c r="AB594" s="41"/>
      <c r="AC594" s="41"/>
      <c r="AD594" s="41"/>
      <c r="AE594" s="41"/>
      <c r="AR594" s="218" t="s">
        <v>250</v>
      </c>
      <c r="AT594" s="218" t="s">
        <v>143</v>
      </c>
      <c r="AU594" s="218" t="s">
        <v>86</v>
      </c>
      <c r="AY594" s="20" t="s">
        <v>141</v>
      </c>
      <c r="BE594" s="219">
        <f>IF(N594="základní",J594,0)</f>
        <v>0</v>
      </c>
      <c r="BF594" s="219">
        <f>IF(N594="snížená",J594,0)</f>
        <v>0</v>
      </c>
      <c r="BG594" s="219">
        <f>IF(N594="zákl. přenesená",J594,0)</f>
        <v>0</v>
      </c>
      <c r="BH594" s="219">
        <f>IF(N594="sníž. přenesená",J594,0)</f>
        <v>0</v>
      </c>
      <c r="BI594" s="219">
        <f>IF(N594="nulová",J594,0)</f>
        <v>0</v>
      </c>
      <c r="BJ594" s="20" t="s">
        <v>84</v>
      </c>
      <c r="BK594" s="219">
        <f>ROUND(I594*H594,2)</f>
        <v>0</v>
      </c>
      <c r="BL594" s="20" t="s">
        <v>250</v>
      </c>
      <c r="BM594" s="218" t="s">
        <v>966</v>
      </c>
    </row>
    <row r="595" s="2" customFormat="1">
      <c r="A595" s="41"/>
      <c r="B595" s="42"/>
      <c r="C595" s="43"/>
      <c r="D595" s="220" t="s">
        <v>150</v>
      </c>
      <c r="E595" s="43"/>
      <c r="F595" s="221" t="s">
        <v>967</v>
      </c>
      <c r="G595" s="43"/>
      <c r="H595" s="43"/>
      <c r="I595" s="222"/>
      <c r="J595" s="43"/>
      <c r="K595" s="43"/>
      <c r="L595" s="47"/>
      <c r="M595" s="223"/>
      <c r="N595" s="224"/>
      <c r="O595" s="87"/>
      <c r="P595" s="87"/>
      <c r="Q595" s="87"/>
      <c r="R595" s="87"/>
      <c r="S595" s="87"/>
      <c r="T595" s="88"/>
      <c r="U595" s="41"/>
      <c r="V595" s="41"/>
      <c r="W595" s="41"/>
      <c r="X595" s="41"/>
      <c r="Y595" s="41"/>
      <c r="Z595" s="41"/>
      <c r="AA595" s="41"/>
      <c r="AB595" s="41"/>
      <c r="AC595" s="41"/>
      <c r="AD595" s="41"/>
      <c r="AE595" s="41"/>
      <c r="AT595" s="20" t="s">
        <v>150</v>
      </c>
      <c r="AU595" s="20" t="s">
        <v>86</v>
      </c>
    </row>
    <row r="596" s="2" customFormat="1">
      <c r="A596" s="41"/>
      <c r="B596" s="42"/>
      <c r="C596" s="43"/>
      <c r="D596" s="225" t="s">
        <v>152</v>
      </c>
      <c r="E596" s="43"/>
      <c r="F596" s="226" t="s">
        <v>968</v>
      </c>
      <c r="G596" s="43"/>
      <c r="H596" s="43"/>
      <c r="I596" s="222"/>
      <c r="J596" s="43"/>
      <c r="K596" s="43"/>
      <c r="L596" s="47"/>
      <c r="M596" s="223"/>
      <c r="N596" s="224"/>
      <c r="O596" s="87"/>
      <c r="P596" s="87"/>
      <c r="Q596" s="87"/>
      <c r="R596" s="87"/>
      <c r="S596" s="87"/>
      <c r="T596" s="88"/>
      <c r="U596" s="41"/>
      <c r="V596" s="41"/>
      <c r="W596" s="41"/>
      <c r="X596" s="41"/>
      <c r="Y596" s="41"/>
      <c r="Z596" s="41"/>
      <c r="AA596" s="41"/>
      <c r="AB596" s="41"/>
      <c r="AC596" s="41"/>
      <c r="AD596" s="41"/>
      <c r="AE596" s="41"/>
      <c r="AT596" s="20" t="s">
        <v>152</v>
      </c>
      <c r="AU596" s="20" t="s">
        <v>86</v>
      </c>
    </row>
    <row r="597" s="12" customFormat="1" ht="22.8" customHeight="1">
      <c r="A597" s="12"/>
      <c r="B597" s="191"/>
      <c r="C597" s="192"/>
      <c r="D597" s="193" t="s">
        <v>75</v>
      </c>
      <c r="E597" s="205" t="s">
        <v>969</v>
      </c>
      <c r="F597" s="205" t="s">
        <v>970</v>
      </c>
      <c r="G597" s="192"/>
      <c r="H597" s="192"/>
      <c r="I597" s="195"/>
      <c r="J597" s="206">
        <f>BK597</f>
        <v>0</v>
      </c>
      <c r="K597" s="192"/>
      <c r="L597" s="197"/>
      <c r="M597" s="198"/>
      <c r="N597" s="199"/>
      <c r="O597" s="199"/>
      <c r="P597" s="200">
        <f>SUM(P598:P644)</f>
        <v>0</v>
      </c>
      <c r="Q597" s="199"/>
      <c r="R597" s="200">
        <f>SUM(R598:R644)</f>
        <v>0.051274999999999994</v>
      </c>
      <c r="S597" s="199"/>
      <c r="T597" s="201">
        <f>SUM(T598:T644)</f>
        <v>0.026000000000000002</v>
      </c>
      <c r="U597" s="12"/>
      <c r="V597" s="12"/>
      <c r="W597" s="12"/>
      <c r="X597" s="12"/>
      <c r="Y597" s="12"/>
      <c r="Z597" s="12"/>
      <c r="AA597" s="12"/>
      <c r="AB597" s="12"/>
      <c r="AC597" s="12"/>
      <c r="AD597" s="12"/>
      <c r="AE597" s="12"/>
      <c r="AR597" s="202" t="s">
        <v>86</v>
      </c>
      <c r="AT597" s="203" t="s">
        <v>75</v>
      </c>
      <c r="AU597" s="203" t="s">
        <v>84</v>
      </c>
      <c r="AY597" s="202" t="s">
        <v>141</v>
      </c>
      <c r="BK597" s="204">
        <f>SUM(BK598:BK644)</f>
        <v>0</v>
      </c>
    </row>
    <row r="598" s="2" customFormat="1" ht="24.15" customHeight="1">
      <c r="A598" s="41"/>
      <c r="B598" s="42"/>
      <c r="C598" s="207" t="s">
        <v>971</v>
      </c>
      <c r="D598" s="207" t="s">
        <v>143</v>
      </c>
      <c r="E598" s="208" t="s">
        <v>972</v>
      </c>
      <c r="F598" s="209" t="s">
        <v>973</v>
      </c>
      <c r="G598" s="210" t="s">
        <v>146</v>
      </c>
      <c r="H598" s="211">
        <v>1.5</v>
      </c>
      <c r="I598" s="212"/>
      <c r="J598" s="213">
        <f>ROUND(I598*H598,2)</f>
        <v>0</v>
      </c>
      <c r="K598" s="209" t="s">
        <v>147</v>
      </c>
      <c r="L598" s="47"/>
      <c r="M598" s="214" t="s">
        <v>19</v>
      </c>
      <c r="N598" s="215" t="s">
        <v>47</v>
      </c>
      <c r="O598" s="87"/>
      <c r="P598" s="216">
        <f>O598*H598</f>
        <v>0</v>
      </c>
      <c r="Q598" s="216">
        <v>0.00027</v>
      </c>
      <c r="R598" s="216">
        <f>Q598*H598</f>
        <v>0.00040499999999999998</v>
      </c>
      <c r="S598" s="216">
        <v>0</v>
      </c>
      <c r="T598" s="217">
        <f>S598*H598</f>
        <v>0</v>
      </c>
      <c r="U598" s="41"/>
      <c r="V598" s="41"/>
      <c r="W598" s="41"/>
      <c r="X598" s="41"/>
      <c r="Y598" s="41"/>
      <c r="Z598" s="41"/>
      <c r="AA598" s="41"/>
      <c r="AB598" s="41"/>
      <c r="AC598" s="41"/>
      <c r="AD598" s="41"/>
      <c r="AE598" s="41"/>
      <c r="AR598" s="218" t="s">
        <v>250</v>
      </c>
      <c r="AT598" s="218" t="s">
        <v>143</v>
      </c>
      <c r="AU598" s="218" t="s">
        <v>86</v>
      </c>
      <c r="AY598" s="20" t="s">
        <v>141</v>
      </c>
      <c r="BE598" s="219">
        <f>IF(N598="základní",J598,0)</f>
        <v>0</v>
      </c>
      <c r="BF598" s="219">
        <f>IF(N598="snížená",J598,0)</f>
        <v>0</v>
      </c>
      <c r="BG598" s="219">
        <f>IF(N598="zákl. přenesená",J598,0)</f>
        <v>0</v>
      </c>
      <c r="BH598" s="219">
        <f>IF(N598="sníž. přenesená",J598,0)</f>
        <v>0</v>
      </c>
      <c r="BI598" s="219">
        <f>IF(N598="nulová",J598,0)</f>
        <v>0</v>
      </c>
      <c r="BJ598" s="20" t="s">
        <v>84</v>
      </c>
      <c r="BK598" s="219">
        <f>ROUND(I598*H598,2)</f>
        <v>0</v>
      </c>
      <c r="BL598" s="20" t="s">
        <v>250</v>
      </c>
      <c r="BM598" s="218" t="s">
        <v>974</v>
      </c>
    </row>
    <row r="599" s="2" customFormat="1">
      <c r="A599" s="41"/>
      <c r="B599" s="42"/>
      <c r="C599" s="43"/>
      <c r="D599" s="220" t="s">
        <v>150</v>
      </c>
      <c r="E599" s="43"/>
      <c r="F599" s="221" t="s">
        <v>975</v>
      </c>
      <c r="G599" s="43"/>
      <c r="H599" s="43"/>
      <c r="I599" s="222"/>
      <c r="J599" s="43"/>
      <c r="K599" s="43"/>
      <c r="L599" s="47"/>
      <c r="M599" s="223"/>
      <c r="N599" s="224"/>
      <c r="O599" s="87"/>
      <c r="P599" s="87"/>
      <c r="Q599" s="87"/>
      <c r="R599" s="87"/>
      <c r="S599" s="87"/>
      <c r="T599" s="88"/>
      <c r="U599" s="41"/>
      <c r="V599" s="41"/>
      <c r="W599" s="41"/>
      <c r="X599" s="41"/>
      <c r="Y599" s="41"/>
      <c r="Z599" s="41"/>
      <c r="AA599" s="41"/>
      <c r="AB599" s="41"/>
      <c r="AC599" s="41"/>
      <c r="AD599" s="41"/>
      <c r="AE599" s="41"/>
      <c r="AT599" s="20" t="s">
        <v>150</v>
      </c>
      <c r="AU599" s="20" t="s">
        <v>86</v>
      </c>
    </row>
    <row r="600" s="2" customFormat="1">
      <c r="A600" s="41"/>
      <c r="B600" s="42"/>
      <c r="C600" s="43"/>
      <c r="D600" s="225" t="s">
        <v>152</v>
      </c>
      <c r="E600" s="43"/>
      <c r="F600" s="226" t="s">
        <v>976</v>
      </c>
      <c r="G600" s="43"/>
      <c r="H600" s="43"/>
      <c r="I600" s="222"/>
      <c r="J600" s="43"/>
      <c r="K600" s="43"/>
      <c r="L600" s="47"/>
      <c r="M600" s="223"/>
      <c r="N600" s="224"/>
      <c r="O600" s="87"/>
      <c r="P600" s="87"/>
      <c r="Q600" s="87"/>
      <c r="R600" s="87"/>
      <c r="S600" s="87"/>
      <c r="T600" s="88"/>
      <c r="U600" s="41"/>
      <c r="V600" s="41"/>
      <c r="W600" s="41"/>
      <c r="X600" s="41"/>
      <c r="Y600" s="41"/>
      <c r="Z600" s="41"/>
      <c r="AA600" s="41"/>
      <c r="AB600" s="41"/>
      <c r="AC600" s="41"/>
      <c r="AD600" s="41"/>
      <c r="AE600" s="41"/>
      <c r="AT600" s="20" t="s">
        <v>152</v>
      </c>
      <c r="AU600" s="20" t="s">
        <v>86</v>
      </c>
    </row>
    <row r="601" s="15" customFormat="1">
      <c r="A601" s="15"/>
      <c r="B601" s="249"/>
      <c r="C601" s="250"/>
      <c r="D601" s="220" t="s">
        <v>171</v>
      </c>
      <c r="E601" s="251" t="s">
        <v>19</v>
      </c>
      <c r="F601" s="252" t="s">
        <v>977</v>
      </c>
      <c r="G601" s="250"/>
      <c r="H601" s="251" t="s">
        <v>19</v>
      </c>
      <c r="I601" s="253"/>
      <c r="J601" s="250"/>
      <c r="K601" s="250"/>
      <c r="L601" s="254"/>
      <c r="M601" s="255"/>
      <c r="N601" s="256"/>
      <c r="O601" s="256"/>
      <c r="P601" s="256"/>
      <c r="Q601" s="256"/>
      <c r="R601" s="256"/>
      <c r="S601" s="256"/>
      <c r="T601" s="257"/>
      <c r="U601" s="15"/>
      <c r="V601" s="15"/>
      <c r="W601" s="15"/>
      <c r="X601" s="15"/>
      <c r="Y601" s="15"/>
      <c r="Z601" s="15"/>
      <c r="AA601" s="15"/>
      <c r="AB601" s="15"/>
      <c r="AC601" s="15"/>
      <c r="AD601" s="15"/>
      <c r="AE601" s="15"/>
      <c r="AT601" s="258" t="s">
        <v>171</v>
      </c>
      <c r="AU601" s="258" t="s">
        <v>86</v>
      </c>
      <c r="AV601" s="15" t="s">
        <v>84</v>
      </c>
      <c r="AW601" s="15" t="s">
        <v>37</v>
      </c>
      <c r="AX601" s="15" t="s">
        <v>76</v>
      </c>
      <c r="AY601" s="258" t="s">
        <v>141</v>
      </c>
    </row>
    <row r="602" s="13" customFormat="1">
      <c r="A602" s="13"/>
      <c r="B602" s="227"/>
      <c r="C602" s="228"/>
      <c r="D602" s="220" t="s">
        <v>171</v>
      </c>
      <c r="E602" s="229" t="s">
        <v>19</v>
      </c>
      <c r="F602" s="230" t="s">
        <v>978</v>
      </c>
      <c r="G602" s="228"/>
      <c r="H602" s="231">
        <v>1.5</v>
      </c>
      <c r="I602" s="232"/>
      <c r="J602" s="228"/>
      <c r="K602" s="228"/>
      <c r="L602" s="233"/>
      <c r="M602" s="234"/>
      <c r="N602" s="235"/>
      <c r="O602" s="235"/>
      <c r="P602" s="235"/>
      <c r="Q602" s="235"/>
      <c r="R602" s="235"/>
      <c r="S602" s="235"/>
      <c r="T602" s="236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37" t="s">
        <v>171</v>
      </c>
      <c r="AU602" s="237" t="s">
        <v>86</v>
      </c>
      <c r="AV602" s="13" t="s">
        <v>86</v>
      </c>
      <c r="AW602" s="13" t="s">
        <v>37</v>
      </c>
      <c r="AX602" s="13" t="s">
        <v>84</v>
      </c>
      <c r="AY602" s="237" t="s">
        <v>141</v>
      </c>
    </row>
    <row r="603" s="2" customFormat="1" ht="33" customHeight="1">
      <c r="A603" s="41"/>
      <c r="B603" s="42"/>
      <c r="C603" s="207" t="s">
        <v>979</v>
      </c>
      <c r="D603" s="207" t="s">
        <v>143</v>
      </c>
      <c r="E603" s="208" t="s">
        <v>980</v>
      </c>
      <c r="F603" s="209" t="s">
        <v>981</v>
      </c>
      <c r="G603" s="210" t="s">
        <v>146</v>
      </c>
      <c r="H603" s="211">
        <v>1.5</v>
      </c>
      <c r="I603" s="212"/>
      <c r="J603" s="213">
        <f>ROUND(I603*H603,2)</f>
        <v>0</v>
      </c>
      <c r="K603" s="209" t="s">
        <v>147</v>
      </c>
      <c r="L603" s="47"/>
      <c r="M603" s="214" t="s">
        <v>19</v>
      </c>
      <c r="N603" s="215" t="s">
        <v>47</v>
      </c>
      <c r="O603" s="87"/>
      <c r="P603" s="216">
        <f>O603*H603</f>
        <v>0</v>
      </c>
      <c r="Q603" s="216">
        <v>0</v>
      </c>
      <c r="R603" s="216">
        <f>Q603*H603</f>
        <v>0</v>
      </c>
      <c r="S603" s="216">
        <v>0</v>
      </c>
      <c r="T603" s="217">
        <f>S603*H603</f>
        <v>0</v>
      </c>
      <c r="U603" s="41"/>
      <c r="V603" s="41"/>
      <c r="W603" s="41"/>
      <c r="X603" s="41"/>
      <c r="Y603" s="41"/>
      <c r="Z603" s="41"/>
      <c r="AA603" s="41"/>
      <c r="AB603" s="41"/>
      <c r="AC603" s="41"/>
      <c r="AD603" s="41"/>
      <c r="AE603" s="41"/>
      <c r="AR603" s="218" t="s">
        <v>250</v>
      </c>
      <c r="AT603" s="218" t="s">
        <v>143</v>
      </c>
      <c r="AU603" s="218" t="s">
        <v>86</v>
      </c>
      <c r="AY603" s="20" t="s">
        <v>141</v>
      </c>
      <c r="BE603" s="219">
        <f>IF(N603="základní",J603,0)</f>
        <v>0</v>
      </c>
      <c r="BF603" s="219">
        <f>IF(N603="snížená",J603,0)</f>
        <v>0</v>
      </c>
      <c r="BG603" s="219">
        <f>IF(N603="zákl. přenesená",J603,0)</f>
        <v>0</v>
      </c>
      <c r="BH603" s="219">
        <f>IF(N603="sníž. přenesená",J603,0)</f>
        <v>0</v>
      </c>
      <c r="BI603" s="219">
        <f>IF(N603="nulová",J603,0)</f>
        <v>0</v>
      </c>
      <c r="BJ603" s="20" t="s">
        <v>84</v>
      </c>
      <c r="BK603" s="219">
        <f>ROUND(I603*H603,2)</f>
        <v>0</v>
      </c>
      <c r="BL603" s="20" t="s">
        <v>250</v>
      </c>
      <c r="BM603" s="218" t="s">
        <v>982</v>
      </c>
    </row>
    <row r="604" s="2" customFormat="1">
      <c r="A604" s="41"/>
      <c r="B604" s="42"/>
      <c r="C604" s="43"/>
      <c r="D604" s="220" t="s">
        <v>150</v>
      </c>
      <c r="E604" s="43"/>
      <c r="F604" s="221" t="s">
        <v>983</v>
      </c>
      <c r="G604" s="43"/>
      <c r="H604" s="43"/>
      <c r="I604" s="222"/>
      <c r="J604" s="43"/>
      <c r="K604" s="43"/>
      <c r="L604" s="47"/>
      <c r="M604" s="223"/>
      <c r="N604" s="224"/>
      <c r="O604" s="87"/>
      <c r="P604" s="87"/>
      <c r="Q604" s="87"/>
      <c r="R604" s="87"/>
      <c r="S604" s="87"/>
      <c r="T604" s="88"/>
      <c r="U604" s="41"/>
      <c r="V604" s="41"/>
      <c r="W604" s="41"/>
      <c r="X604" s="41"/>
      <c r="Y604" s="41"/>
      <c r="Z604" s="41"/>
      <c r="AA604" s="41"/>
      <c r="AB604" s="41"/>
      <c r="AC604" s="41"/>
      <c r="AD604" s="41"/>
      <c r="AE604" s="41"/>
      <c r="AT604" s="20" t="s">
        <v>150</v>
      </c>
      <c r="AU604" s="20" t="s">
        <v>86</v>
      </c>
    </row>
    <row r="605" s="2" customFormat="1">
      <c r="A605" s="41"/>
      <c r="B605" s="42"/>
      <c r="C605" s="43"/>
      <c r="D605" s="225" t="s">
        <v>152</v>
      </c>
      <c r="E605" s="43"/>
      <c r="F605" s="226" t="s">
        <v>984</v>
      </c>
      <c r="G605" s="43"/>
      <c r="H605" s="43"/>
      <c r="I605" s="222"/>
      <c r="J605" s="43"/>
      <c r="K605" s="43"/>
      <c r="L605" s="47"/>
      <c r="M605" s="223"/>
      <c r="N605" s="224"/>
      <c r="O605" s="87"/>
      <c r="P605" s="87"/>
      <c r="Q605" s="87"/>
      <c r="R605" s="87"/>
      <c r="S605" s="87"/>
      <c r="T605" s="88"/>
      <c r="U605" s="41"/>
      <c r="V605" s="41"/>
      <c r="W605" s="41"/>
      <c r="X605" s="41"/>
      <c r="Y605" s="41"/>
      <c r="Z605" s="41"/>
      <c r="AA605" s="41"/>
      <c r="AB605" s="41"/>
      <c r="AC605" s="41"/>
      <c r="AD605" s="41"/>
      <c r="AE605" s="41"/>
      <c r="AT605" s="20" t="s">
        <v>152</v>
      </c>
      <c r="AU605" s="20" t="s">
        <v>86</v>
      </c>
    </row>
    <row r="606" s="2" customFormat="1" ht="24.15" customHeight="1">
      <c r="A606" s="41"/>
      <c r="B606" s="42"/>
      <c r="C606" s="207" t="s">
        <v>985</v>
      </c>
      <c r="D606" s="207" t="s">
        <v>143</v>
      </c>
      <c r="E606" s="208" t="s">
        <v>986</v>
      </c>
      <c r="F606" s="209" t="s">
        <v>987</v>
      </c>
      <c r="G606" s="210" t="s">
        <v>307</v>
      </c>
      <c r="H606" s="211">
        <v>1</v>
      </c>
      <c r="I606" s="212"/>
      <c r="J606" s="213">
        <f>ROUND(I606*H606,2)</f>
        <v>0</v>
      </c>
      <c r="K606" s="209" t="s">
        <v>147</v>
      </c>
      <c r="L606" s="47"/>
      <c r="M606" s="214" t="s">
        <v>19</v>
      </c>
      <c r="N606" s="215" t="s">
        <v>47</v>
      </c>
      <c r="O606" s="87"/>
      <c r="P606" s="216">
        <f>O606*H606</f>
        <v>0</v>
      </c>
      <c r="Q606" s="216">
        <v>0</v>
      </c>
      <c r="R606" s="216">
        <f>Q606*H606</f>
        <v>0</v>
      </c>
      <c r="S606" s="216">
        <v>0</v>
      </c>
      <c r="T606" s="217">
        <f>S606*H606</f>
        <v>0</v>
      </c>
      <c r="U606" s="41"/>
      <c r="V606" s="41"/>
      <c r="W606" s="41"/>
      <c r="X606" s="41"/>
      <c r="Y606" s="41"/>
      <c r="Z606" s="41"/>
      <c r="AA606" s="41"/>
      <c r="AB606" s="41"/>
      <c r="AC606" s="41"/>
      <c r="AD606" s="41"/>
      <c r="AE606" s="41"/>
      <c r="AR606" s="218" t="s">
        <v>250</v>
      </c>
      <c r="AT606" s="218" t="s">
        <v>143</v>
      </c>
      <c r="AU606" s="218" t="s">
        <v>86</v>
      </c>
      <c r="AY606" s="20" t="s">
        <v>141</v>
      </c>
      <c r="BE606" s="219">
        <f>IF(N606="základní",J606,0)</f>
        <v>0</v>
      </c>
      <c r="BF606" s="219">
        <f>IF(N606="snížená",J606,0)</f>
        <v>0</v>
      </c>
      <c r="BG606" s="219">
        <f>IF(N606="zákl. přenesená",J606,0)</f>
        <v>0</v>
      </c>
      <c r="BH606" s="219">
        <f>IF(N606="sníž. přenesená",J606,0)</f>
        <v>0</v>
      </c>
      <c r="BI606" s="219">
        <f>IF(N606="nulová",J606,0)</f>
        <v>0</v>
      </c>
      <c r="BJ606" s="20" t="s">
        <v>84</v>
      </c>
      <c r="BK606" s="219">
        <f>ROUND(I606*H606,2)</f>
        <v>0</v>
      </c>
      <c r="BL606" s="20" t="s">
        <v>250</v>
      </c>
      <c r="BM606" s="218" t="s">
        <v>988</v>
      </c>
    </row>
    <row r="607" s="2" customFormat="1">
      <c r="A607" s="41"/>
      <c r="B607" s="42"/>
      <c r="C607" s="43"/>
      <c r="D607" s="220" t="s">
        <v>150</v>
      </c>
      <c r="E607" s="43"/>
      <c r="F607" s="221" t="s">
        <v>989</v>
      </c>
      <c r="G607" s="43"/>
      <c r="H607" s="43"/>
      <c r="I607" s="222"/>
      <c r="J607" s="43"/>
      <c r="K607" s="43"/>
      <c r="L607" s="47"/>
      <c r="M607" s="223"/>
      <c r="N607" s="224"/>
      <c r="O607" s="87"/>
      <c r="P607" s="87"/>
      <c r="Q607" s="87"/>
      <c r="R607" s="87"/>
      <c r="S607" s="87"/>
      <c r="T607" s="88"/>
      <c r="U607" s="41"/>
      <c r="V607" s="41"/>
      <c r="W607" s="41"/>
      <c r="X607" s="41"/>
      <c r="Y607" s="41"/>
      <c r="Z607" s="41"/>
      <c r="AA607" s="41"/>
      <c r="AB607" s="41"/>
      <c r="AC607" s="41"/>
      <c r="AD607" s="41"/>
      <c r="AE607" s="41"/>
      <c r="AT607" s="20" t="s">
        <v>150</v>
      </c>
      <c r="AU607" s="20" t="s">
        <v>86</v>
      </c>
    </row>
    <row r="608" s="2" customFormat="1">
      <c r="A608" s="41"/>
      <c r="B608" s="42"/>
      <c r="C608" s="43"/>
      <c r="D608" s="225" t="s">
        <v>152</v>
      </c>
      <c r="E608" s="43"/>
      <c r="F608" s="226" t="s">
        <v>990</v>
      </c>
      <c r="G608" s="43"/>
      <c r="H608" s="43"/>
      <c r="I608" s="222"/>
      <c r="J608" s="43"/>
      <c r="K608" s="43"/>
      <c r="L608" s="47"/>
      <c r="M608" s="223"/>
      <c r="N608" s="224"/>
      <c r="O608" s="87"/>
      <c r="P608" s="87"/>
      <c r="Q608" s="87"/>
      <c r="R608" s="87"/>
      <c r="S608" s="87"/>
      <c r="T608" s="88"/>
      <c r="U608" s="41"/>
      <c r="V608" s="41"/>
      <c r="W608" s="41"/>
      <c r="X608" s="41"/>
      <c r="Y608" s="41"/>
      <c r="Z608" s="41"/>
      <c r="AA608" s="41"/>
      <c r="AB608" s="41"/>
      <c r="AC608" s="41"/>
      <c r="AD608" s="41"/>
      <c r="AE608" s="41"/>
      <c r="AT608" s="20" t="s">
        <v>152</v>
      </c>
      <c r="AU608" s="20" t="s">
        <v>86</v>
      </c>
    </row>
    <row r="609" s="2" customFormat="1" ht="24.15" customHeight="1">
      <c r="A609" s="41"/>
      <c r="B609" s="42"/>
      <c r="C609" s="207" t="s">
        <v>991</v>
      </c>
      <c r="D609" s="207" t="s">
        <v>143</v>
      </c>
      <c r="E609" s="208" t="s">
        <v>992</v>
      </c>
      <c r="F609" s="209" t="s">
        <v>993</v>
      </c>
      <c r="G609" s="210" t="s">
        <v>307</v>
      </c>
      <c r="H609" s="211">
        <v>1</v>
      </c>
      <c r="I609" s="212"/>
      <c r="J609" s="213">
        <f>ROUND(I609*H609,2)</f>
        <v>0</v>
      </c>
      <c r="K609" s="209" t="s">
        <v>147</v>
      </c>
      <c r="L609" s="47"/>
      <c r="M609" s="214" t="s">
        <v>19</v>
      </c>
      <c r="N609" s="215" t="s">
        <v>47</v>
      </c>
      <c r="O609" s="87"/>
      <c r="P609" s="216">
        <f>O609*H609</f>
        <v>0</v>
      </c>
      <c r="Q609" s="216">
        <v>0</v>
      </c>
      <c r="R609" s="216">
        <f>Q609*H609</f>
        <v>0</v>
      </c>
      <c r="S609" s="216">
        <v>0</v>
      </c>
      <c r="T609" s="217">
        <f>S609*H609</f>
        <v>0</v>
      </c>
      <c r="U609" s="41"/>
      <c r="V609" s="41"/>
      <c r="W609" s="41"/>
      <c r="X609" s="41"/>
      <c r="Y609" s="41"/>
      <c r="Z609" s="41"/>
      <c r="AA609" s="41"/>
      <c r="AB609" s="41"/>
      <c r="AC609" s="41"/>
      <c r="AD609" s="41"/>
      <c r="AE609" s="41"/>
      <c r="AR609" s="218" t="s">
        <v>250</v>
      </c>
      <c r="AT609" s="218" t="s">
        <v>143</v>
      </c>
      <c r="AU609" s="218" t="s">
        <v>86</v>
      </c>
      <c r="AY609" s="20" t="s">
        <v>141</v>
      </c>
      <c r="BE609" s="219">
        <f>IF(N609="základní",J609,0)</f>
        <v>0</v>
      </c>
      <c r="BF609" s="219">
        <f>IF(N609="snížená",J609,0)</f>
        <v>0</v>
      </c>
      <c r="BG609" s="219">
        <f>IF(N609="zákl. přenesená",J609,0)</f>
        <v>0</v>
      </c>
      <c r="BH609" s="219">
        <f>IF(N609="sníž. přenesená",J609,0)</f>
        <v>0</v>
      </c>
      <c r="BI609" s="219">
        <f>IF(N609="nulová",J609,0)</f>
        <v>0</v>
      </c>
      <c r="BJ609" s="20" t="s">
        <v>84</v>
      </c>
      <c r="BK609" s="219">
        <f>ROUND(I609*H609,2)</f>
        <v>0</v>
      </c>
      <c r="BL609" s="20" t="s">
        <v>250</v>
      </c>
      <c r="BM609" s="218" t="s">
        <v>994</v>
      </c>
    </row>
    <row r="610" s="2" customFormat="1">
      <c r="A610" s="41"/>
      <c r="B610" s="42"/>
      <c r="C610" s="43"/>
      <c r="D610" s="220" t="s">
        <v>150</v>
      </c>
      <c r="E610" s="43"/>
      <c r="F610" s="221" t="s">
        <v>995</v>
      </c>
      <c r="G610" s="43"/>
      <c r="H610" s="43"/>
      <c r="I610" s="222"/>
      <c r="J610" s="43"/>
      <c r="K610" s="43"/>
      <c r="L610" s="47"/>
      <c r="M610" s="223"/>
      <c r="N610" s="224"/>
      <c r="O610" s="87"/>
      <c r="P610" s="87"/>
      <c r="Q610" s="87"/>
      <c r="R610" s="87"/>
      <c r="S610" s="87"/>
      <c r="T610" s="88"/>
      <c r="U610" s="41"/>
      <c r="V610" s="41"/>
      <c r="W610" s="41"/>
      <c r="X610" s="41"/>
      <c r="Y610" s="41"/>
      <c r="Z610" s="41"/>
      <c r="AA610" s="41"/>
      <c r="AB610" s="41"/>
      <c r="AC610" s="41"/>
      <c r="AD610" s="41"/>
      <c r="AE610" s="41"/>
      <c r="AT610" s="20" t="s">
        <v>150</v>
      </c>
      <c r="AU610" s="20" t="s">
        <v>86</v>
      </c>
    </row>
    <row r="611" s="2" customFormat="1">
      <c r="A611" s="41"/>
      <c r="B611" s="42"/>
      <c r="C611" s="43"/>
      <c r="D611" s="225" t="s">
        <v>152</v>
      </c>
      <c r="E611" s="43"/>
      <c r="F611" s="226" t="s">
        <v>996</v>
      </c>
      <c r="G611" s="43"/>
      <c r="H611" s="43"/>
      <c r="I611" s="222"/>
      <c r="J611" s="43"/>
      <c r="K611" s="43"/>
      <c r="L611" s="47"/>
      <c r="M611" s="223"/>
      <c r="N611" s="224"/>
      <c r="O611" s="87"/>
      <c r="P611" s="87"/>
      <c r="Q611" s="87"/>
      <c r="R611" s="87"/>
      <c r="S611" s="87"/>
      <c r="T611" s="88"/>
      <c r="U611" s="41"/>
      <c r="V611" s="41"/>
      <c r="W611" s="41"/>
      <c r="X611" s="41"/>
      <c r="Y611" s="41"/>
      <c r="Z611" s="41"/>
      <c r="AA611" s="41"/>
      <c r="AB611" s="41"/>
      <c r="AC611" s="41"/>
      <c r="AD611" s="41"/>
      <c r="AE611" s="41"/>
      <c r="AT611" s="20" t="s">
        <v>152</v>
      </c>
      <c r="AU611" s="20" t="s">
        <v>86</v>
      </c>
    </row>
    <row r="612" s="2" customFormat="1" ht="33" customHeight="1">
      <c r="A612" s="41"/>
      <c r="B612" s="42"/>
      <c r="C612" s="259" t="s">
        <v>997</v>
      </c>
      <c r="D612" s="259" t="s">
        <v>244</v>
      </c>
      <c r="E612" s="260" t="s">
        <v>998</v>
      </c>
      <c r="F612" s="261" t="s">
        <v>999</v>
      </c>
      <c r="G612" s="262" t="s">
        <v>307</v>
      </c>
      <c r="H612" s="263">
        <v>1</v>
      </c>
      <c r="I612" s="264"/>
      <c r="J612" s="265">
        <f>ROUND(I612*H612,2)</f>
        <v>0</v>
      </c>
      <c r="K612" s="261" t="s">
        <v>147</v>
      </c>
      <c r="L612" s="266"/>
      <c r="M612" s="267" t="s">
        <v>19</v>
      </c>
      <c r="N612" s="268" t="s">
        <v>47</v>
      </c>
      <c r="O612" s="87"/>
      <c r="P612" s="216">
        <f>O612*H612</f>
        <v>0</v>
      </c>
      <c r="Q612" s="216">
        <v>0.042999999999999997</v>
      </c>
      <c r="R612" s="216">
        <f>Q612*H612</f>
        <v>0.042999999999999997</v>
      </c>
      <c r="S612" s="216">
        <v>0</v>
      </c>
      <c r="T612" s="217">
        <f>S612*H612</f>
        <v>0</v>
      </c>
      <c r="U612" s="41"/>
      <c r="V612" s="41"/>
      <c r="W612" s="41"/>
      <c r="X612" s="41"/>
      <c r="Y612" s="41"/>
      <c r="Z612" s="41"/>
      <c r="AA612" s="41"/>
      <c r="AB612" s="41"/>
      <c r="AC612" s="41"/>
      <c r="AD612" s="41"/>
      <c r="AE612" s="41"/>
      <c r="AR612" s="218" t="s">
        <v>345</v>
      </c>
      <c r="AT612" s="218" t="s">
        <v>244</v>
      </c>
      <c r="AU612" s="218" t="s">
        <v>86</v>
      </c>
      <c r="AY612" s="20" t="s">
        <v>141</v>
      </c>
      <c r="BE612" s="219">
        <f>IF(N612="základní",J612,0)</f>
        <v>0</v>
      </c>
      <c r="BF612" s="219">
        <f>IF(N612="snížená",J612,0)</f>
        <v>0</v>
      </c>
      <c r="BG612" s="219">
        <f>IF(N612="zákl. přenesená",J612,0)</f>
        <v>0</v>
      </c>
      <c r="BH612" s="219">
        <f>IF(N612="sníž. přenesená",J612,0)</f>
        <v>0</v>
      </c>
      <c r="BI612" s="219">
        <f>IF(N612="nulová",J612,0)</f>
        <v>0</v>
      </c>
      <c r="BJ612" s="20" t="s">
        <v>84</v>
      </c>
      <c r="BK612" s="219">
        <f>ROUND(I612*H612,2)</f>
        <v>0</v>
      </c>
      <c r="BL612" s="20" t="s">
        <v>250</v>
      </c>
      <c r="BM612" s="218" t="s">
        <v>1000</v>
      </c>
    </row>
    <row r="613" s="2" customFormat="1">
      <c r="A613" s="41"/>
      <c r="B613" s="42"/>
      <c r="C613" s="43"/>
      <c r="D613" s="220" t="s">
        <v>150</v>
      </c>
      <c r="E613" s="43"/>
      <c r="F613" s="221" t="s">
        <v>999</v>
      </c>
      <c r="G613" s="43"/>
      <c r="H613" s="43"/>
      <c r="I613" s="222"/>
      <c r="J613" s="43"/>
      <c r="K613" s="43"/>
      <c r="L613" s="47"/>
      <c r="M613" s="223"/>
      <c r="N613" s="224"/>
      <c r="O613" s="87"/>
      <c r="P613" s="87"/>
      <c r="Q613" s="87"/>
      <c r="R613" s="87"/>
      <c r="S613" s="87"/>
      <c r="T613" s="88"/>
      <c r="U613" s="41"/>
      <c r="V613" s="41"/>
      <c r="W613" s="41"/>
      <c r="X613" s="41"/>
      <c r="Y613" s="41"/>
      <c r="Z613" s="41"/>
      <c r="AA613" s="41"/>
      <c r="AB613" s="41"/>
      <c r="AC613" s="41"/>
      <c r="AD613" s="41"/>
      <c r="AE613" s="41"/>
      <c r="AT613" s="20" t="s">
        <v>150</v>
      </c>
      <c r="AU613" s="20" t="s">
        <v>86</v>
      </c>
    </row>
    <row r="614" s="2" customFormat="1" ht="24.15" customHeight="1">
      <c r="A614" s="41"/>
      <c r="B614" s="42"/>
      <c r="C614" s="207" t="s">
        <v>1001</v>
      </c>
      <c r="D614" s="207" t="s">
        <v>143</v>
      </c>
      <c r="E614" s="208" t="s">
        <v>1002</v>
      </c>
      <c r="F614" s="209" t="s">
        <v>1003</v>
      </c>
      <c r="G614" s="210" t="s">
        <v>307</v>
      </c>
      <c r="H614" s="211">
        <v>1</v>
      </c>
      <c r="I614" s="212"/>
      <c r="J614" s="213">
        <f>ROUND(I614*H614,2)</f>
        <v>0</v>
      </c>
      <c r="K614" s="209" t="s">
        <v>147</v>
      </c>
      <c r="L614" s="47"/>
      <c r="M614" s="214" t="s">
        <v>19</v>
      </c>
      <c r="N614" s="215" t="s">
        <v>47</v>
      </c>
      <c r="O614" s="87"/>
      <c r="P614" s="216">
        <f>O614*H614</f>
        <v>0</v>
      </c>
      <c r="Q614" s="216">
        <v>0</v>
      </c>
      <c r="R614" s="216">
        <f>Q614*H614</f>
        <v>0</v>
      </c>
      <c r="S614" s="216">
        <v>0</v>
      </c>
      <c r="T614" s="217">
        <f>S614*H614</f>
        <v>0</v>
      </c>
      <c r="U614" s="41"/>
      <c r="V614" s="41"/>
      <c r="W614" s="41"/>
      <c r="X614" s="41"/>
      <c r="Y614" s="41"/>
      <c r="Z614" s="41"/>
      <c r="AA614" s="41"/>
      <c r="AB614" s="41"/>
      <c r="AC614" s="41"/>
      <c r="AD614" s="41"/>
      <c r="AE614" s="41"/>
      <c r="AR614" s="218" t="s">
        <v>250</v>
      </c>
      <c r="AT614" s="218" t="s">
        <v>143</v>
      </c>
      <c r="AU614" s="218" t="s">
        <v>86</v>
      </c>
      <c r="AY614" s="20" t="s">
        <v>141</v>
      </c>
      <c r="BE614" s="219">
        <f>IF(N614="základní",J614,0)</f>
        <v>0</v>
      </c>
      <c r="BF614" s="219">
        <f>IF(N614="snížená",J614,0)</f>
        <v>0</v>
      </c>
      <c r="BG614" s="219">
        <f>IF(N614="zákl. přenesená",J614,0)</f>
        <v>0</v>
      </c>
      <c r="BH614" s="219">
        <f>IF(N614="sníž. přenesená",J614,0)</f>
        <v>0</v>
      </c>
      <c r="BI614" s="219">
        <f>IF(N614="nulová",J614,0)</f>
        <v>0</v>
      </c>
      <c r="BJ614" s="20" t="s">
        <v>84</v>
      </c>
      <c r="BK614" s="219">
        <f>ROUND(I614*H614,2)</f>
        <v>0</v>
      </c>
      <c r="BL614" s="20" t="s">
        <v>250</v>
      </c>
      <c r="BM614" s="218" t="s">
        <v>1004</v>
      </c>
    </row>
    <row r="615" s="2" customFormat="1">
      <c r="A615" s="41"/>
      <c r="B615" s="42"/>
      <c r="C615" s="43"/>
      <c r="D615" s="220" t="s">
        <v>150</v>
      </c>
      <c r="E615" s="43"/>
      <c r="F615" s="221" t="s">
        <v>1005</v>
      </c>
      <c r="G615" s="43"/>
      <c r="H615" s="43"/>
      <c r="I615" s="222"/>
      <c r="J615" s="43"/>
      <c r="K615" s="43"/>
      <c r="L615" s="47"/>
      <c r="M615" s="223"/>
      <c r="N615" s="224"/>
      <c r="O615" s="87"/>
      <c r="P615" s="87"/>
      <c r="Q615" s="87"/>
      <c r="R615" s="87"/>
      <c r="S615" s="87"/>
      <c r="T615" s="88"/>
      <c r="U615" s="41"/>
      <c r="V615" s="41"/>
      <c r="W615" s="41"/>
      <c r="X615" s="41"/>
      <c r="Y615" s="41"/>
      <c r="Z615" s="41"/>
      <c r="AA615" s="41"/>
      <c r="AB615" s="41"/>
      <c r="AC615" s="41"/>
      <c r="AD615" s="41"/>
      <c r="AE615" s="41"/>
      <c r="AT615" s="20" t="s">
        <v>150</v>
      </c>
      <c r="AU615" s="20" t="s">
        <v>86</v>
      </c>
    </row>
    <row r="616" s="2" customFormat="1">
      <c r="A616" s="41"/>
      <c r="B616" s="42"/>
      <c r="C616" s="43"/>
      <c r="D616" s="225" t="s">
        <v>152</v>
      </c>
      <c r="E616" s="43"/>
      <c r="F616" s="226" t="s">
        <v>1006</v>
      </c>
      <c r="G616" s="43"/>
      <c r="H616" s="43"/>
      <c r="I616" s="222"/>
      <c r="J616" s="43"/>
      <c r="K616" s="43"/>
      <c r="L616" s="47"/>
      <c r="M616" s="223"/>
      <c r="N616" s="224"/>
      <c r="O616" s="87"/>
      <c r="P616" s="87"/>
      <c r="Q616" s="87"/>
      <c r="R616" s="87"/>
      <c r="S616" s="87"/>
      <c r="T616" s="88"/>
      <c r="U616" s="41"/>
      <c r="V616" s="41"/>
      <c r="W616" s="41"/>
      <c r="X616" s="41"/>
      <c r="Y616" s="41"/>
      <c r="Z616" s="41"/>
      <c r="AA616" s="41"/>
      <c r="AB616" s="41"/>
      <c r="AC616" s="41"/>
      <c r="AD616" s="41"/>
      <c r="AE616" s="41"/>
      <c r="AT616" s="20" t="s">
        <v>152</v>
      </c>
      <c r="AU616" s="20" t="s">
        <v>86</v>
      </c>
    </row>
    <row r="617" s="2" customFormat="1" ht="16.5" customHeight="1">
      <c r="A617" s="41"/>
      <c r="B617" s="42"/>
      <c r="C617" s="259" t="s">
        <v>1007</v>
      </c>
      <c r="D617" s="259" t="s">
        <v>244</v>
      </c>
      <c r="E617" s="260" t="s">
        <v>1008</v>
      </c>
      <c r="F617" s="261" t="s">
        <v>1009</v>
      </c>
      <c r="G617" s="262" t="s">
        <v>307</v>
      </c>
      <c r="H617" s="263">
        <v>1</v>
      </c>
      <c r="I617" s="264"/>
      <c r="J617" s="265">
        <f>ROUND(I617*H617,2)</f>
        <v>0</v>
      </c>
      <c r="K617" s="261" t="s">
        <v>147</v>
      </c>
      <c r="L617" s="266"/>
      <c r="M617" s="267" t="s">
        <v>19</v>
      </c>
      <c r="N617" s="268" t="s">
        <v>47</v>
      </c>
      <c r="O617" s="87"/>
      <c r="P617" s="216">
        <f>O617*H617</f>
        <v>0</v>
      </c>
      <c r="Q617" s="216">
        <v>0.0023999999999999998</v>
      </c>
      <c r="R617" s="216">
        <f>Q617*H617</f>
        <v>0.0023999999999999998</v>
      </c>
      <c r="S617" s="216">
        <v>0</v>
      </c>
      <c r="T617" s="217">
        <f>S617*H617</f>
        <v>0</v>
      </c>
      <c r="U617" s="41"/>
      <c r="V617" s="41"/>
      <c r="W617" s="41"/>
      <c r="X617" s="41"/>
      <c r="Y617" s="41"/>
      <c r="Z617" s="41"/>
      <c r="AA617" s="41"/>
      <c r="AB617" s="41"/>
      <c r="AC617" s="41"/>
      <c r="AD617" s="41"/>
      <c r="AE617" s="41"/>
      <c r="AR617" s="218" t="s">
        <v>345</v>
      </c>
      <c r="AT617" s="218" t="s">
        <v>244</v>
      </c>
      <c r="AU617" s="218" t="s">
        <v>86</v>
      </c>
      <c r="AY617" s="20" t="s">
        <v>141</v>
      </c>
      <c r="BE617" s="219">
        <f>IF(N617="základní",J617,0)</f>
        <v>0</v>
      </c>
      <c r="BF617" s="219">
        <f>IF(N617="snížená",J617,0)</f>
        <v>0</v>
      </c>
      <c r="BG617" s="219">
        <f>IF(N617="zákl. přenesená",J617,0)</f>
        <v>0</v>
      </c>
      <c r="BH617" s="219">
        <f>IF(N617="sníž. přenesená",J617,0)</f>
        <v>0</v>
      </c>
      <c r="BI617" s="219">
        <f>IF(N617="nulová",J617,0)</f>
        <v>0</v>
      </c>
      <c r="BJ617" s="20" t="s">
        <v>84</v>
      </c>
      <c r="BK617" s="219">
        <f>ROUND(I617*H617,2)</f>
        <v>0</v>
      </c>
      <c r="BL617" s="20" t="s">
        <v>250</v>
      </c>
      <c r="BM617" s="218" t="s">
        <v>1010</v>
      </c>
    </row>
    <row r="618" s="2" customFormat="1">
      <c r="A618" s="41"/>
      <c r="B618" s="42"/>
      <c r="C618" s="43"/>
      <c r="D618" s="220" t="s">
        <v>150</v>
      </c>
      <c r="E618" s="43"/>
      <c r="F618" s="221" t="s">
        <v>1009</v>
      </c>
      <c r="G618" s="43"/>
      <c r="H618" s="43"/>
      <c r="I618" s="222"/>
      <c r="J618" s="43"/>
      <c r="K618" s="43"/>
      <c r="L618" s="47"/>
      <c r="M618" s="223"/>
      <c r="N618" s="224"/>
      <c r="O618" s="87"/>
      <c r="P618" s="87"/>
      <c r="Q618" s="87"/>
      <c r="R618" s="87"/>
      <c r="S618" s="87"/>
      <c r="T618" s="88"/>
      <c r="U618" s="41"/>
      <c r="V618" s="41"/>
      <c r="W618" s="41"/>
      <c r="X618" s="41"/>
      <c r="Y618" s="41"/>
      <c r="Z618" s="41"/>
      <c r="AA618" s="41"/>
      <c r="AB618" s="41"/>
      <c r="AC618" s="41"/>
      <c r="AD618" s="41"/>
      <c r="AE618" s="41"/>
      <c r="AT618" s="20" t="s">
        <v>150</v>
      </c>
      <c r="AU618" s="20" t="s">
        <v>86</v>
      </c>
    </row>
    <row r="619" s="2" customFormat="1" ht="16.5" customHeight="1">
      <c r="A619" s="41"/>
      <c r="B619" s="42"/>
      <c r="C619" s="207" t="s">
        <v>1011</v>
      </c>
      <c r="D619" s="207" t="s">
        <v>143</v>
      </c>
      <c r="E619" s="208" t="s">
        <v>1012</v>
      </c>
      <c r="F619" s="209" t="s">
        <v>1013</v>
      </c>
      <c r="G619" s="210" t="s">
        <v>307</v>
      </c>
      <c r="H619" s="211">
        <v>1</v>
      </c>
      <c r="I619" s="212"/>
      <c r="J619" s="213">
        <f>ROUND(I619*H619,2)</f>
        <v>0</v>
      </c>
      <c r="K619" s="209" t="s">
        <v>147</v>
      </c>
      <c r="L619" s="47"/>
      <c r="M619" s="214" t="s">
        <v>19</v>
      </c>
      <c r="N619" s="215" t="s">
        <v>47</v>
      </c>
      <c r="O619" s="87"/>
      <c r="P619" s="216">
        <f>O619*H619</f>
        <v>0</v>
      </c>
      <c r="Q619" s="216">
        <v>0</v>
      </c>
      <c r="R619" s="216">
        <f>Q619*H619</f>
        <v>0</v>
      </c>
      <c r="S619" s="216">
        <v>0</v>
      </c>
      <c r="T619" s="217">
        <f>S619*H619</f>
        <v>0</v>
      </c>
      <c r="U619" s="41"/>
      <c r="V619" s="41"/>
      <c r="W619" s="41"/>
      <c r="X619" s="41"/>
      <c r="Y619" s="41"/>
      <c r="Z619" s="41"/>
      <c r="AA619" s="41"/>
      <c r="AB619" s="41"/>
      <c r="AC619" s="41"/>
      <c r="AD619" s="41"/>
      <c r="AE619" s="41"/>
      <c r="AR619" s="218" t="s">
        <v>250</v>
      </c>
      <c r="AT619" s="218" t="s">
        <v>143</v>
      </c>
      <c r="AU619" s="218" t="s">
        <v>86</v>
      </c>
      <c r="AY619" s="20" t="s">
        <v>141</v>
      </c>
      <c r="BE619" s="219">
        <f>IF(N619="základní",J619,0)</f>
        <v>0</v>
      </c>
      <c r="BF619" s="219">
        <f>IF(N619="snížená",J619,0)</f>
        <v>0</v>
      </c>
      <c r="BG619" s="219">
        <f>IF(N619="zákl. přenesená",J619,0)</f>
        <v>0</v>
      </c>
      <c r="BH619" s="219">
        <f>IF(N619="sníž. přenesená",J619,0)</f>
        <v>0</v>
      </c>
      <c r="BI619" s="219">
        <f>IF(N619="nulová",J619,0)</f>
        <v>0</v>
      </c>
      <c r="BJ619" s="20" t="s">
        <v>84</v>
      </c>
      <c r="BK619" s="219">
        <f>ROUND(I619*H619,2)</f>
        <v>0</v>
      </c>
      <c r="BL619" s="20" t="s">
        <v>250</v>
      </c>
      <c r="BM619" s="218" t="s">
        <v>1014</v>
      </c>
    </row>
    <row r="620" s="2" customFormat="1">
      <c r="A620" s="41"/>
      <c r="B620" s="42"/>
      <c r="C620" s="43"/>
      <c r="D620" s="220" t="s">
        <v>150</v>
      </c>
      <c r="E620" s="43"/>
      <c r="F620" s="221" t="s">
        <v>1015</v>
      </c>
      <c r="G620" s="43"/>
      <c r="H620" s="43"/>
      <c r="I620" s="222"/>
      <c r="J620" s="43"/>
      <c r="K620" s="43"/>
      <c r="L620" s="47"/>
      <c r="M620" s="223"/>
      <c r="N620" s="224"/>
      <c r="O620" s="87"/>
      <c r="P620" s="87"/>
      <c r="Q620" s="87"/>
      <c r="R620" s="87"/>
      <c r="S620" s="87"/>
      <c r="T620" s="88"/>
      <c r="U620" s="41"/>
      <c r="V620" s="41"/>
      <c r="W620" s="41"/>
      <c r="X620" s="41"/>
      <c r="Y620" s="41"/>
      <c r="Z620" s="41"/>
      <c r="AA620" s="41"/>
      <c r="AB620" s="41"/>
      <c r="AC620" s="41"/>
      <c r="AD620" s="41"/>
      <c r="AE620" s="41"/>
      <c r="AT620" s="20" t="s">
        <v>150</v>
      </c>
      <c r="AU620" s="20" t="s">
        <v>86</v>
      </c>
    </row>
    <row r="621" s="2" customFormat="1">
      <c r="A621" s="41"/>
      <c r="B621" s="42"/>
      <c r="C621" s="43"/>
      <c r="D621" s="225" t="s">
        <v>152</v>
      </c>
      <c r="E621" s="43"/>
      <c r="F621" s="226" t="s">
        <v>1016</v>
      </c>
      <c r="G621" s="43"/>
      <c r="H621" s="43"/>
      <c r="I621" s="222"/>
      <c r="J621" s="43"/>
      <c r="K621" s="43"/>
      <c r="L621" s="47"/>
      <c r="M621" s="223"/>
      <c r="N621" s="224"/>
      <c r="O621" s="87"/>
      <c r="P621" s="87"/>
      <c r="Q621" s="87"/>
      <c r="R621" s="87"/>
      <c r="S621" s="87"/>
      <c r="T621" s="88"/>
      <c r="U621" s="41"/>
      <c r="V621" s="41"/>
      <c r="W621" s="41"/>
      <c r="X621" s="41"/>
      <c r="Y621" s="41"/>
      <c r="Z621" s="41"/>
      <c r="AA621" s="41"/>
      <c r="AB621" s="41"/>
      <c r="AC621" s="41"/>
      <c r="AD621" s="41"/>
      <c r="AE621" s="41"/>
      <c r="AT621" s="20" t="s">
        <v>152</v>
      </c>
      <c r="AU621" s="20" t="s">
        <v>86</v>
      </c>
    </row>
    <row r="622" s="2" customFormat="1" ht="16.5" customHeight="1">
      <c r="A622" s="41"/>
      <c r="B622" s="42"/>
      <c r="C622" s="259" t="s">
        <v>1017</v>
      </c>
      <c r="D622" s="259" t="s">
        <v>244</v>
      </c>
      <c r="E622" s="260" t="s">
        <v>1018</v>
      </c>
      <c r="F622" s="261" t="s">
        <v>1019</v>
      </c>
      <c r="G622" s="262" t="s">
        <v>307</v>
      </c>
      <c r="H622" s="263">
        <v>1</v>
      </c>
      <c r="I622" s="264"/>
      <c r="J622" s="265">
        <f>ROUND(I622*H622,2)</f>
        <v>0</v>
      </c>
      <c r="K622" s="261" t="s">
        <v>147</v>
      </c>
      <c r="L622" s="266"/>
      <c r="M622" s="267" t="s">
        <v>19</v>
      </c>
      <c r="N622" s="268" t="s">
        <v>47</v>
      </c>
      <c r="O622" s="87"/>
      <c r="P622" s="216">
        <f>O622*H622</f>
        <v>0</v>
      </c>
      <c r="Q622" s="216">
        <v>0.00014999999999999999</v>
      </c>
      <c r="R622" s="216">
        <f>Q622*H622</f>
        <v>0.00014999999999999999</v>
      </c>
      <c r="S622" s="216">
        <v>0</v>
      </c>
      <c r="T622" s="217">
        <f>S622*H622</f>
        <v>0</v>
      </c>
      <c r="U622" s="41"/>
      <c r="V622" s="41"/>
      <c r="W622" s="41"/>
      <c r="X622" s="41"/>
      <c r="Y622" s="41"/>
      <c r="Z622" s="41"/>
      <c r="AA622" s="41"/>
      <c r="AB622" s="41"/>
      <c r="AC622" s="41"/>
      <c r="AD622" s="41"/>
      <c r="AE622" s="41"/>
      <c r="AR622" s="218" t="s">
        <v>345</v>
      </c>
      <c r="AT622" s="218" t="s">
        <v>244</v>
      </c>
      <c r="AU622" s="218" t="s">
        <v>86</v>
      </c>
      <c r="AY622" s="20" t="s">
        <v>141</v>
      </c>
      <c r="BE622" s="219">
        <f>IF(N622="základní",J622,0)</f>
        <v>0</v>
      </c>
      <c r="BF622" s="219">
        <f>IF(N622="snížená",J622,0)</f>
        <v>0</v>
      </c>
      <c r="BG622" s="219">
        <f>IF(N622="zákl. přenesená",J622,0)</f>
        <v>0</v>
      </c>
      <c r="BH622" s="219">
        <f>IF(N622="sníž. přenesená",J622,0)</f>
        <v>0</v>
      </c>
      <c r="BI622" s="219">
        <f>IF(N622="nulová",J622,0)</f>
        <v>0</v>
      </c>
      <c r="BJ622" s="20" t="s">
        <v>84</v>
      </c>
      <c r="BK622" s="219">
        <f>ROUND(I622*H622,2)</f>
        <v>0</v>
      </c>
      <c r="BL622" s="20" t="s">
        <v>250</v>
      </c>
      <c r="BM622" s="218" t="s">
        <v>1020</v>
      </c>
    </row>
    <row r="623" s="2" customFormat="1">
      <c r="A623" s="41"/>
      <c r="B623" s="42"/>
      <c r="C623" s="43"/>
      <c r="D623" s="220" t="s">
        <v>150</v>
      </c>
      <c r="E623" s="43"/>
      <c r="F623" s="221" t="s">
        <v>1019</v>
      </c>
      <c r="G623" s="43"/>
      <c r="H623" s="43"/>
      <c r="I623" s="222"/>
      <c r="J623" s="43"/>
      <c r="K623" s="43"/>
      <c r="L623" s="47"/>
      <c r="M623" s="223"/>
      <c r="N623" s="224"/>
      <c r="O623" s="87"/>
      <c r="P623" s="87"/>
      <c r="Q623" s="87"/>
      <c r="R623" s="87"/>
      <c r="S623" s="87"/>
      <c r="T623" s="88"/>
      <c r="U623" s="41"/>
      <c r="V623" s="41"/>
      <c r="W623" s="41"/>
      <c r="X623" s="41"/>
      <c r="Y623" s="41"/>
      <c r="Z623" s="41"/>
      <c r="AA623" s="41"/>
      <c r="AB623" s="41"/>
      <c r="AC623" s="41"/>
      <c r="AD623" s="41"/>
      <c r="AE623" s="41"/>
      <c r="AT623" s="20" t="s">
        <v>150</v>
      </c>
      <c r="AU623" s="20" t="s">
        <v>86</v>
      </c>
    </row>
    <row r="624" s="2" customFormat="1" ht="21.75" customHeight="1">
      <c r="A624" s="41"/>
      <c r="B624" s="42"/>
      <c r="C624" s="207" t="s">
        <v>1021</v>
      </c>
      <c r="D624" s="207" t="s">
        <v>143</v>
      </c>
      <c r="E624" s="208" t="s">
        <v>1022</v>
      </c>
      <c r="F624" s="209" t="s">
        <v>1023</v>
      </c>
      <c r="G624" s="210" t="s">
        <v>307</v>
      </c>
      <c r="H624" s="211">
        <v>1</v>
      </c>
      <c r="I624" s="212"/>
      <c r="J624" s="213">
        <f>ROUND(I624*H624,2)</f>
        <v>0</v>
      </c>
      <c r="K624" s="209" t="s">
        <v>147</v>
      </c>
      <c r="L624" s="47"/>
      <c r="M624" s="214" t="s">
        <v>19</v>
      </c>
      <c r="N624" s="215" t="s">
        <v>47</v>
      </c>
      <c r="O624" s="87"/>
      <c r="P624" s="216">
        <f>O624*H624</f>
        <v>0</v>
      </c>
      <c r="Q624" s="216">
        <v>0</v>
      </c>
      <c r="R624" s="216">
        <f>Q624*H624</f>
        <v>0</v>
      </c>
      <c r="S624" s="216">
        <v>0</v>
      </c>
      <c r="T624" s="217">
        <f>S624*H624</f>
        <v>0</v>
      </c>
      <c r="U624" s="41"/>
      <c r="V624" s="41"/>
      <c r="W624" s="41"/>
      <c r="X624" s="41"/>
      <c r="Y624" s="41"/>
      <c r="Z624" s="41"/>
      <c r="AA624" s="41"/>
      <c r="AB624" s="41"/>
      <c r="AC624" s="41"/>
      <c r="AD624" s="41"/>
      <c r="AE624" s="41"/>
      <c r="AR624" s="218" t="s">
        <v>250</v>
      </c>
      <c r="AT624" s="218" t="s">
        <v>143</v>
      </c>
      <c r="AU624" s="218" t="s">
        <v>86</v>
      </c>
      <c r="AY624" s="20" t="s">
        <v>141</v>
      </c>
      <c r="BE624" s="219">
        <f>IF(N624="základní",J624,0)</f>
        <v>0</v>
      </c>
      <c r="BF624" s="219">
        <f>IF(N624="snížená",J624,0)</f>
        <v>0</v>
      </c>
      <c r="BG624" s="219">
        <f>IF(N624="zákl. přenesená",J624,0)</f>
        <v>0</v>
      </c>
      <c r="BH624" s="219">
        <f>IF(N624="sníž. přenesená",J624,0)</f>
        <v>0</v>
      </c>
      <c r="BI624" s="219">
        <f>IF(N624="nulová",J624,0)</f>
        <v>0</v>
      </c>
      <c r="BJ624" s="20" t="s">
        <v>84</v>
      </c>
      <c r="BK624" s="219">
        <f>ROUND(I624*H624,2)</f>
        <v>0</v>
      </c>
      <c r="BL624" s="20" t="s">
        <v>250</v>
      </c>
      <c r="BM624" s="218" t="s">
        <v>1024</v>
      </c>
    </row>
    <row r="625" s="2" customFormat="1">
      <c r="A625" s="41"/>
      <c r="B625" s="42"/>
      <c r="C625" s="43"/>
      <c r="D625" s="220" t="s">
        <v>150</v>
      </c>
      <c r="E625" s="43"/>
      <c r="F625" s="221" t="s">
        <v>1025</v>
      </c>
      <c r="G625" s="43"/>
      <c r="H625" s="43"/>
      <c r="I625" s="222"/>
      <c r="J625" s="43"/>
      <c r="K625" s="43"/>
      <c r="L625" s="47"/>
      <c r="M625" s="223"/>
      <c r="N625" s="224"/>
      <c r="O625" s="87"/>
      <c r="P625" s="87"/>
      <c r="Q625" s="87"/>
      <c r="R625" s="87"/>
      <c r="S625" s="87"/>
      <c r="T625" s="88"/>
      <c r="U625" s="41"/>
      <c r="V625" s="41"/>
      <c r="W625" s="41"/>
      <c r="X625" s="41"/>
      <c r="Y625" s="41"/>
      <c r="Z625" s="41"/>
      <c r="AA625" s="41"/>
      <c r="AB625" s="41"/>
      <c r="AC625" s="41"/>
      <c r="AD625" s="41"/>
      <c r="AE625" s="41"/>
      <c r="AT625" s="20" t="s">
        <v>150</v>
      </c>
      <c r="AU625" s="20" t="s">
        <v>86</v>
      </c>
    </row>
    <row r="626" s="2" customFormat="1">
      <c r="A626" s="41"/>
      <c r="B626" s="42"/>
      <c r="C626" s="43"/>
      <c r="D626" s="225" t="s">
        <v>152</v>
      </c>
      <c r="E626" s="43"/>
      <c r="F626" s="226" t="s">
        <v>1026</v>
      </c>
      <c r="G626" s="43"/>
      <c r="H626" s="43"/>
      <c r="I626" s="222"/>
      <c r="J626" s="43"/>
      <c r="K626" s="43"/>
      <c r="L626" s="47"/>
      <c r="M626" s="223"/>
      <c r="N626" s="224"/>
      <c r="O626" s="87"/>
      <c r="P626" s="87"/>
      <c r="Q626" s="87"/>
      <c r="R626" s="87"/>
      <c r="S626" s="87"/>
      <c r="T626" s="88"/>
      <c r="U626" s="41"/>
      <c r="V626" s="41"/>
      <c r="W626" s="41"/>
      <c r="X626" s="41"/>
      <c r="Y626" s="41"/>
      <c r="Z626" s="41"/>
      <c r="AA626" s="41"/>
      <c r="AB626" s="41"/>
      <c r="AC626" s="41"/>
      <c r="AD626" s="41"/>
      <c r="AE626" s="41"/>
      <c r="AT626" s="20" t="s">
        <v>152</v>
      </c>
      <c r="AU626" s="20" t="s">
        <v>86</v>
      </c>
    </row>
    <row r="627" s="2" customFormat="1" ht="16.5" customHeight="1">
      <c r="A627" s="41"/>
      <c r="B627" s="42"/>
      <c r="C627" s="259" t="s">
        <v>1027</v>
      </c>
      <c r="D627" s="259" t="s">
        <v>244</v>
      </c>
      <c r="E627" s="260" t="s">
        <v>1028</v>
      </c>
      <c r="F627" s="261" t="s">
        <v>1029</v>
      </c>
      <c r="G627" s="262" t="s">
        <v>307</v>
      </c>
      <c r="H627" s="263">
        <v>1</v>
      </c>
      <c r="I627" s="264"/>
      <c r="J627" s="265">
        <f>ROUND(I627*H627,2)</f>
        <v>0</v>
      </c>
      <c r="K627" s="261" t="s">
        <v>147</v>
      </c>
      <c r="L627" s="266"/>
      <c r="M627" s="267" t="s">
        <v>19</v>
      </c>
      <c r="N627" s="268" t="s">
        <v>47</v>
      </c>
      <c r="O627" s="87"/>
      <c r="P627" s="216">
        <f>O627*H627</f>
        <v>0</v>
      </c>
      <c r="Q627" s="216">
        <v>0.0022000000000000001</v>
      </c>
      <c r="R627" s="216">
        <f>Q627*H627</f>
        <v>0.0022000000000000001</v>
      </c>
      <c r="S627" s="216">
        <v>0</v>
      </c>
      <c r="T627" s="217">
        <f>S627*H627</f>
        <v>0</v>
      </c>
      <c r="U627" s="41"/>
      <c r="V627" s="41"/>
      <c r="W627" s="41"/>
      <c r="X627" s="41"/>
      <c r="Y627" s="41"/>
      <c r="Z627" s="41"/>
      <c r="AA627" s="41"/>
      <c r="AB627" s="41"/>
      <c r="AC627" s="41"/>
      <c r="AD627" s="41"/>
      <c r="AE627" s="41"/>
      <c r="AR627" s="218" t="s">
        <v>345</v>
      </c>
      <c r="AT627" s="218" t="s">
        <v>244</v>
      </c>
      <c r="AU627" s="218" t="s">
        <v>86</v>
      </c>
      <c r="AY627" s="20" t="s">
        <v>141</v>
      </c>
      <c r="BE627" s="219">
        <f>IF(N627="základní",J627,0)</f>
        <v>0</v>
      </c>
      <c r="BF627" s="219">
        <f>IF(N627="snížená",J627,0)</f>
        <v>0</v>
      </c>
      <c r="BG627" s="219">
        <f>IF(N627="zákl. přenesená",J627,0)</f>
        <v>0</v>
      </c>
      <c r="BH627" s="219">
        <f>IF(N627="sníž. přenesená",J627,0)</f>
        <v>0</v>
      </c>
      <c r="BI627" s="219">
        <f>IF(N627="nulová",J627,0)</f>
        <v>0</v>
      </c>
      <c r="BJ627" s="20" t="s">
        <v>84</v>
      </c>
      <c r="BK627" s="219">
        <f>ROUND(I627*H627,2)</f>
        <v>0</v>
      </c>
      <c r="BL627" s="20" t="s">
        <v>250</v>
      </c>
      <c r="BM627" s="218" t="s">
        <v>1030</v>
      </c>
    </row>
    <row r="628" s="2" customFormat="1">
      <c r="A628" s="41"/>
      <c r="B628" s="42"/>
      <c r="C628" s="43"/>
      <c r="D628" s="220" t="s">
        <v>150</v>
      </c>
      <c r="E628" s="43"/>
      <c r="F628" s="221" t="s">
        <v>1029</v>
      </c>
      <c r="G628" s="43"/>
      <c r="H628" s="43"/>
      <c r="I628" s="222"/>
      <c r="J628" s="43"/>
      <c r="K628" s="43"/>
      <c r="L628" s="47"/>
      <c r="M628" s="223"/>
      <c r="N628" s="224"/>
      <c r="O628" s="87"/>
      <c r="P628" s="87"/>
      <c r="Q628" s="87"/>
      <c r="R628" s="87"/>
      <c r="S628" s="87"/>
      <c r="T628" s="88"/>
      <c r="U628" s="41"/>
      <c r="V628" s="41"/>
      <c r="W628" s="41"/>
      <c r="X628" s="41"/>
      <c r="Y628" s="41"/>
      <c r="Z628" s="41"/>
      <c r="AA628" s="41"/>
      <c r="AB628" s="41"/>
      <c r="AC628" s="41"/>
      <c r="AD628" s="41"/>
      <c r="AE628" s="41"/>
      <c r="AT628" s="20" t="s">
        <v>150</v>
      </c>
      <c r="AU628" s="20" t="s">
        <v>86</v>
      </c>
    </row>
    <row r="629" s="2" customFormat="1" ht="24.15" customHeight="1">
      <c r="A629" s="41"/>
      <c r="B629" s="42"/>
      <c r="C629" s="207" t="s">
        <v>1031</v>
      </c>
      <c r="D629" s="207" t="s">
        <v>143</v>
      </c>
      <c r="E629" s="208" t="s">
        <v>1032</v>
      </c>
      <c r="F629" s="209" t="s">
        <v>1033</v>
      </c>
      <c r="G629" s="210" t="s">
        <v>545</v>
      </c>
      <c r="H629" s="211">
        <v>1</v>
      </c>
      <c r="I629" s="212"/>
      <c r="J629" s="213">
        <f>ROUND(I629*H629,2)</f>
        <v>0</v>
      </c>
      <c r="K629" s="209" t="s">
        <v>147</v>
      </c>
      <c r="L629" s="47"/>
      <c r="M629" s="214" t="s">
        <v>19</v>
      </c>
      <c r="N629" s="215" t="s">
        <v>47</v>
      </c>
      <c r="O629" s="87"/>
      <c r="P629" s="216">
        <f>O629*H629</f>
        <v>0</v>
      </c>
      <c r="Q629" s="216">
        <v>0</v>
      </c>
      <c r="R629" s="216">
        <f>Q629*H629</f>
        <v>0</v>
      </c>
      <c r="S629" s="216">
        <v>0.002</v>
      </c>
      <c r="T629" s="217">
        <f>S629*H629</f>
        <v>0.002</v>
      </c>
      <c r="U629" s="41"/>
      <c r="V629" s="41"/>
      <c r="W629" s="41"/>
      <c r="X629" s="41"/>
      <c r="Y629" s="41"/>
      <c r="Z629" s="41"/>
      <c r="AA629" s="41"/>
      <c r="AB629" s="41"/>
      <c r="AC629" s="41"/>
      <c r="AD629" s="41"/>
      <c r="AE629" s="41"/>
      <c r="AR629" s="218" t="s">
        <v>250</v>
      </c>
      <c r="AT629" s="218" t="s">
        <v>143</v>
      </c>
      <c r="AU629" s="218" t="s">
        <v>86</v>
      </c>
      <c r="AY629" s="20" t="s">
        <v>141</v>
      </c>
      <c r="BE629" s="219">
        <f>IF(N629="základní",J629,0)</f>
        <v>0</v>
      </c>
      <c r="BF629" s="219">
        <f>IF(N629="snížená",J629,0)</f>
        <v>0</v>
      </c>
      <c r="BG629" s="219">
        <f>IF(N629="zákl. přenesená",J629,0)</f>
        <v>0</v>
      </c>
      <c r="BH629" s="219">
        <f>IF(N629="sníž. přenesená",J629,0)</f>
        <v>0</v>
      </c>
      <c r="BI629" s="219">
        <f>IF(N629="nulová",J629,0)</f>
        <v>0</v>
      </c>
      <c r="BJ629" s="20" t="s">
        <v>84</v>
      </c>
      <c r="BK629" s="219">
        <f>ROUND(I629*H629,2)</f>
        <v>0</v>
      </c>
      <c r="BL629" s="20" t="s">
        <v>250</v>
      </c>
      <c r="BM629" s="218" t="s">
        <v>1034</v>
      </c>
    </row>
    <row r="630" s="2" customFormat="1">
      <c r="A630" s="41"/>
      <c r="B630" s="42"/>
      <c r="C630" s="43"/>
      <c r="D630" s="220" t="s">
        <v>150</v>
      </c>
      <c r="E630" s="43"/>
      <c r="F630" s="221" t="s">
        <v>1035</v>
      </c>
      <c r="G630" s="43"/>
      <c r="H630" s="43"/>
      <c r="I630" s="222"/>
      <c r="J630" s="43"/>
      <c r="K630" s="43"/>
      <c r="L630" s="47"/>
      <c r="M630" s="223"/>
      <c r="N630" s="224"/>
      <c r="O630" s="87"/>
      <c r="P630" s="87"/>
      <c r="Q630" s="87"/>
      <c r="R630" s="87"/>
      <c r="S630" s="87"/>
      <c r="T630" s="88"/>
      <c r="U630" s="41"/>
      <c r="V630" s="41"/>
      <c r="W630" s="41"/>
      <c r="X630" s="41"/>
      <c r="Y630" s="41"/>
      <c r="Z630" s="41"/>
      <c r="AA630" s="41"/>
      <c r="AB630" s="41"/>
      <c r="AC630" s="41"/>
      <c r="AD630" s="41"/>
      <c r="AE630" s="41"/>
      <c r="AT630" s="20" t="s">
        <v>150</v>
      </c>
      <c r="AU630" s="20" t="s">
        <v>86</v>
      </c>
    </row>
    <row r="631" s="2" customFormat="1">
      <c r="A631" s="41"/>
      <c r="B631" s="42"/>
      <c r="C631" s="43"/>
      <c r="D631" s="225" t="s">
        <v>152</v>
      </c>
      <c r="E631" s="43"/>
      <c r="F631" s="226" t="s">
        <v>1036</v>
      </c>
      <c r="G631" s="43"/>
      <c r="H631" s="43"/>
      <c r="I631" s="222"/>
      <c r="J631" s="43"/>
      <c r="K631" s="43"/>
      <c r="L631" s="47"/>
      <c r="M631" s="223"/>
      <c r="N631" s="224"/>
      <c r="O631" s="87"/>
      <c r="P631" s="87"/>
      <c r="Q631" s="87"/>
      <c r="R631" s="87"/>
      <c r="S631" s="87"/>
      <c r="T631" s="88"/>
      <c r="U631" s="41"/>
      <c r="V631" s="41"/>
      <c r="W631" s="41"/>
      <c r="X631" s="41"/>
      <c r="Y631" s="41"/>
      <c r="Z631" s="41"/>
      <c r="AA631" s="41"/>
      <c r="AB631" s="41"/>
      <c r="AC631" s="41"/>
      <c r="AD631" s="41"/>
      <c r="AE631" s="41"/>
      <c r="AT631" s="20" t="s">
        <v>152</v>
      </c>
      <c r="AU631" s="20" t="s">
        <v>86</v>
      </c>
    </row>
    <row r="632" s="2" customFormat="1" ht="24.15" customHeight="1">
      <c r="A632" s="41"/>
      <c r="B632" s="42"/>
      <c r="C632" s="207" t="s">
        <v>1037</v>
      </c>
      <c r="D632" s="207" t="s">
        <v>143</v>
      </c>
      <c r="E632" s="208" t="s">
        <v>1038</v>
      </c>
      <c r="F632" s="209" t="s">
        <v>1039</v>
      </c>
      <c r="G632" s="210" t="s">
        <v>307</v>
      </c>
      <c r="H632" s="211">
        <v>1</v>
      </c>
      <c r="I632" s="212"/>
      <c r="J632" s="213">
        <f>ROUND(I632*H632,2)</f>
        <v>0</v>
      </c>
      <c r="K632" s="209" t="s">
        <v>147</v>
      </c>
      <c r="L632" s="47"/>
      <c r="M632" s="214" t="s">
        <v>19</v>
      </c>
      <c r="N632" s="215" t="s">
        <v>47</v>
      </c>
      <c r="O632" s="87"/>
      <c r="P632" s="216">
        <f>O632*H632</f>
        <v>0</v>
      </c>
      <c r="Q632" s="216">
        <v>0</v>
      </c>
      <c r="R632" s="216">
        <f>Q632*H632</f>
        <v>0</v>
      </c>
      <c r="S632" s="216">
        <v>0.024</v>
      </c>
      <c r="T632" s="217">
        <f>S632*H632</f>
        <v>0.024</v>
      </c>
      <c r="U632" s="41"/>
      <c r="V632" s="41"/>
      <c r="W632" s="41"/>
      <c r="X632" s="41"/>
      <c r="Y632" s="41"/>
      <c r="Z632" s="41"/>
      <c r="AA632" s="41"/>
      <c r="AB632" s="41"/>
      <c r="AC632" s="41"/>
      <c r="AD632" s="41"/>
      <c r="AE632" s="41"/>
      <c r="AR632" s="218" t="s">
        <v>250</v>
      </c>
      <c r="AT632" s="218" t="s">
        <v>143</v>
      </c>
      <c r="AU632" s="218" t="s">
        <v>86</v>
      </c>
      <c r="AY632" s="20" t="s">
        <v>141</v>
      </c>
      <c r="BE632" s="219">
        <f>IF(N632="základní",J632,0)</f>
        <v>0</v>
      </c>
      <c r="BF632" s="219">
        <f>IF(N632="snížená",J632,0)</f>
        <v>0</v>
      </c>
      <c r="BG632" s="219">
        <f>IF(N632="zákl. přenesená",J632,0)</f>
        <v>0</v>
      </c>
      <c r="BH632" s="219">
        <f>IF(N632="sníž. přenesená",J632,0)</f>
        <v>0</v>
      </c>
      <c r="BI632" s="219">
        <f>IF(N632="nulová",J632,0)</f>
        <v>0</v>
      </c>
      <c r="BJ632" s="20" t="s">
        <v>84</v>
      </c>
      <c r="BK632" s="219">
        <f>ROUND(I632*H632,2)</f>
        <v>0</v>
      </c>
      <c r="BL632" s="20" t="s">
        <v>250</v>
      </c>
      <c r="BM632" s="218" t="s">
        <v>1040</v>
      </c>
    </row>
    <row r="633" s="2" customFormat="1">
      <c r="A633" s="41"/>
      <c r="B633" s="42"/>
      <c r="C633" s="43"/>
      <c r="D633" s="220" t="s">
        <v>150</v>
      </c>
      <c r="E633" s="43"/>
      <c r="F633" s="221" t="s">
        <v>1041</v>
      </c>
      <c r="G633" s="43"/>
      <c r="H633" s="43"/>
      <c r="I633" s="222"/>
      <c r="J633" s="43"/>
      <c r="K633" s="43"/>
      <c r="L633" s="47"/>
      <c r="M633" s="223"/>
      <c r="N633" s="224"/>
      <c r="O633" s="87"/>
      <c r="P633" s="87"/>
      <c r="Q633" s="87"/>
      <c r="R633" s="87"/>
      <c r="S633" s="87"/>
      <c r="T633" s="88"/>
      <c r="U633" s="41"/>
      <c r="V633" s="41"/>
      <c r="W633" s="41"/>
      <c r="X633" s="41"/>
      <c r="Y633" s="41"/>
      <c r="Z633" s="41"/>
      <c r="AA633" s="41"/>
      <c r="AB633" s="41"/>
      <c r="AC633" s="41"/>
      <c r="AD633" s="41"/>
      <c r="AE633" s="41"/>
      <c r="AT633" s="20" t="s">
        <v>150</v>
      </c>
      <c r="AU633" s="20" t="s">
        <v>86</v>
      </c>
    </row>
    <row r="634" s="2" customFormat="1">
      <c r="A634" s="41"/>
      <c r="B634" s="42"/>
      <c r="C634" s="43"/>
      <c r="D634" s="225" t="s">
        <v>152</v>
      </c>
      <c r="E634" s="43"/>
      <c r="F634" s="226" t="s">
        <v>1042</v>
      </c>
      <c r="G634" s="43"/>
      <c r="H634" s="43"/>
      <c r="I634" s="222"/>
      <c r="J634" s="43"/>
      <c r="K634" s="43"/>
      <c r="L634" s="47"/>
      <c r="M634" s="223"/>
      <c r="N634" s="224"/>
      <c r="O634" s="87"/>
      <c r="P634" s="87"/>
      <c r="Q634" s="87"/>
      <c r="R634" s="87"/>
      <c r="S634" s="87"/>
      <c r="T634" s="88"/>
      <c r="U634" s="41"/>
      <c r="V634" s="41"/>
      <c r="W634" s="41"/>
      <c r="X634" s="41"/>
      <c r="Y634" s="41"/>
      <c r="Z634" s="41"/>
      <c r="AA634" s="41"/>
      <c r="AB634" s="41"/>
      <c r="AC634" s="41"/>
      <c r="AD634" s="41"/>
      <c r="AE634" s="41"/>
      <c r="AT634" s="20" t="s">
        <v>152</v>
      </c>
      <c r="AU634" s="20" t="s">
        <v>86</v>
      </c>
    </row>
    <row r="635" s="2" customFormat="1" ht="24.15" customHeight="1">
      <c r="A635" s="41"/>
      <c r="B635" s="42"/>
      <c r="C635" s="207" t="s">
        <v>1043</v>
      </c>
      <c r="D635" s="207" t="s">
        <v>143</v>
      </c>
      <c r="E635" s="208" t="s">
        <v>1044</v>
      </c>
      <c r="F635" s="209" t="s">
        <v>1045</v>
      </c>
      <c r="G635" s="210" t="s">
        <v>545</v>
      </c>
      <c r="H635" s="211">
        <v>1</v>
      </c>
      <c r="I635" s="212"/>
      <c r="J635" s="213">
        <f>ROUND(I635*H635,2)</f>
        <v>0</v>
      </c>
      <c r="K635" s="209" t="s">
        <v>147</v>
      </c>
      <c r="L635" s="47"/>
      <c r="M635" s="214" t="s">
        <v>19</v>
      </c>
      <c r="N635" s="215" t="s">
        <v>47</v>
      </c>
      <c r="O635" s="87"/>
      <c r="P635" s="216">
        <f>O635*H635</f>
        <v>0</v>
      </c>
      <c r="Q635" s="216">
        <v>0</v>
      </c>
      <c r="R635" s="216">
        <f>Q635*H635</f>
        <v>0</v>
      </c>
      <c r="S635" s="216">
        <v>0</v>
      </c>
      <c r="T635" s="217">
        <f>S635*H635</f>
        <v>0</v>
      </c>
      <c r="U635" s="41"/>
      <c r="V635" s="41"/>
      <c r="W635" s="41"/>
      <c r="X635" s="41"/>
      <c r="Y635" s="41"/>
      <c r="Z635" s="41"/>
      <c r="AA635" s="41"/>
      <c r="AB635" s="41"/>
      <c r="AC635" s="41"/>
      <c r="AD635" s="41"/>
      <c r="AE635" s="41"/>
      <c r="AR635" s="218" t="s">
        <v>250</v>
      </c>
      <c r="AT635" s="218" t="s">
        <v>143</v>
      </c>
      <c r="AU635" s="218" t="s">
        <v>86</v>
      </c>
      <c r="AY635" s="20" t="s">
        <v>141</v>
      </c>
      <c r="BE635" s="219">
        <f>IF(N635="základní",J635,0)</f>
        <v>0</v>
      </c>
      <c r="BF635" s="219">
        <f>IF(N635="snížená",J635,0)</f>
        <v>0</v>
      </c>
      <c r="BG635" s="219">
        <f>IF(N635="zákl. přenesená",J635,0)</f>
        <v>0</v>
      </c>
      <c r="BH635" s="219">
        <f>IF(N635="sníž. přenesená",J635,0)</f>
        <v>0</v>
      </c>
      <c r="BI635" s="219">
        <f>IF(N635="nulová",J635,0)</f>
        <v>0</v>
      </c>
      <c r="BJ635" s="20" t="s">
        <v>84</v>
      </c>
      <c r="BK635" s="219">
        <f>ROUND(I635*H635,2)</f>
        <v>0</v>
      </c>
      <c r="BL635" s="20" t="s">
        <v>250</v>
      </c>
      <c r="BM635" s="218" t="s">
        <v>1046</v>
      </c>
    </row>
    <row r="636" s="2" customFormat="1">
      <c r="A636" s="41"/>
      <c r="B636" s="42"/>
      <c r="C636" s="43"/>
      <c r="D636" s="220" t="s">
        <v>150</v>
      </c>
      <c r="E636" s="43"/>
      <c r="F636" s="221" t="s">
        <v>1047</v>
      </c>
      <c r="G636" s="43"/>
      <c r="H636" s="43"/>
      <c r="I636" s="222"/>
      <c r="J636" s="43"/>
      <c r="K636" s="43"/>
      <c r="L636" s="47"/>
      <c r="M636" s="223"/>
      <c r="N636" s="224"/>
      <c r="O636" s="87"/>
      <c r="P636" s="87"/>
      <c r="Q636" s="87"/>
      <c r="R636" s="87"/>
      <c r="S636" s="87"/>
      <c r="T636" s="88"/>
      <c r="U636" s="41"/>
      <c r="V636" s="41"/>
      <c r="W636" s="41"/>
      <c r="X636" s="41"/>
      <c r="Y636" s="41"/>
      <c r="Z636" s="41"/>
      <c r="AA636" s="41"/>
      <c r="AB636" s="41"/>
      <c r="AC636" s="41"/>
      <c r="AD636" s="41"/>
      <c r="AE636" s="41"/>
      <c r="AT636" s="20" t="s">
        <v>150</v>
      </c>
      <c r="AU636" s="20" t="s">
        <v>86</v>
      </c>
    </row>
    <row r="637" s="2" customFormat="1">
      <c r="A637" s="41"/>
      <c r="B637" s="42"/>
      <c r="C637" s="43"/>
      <c r="D637" s="225" t="s">
        <v>152</v>
      </c>
      <c r="E637" s="43"/>
      <c r="F637" s="226" t="s">
        <v>1048</v>
      </c>
      <c r="G637" s="43"/>
      <c r="H637" s="43"/>
      <c r="I637" s="222"/>
      <c r="J637" s="43"/>
      <c r="K637" s="43"/>
      <c r="L637" s="47"/>
      <c r="M637" s="223"/>
      <c r="N637" s="224"/>
      <c r="O637" s="87"/>
      <c r="P637" s="87"/>
      <c r="Q637" s="87"/>
      <c r="R637" s="87"/>
      <c r="S637" s="87"/>
      <c r="T637" s="88"/>
      <c r="U637" s="41"/>
      <c r="V637" s="41"/>
      <c r="W637" s="41"/>
      <c r="X637" s="41"/>
      <c r="Y637" s="41"/>
      <c r="Z637" s="41"/>
      <c r="AA637" s="41"/>
      <c r="AB637" s="41"/>
      <c r="AC637" s="41"/>
      <c r="AD637" s="41"/>
      <c r="AE637" s="41"/>
      <c r="AT637" s="20" t="s">
        <v>152</v>
      </c>
      <c r="AU637" s="20" t="s">
        <v>86</v>
      </c>
    </row>
    <row r="638" s="2" customFormat="1" ht="24.15" customHeight="1">
      <c r="A638" s="41"/>
      <c r="B638" s="42"/>
      <c r="C638" s="259" t="s">
        <v>1049</v>
      </c>
      <c r="D638" s="259" t="s">
        <v>244</v>
      </c>
      <c r="E638" s="260" t="s">
        <v>1050</v>
      </c>
      <c r="F638" s="261" t="s">
        <v>1051</v>
      </c>
      <c r="G638" s="262" t="s">
        <v>545</v>
      </c>
      <c r="H638" s="263">
        <v>1</v>
      </c>
      <c r="I638" s="264"/>
      <c r="J638" s="265">
        <f>ROUND(I638*H638,2)</f>
        <v>0</v>
      </c>
      <c r="K638" s="261" t="s">
        <v>147</v>
      </c>
      <c r="L638" s="266"/>
      <c r="M638" s="267" t="s">
        <v>19</v>
      </c>
      <c r="N638" s="268" t="s">
        <v>47</v>
      </c>
      <c r="O638" s="87"/>
      <c r="P638" s="216">
        <f>O638*H638</f>
        <v>0</v>
      </c>
      <c r="Q638" s="216">
        <v>0.0030000000000000001</v>
      </c>
      <c r="R638" s="216">
        <f>Q638*H638</f>
        <v>0.0030000000000000001</v>
      </c>
      <c r="S638" s="216">
        <v>0</v>
      </c>
      <c r="T638" s="217">
        <f>S638*H638</f>
        <v>0</v>
      </c>
      <c r="U638" s="41"/>
      <c r="V638" s="41"/>
      <c r="W638" s="41"/>
      <c r="X638" s="41"/>
      <c r="Y638" s="41"/>
      <c r="Z638" s="41"/>
      <c r="AA638" s="41"/>
      <c r="AB638" s="41"/>
      <c r="AC638" s="41"/>
      <c r="AD638" s="41"/>
      <c r="AE638" s="41"/>
      <c r="AR638" s="218" t="s">
        <v>345</v>
      </c>
      <c r="AT638" s="218" t="s">
        <v>244</v>
      </c>
      <c r="AU638" s="218" t="s">
        <v>86</v>
      </c>
      <c r="AY638" s="20" t="s">
        <v>141</v>
      </c>
      <c r="BE638" s="219">
        <f>IF(N638="základní",J638,0)</f>
        <v>0</v>
      </c>
      <c r="BF638" s="219">
        <f>IF(N638="snížená",J638,0)</f>
        <v>0</v>
      </c>
      <c r="BG638" s="219">
        <f>IF(N638="zákl. přenesená",J638,0)</f>
        <v>0</v>
      </c>
      <c r="BH638" s="219">
        <f>IF(N638="sníž. přenesená",J638,0)</f>
        <v>0</v>
      </c>
      <c r="BI638" s="219">
        <f>IF(N638="nulová",J638,0)</f>
        <v>0</v>
      </c>
      <c r="BJ638" s="20" t="s">
        <v>84</v>
      </c>
      <c r="BK638" s="219">
        <f>ROUND(I638*H638,2)</f>
        <v>0</v>
      </c>
      <c r="BL638" s="20" t="s">
        <v>250</v>
      </c>
      <c r="BM638" s="218" t="s">
        <v>1052</v>
      </c>
    </row>
    <row r="639" s="2" customFormat="1">
      <c r="A639" s="41"/>
      <c r="B639" s="42"/>
      <c r="C639" s="43"/>
      <c r="D639" s="220" t="s">
        <v>150</v>
      </c>
      <c r="E639" s="43"/>
      <c r="F639" s="221" t="s">
        <v>1051</v>
      </c>
      <c r="G639" s="43"/>
      <c r="H639" s="43"/>
      <c r="I639" s="222"/>
      <c r="J639" s="43"/>
      <c r="K639" s="43"/>
      <c r="L639" s="47"/>
      <c r="M639" s="223"/>
      <c r="N639" s="224"/>
      <c r="O639" s="87"/>
      <c r="P639" s="87"/>
      <c r="Q639" s="87"/>
      <c r="R639" s="87"/>
      <c r="S639" s="87"/>
      <c r="T639" s="88"/>
      <c r="U639" s="41"/>
      <c r="V639" s="41"/>
      <c r="W639" s="41"/>
      <c r="X639" s="41"/>
      <c r="Y639" s="41"/>
      <c r="Z639" s="41"/>
      <c r="AA639" s="41"/>
      <c r="AB639" s="41"/>
      <c r="AC639" s="41"/>
      <c r="AD639" s="41"/>
      <c r="AE639" s="41"/>
      <c r="AT639" s="20" t="s">
        <v>150</v>
      </c>
      <c r="AU639" s="20" t="s">
        <v>86</v>
      </c>
    </row>
    <row r="640" s="2" customFormat="1" ht="24.15" customHeight="1">
      <c r="A640" s="41"/>
      <c r="B640" s="42"/>
      <c r="C640" s="259" t="s">
        <v>1053</v>
      </c>
      <c r="D640" s="259" t="s">
        <v>244</v>
      </c>
      <c r="E640" s="260" t="s">
        <v>1054</v>
      </c>
      <c r="F640" s="261" t="s">
        <v>1055</v>
      </c>
      <c r="G640" s="262" t="s">
        <v>307</v>
      </c>
      <c r="H640" s="263">
        <v>2</v>
      </c>
      <c r="I640" s="264"/>
      <c r="J640" s="265">
        <f>ROUND(I640*H640,2)</f>
        <v>0</v>
      </c>
      <c r="K640" s="261" t="s">
        <v>147</v>
      </c>
      <c r="L640" s="266"/>
      <c r="M640" s="267" t="s">
        <v>19</v>
      </c>
      <c r="N640" s="268" t="s">
        <v>47</v>
      </c>
      <c r="O640" s="87"/>
      <c r="P640" s="216">
        <f>O640*H640</f>
        <v>0</v>
      </c>
      <c r="Q640" s="216">
        <v>6.0000000000000002E-05</v>
      </c>
      <c r="R640" s="216">
        <f>Q640*H640</f>
        <v>0.00012</v>
      </c>
      <c r="S640" s="216">
        <v>0</v>
      </c>
      <c r="T640" s="217">
        <f>S640*H640</f>
        <v>0</v>
      </c>
      <c r="U640" s="41"/>
      <c r="V640" s="41"/>
      <c r="W640" s="41"/>
      <c r="X640" s="41"/>
      <c r="Y640" s="41"/>
      <c r="Z640" s="41"/>
      <c r="AA640" s="41"/>
      <c r="AB640" s="41"/>
      <c r="AC640" s="41"/>
      <c r="AD640" s="41"/>
      <c r="AE640" s="41"/>
      <c r="AR640" s="218" t="s">
        <v>345</v>
      </c>
      <c r="AT640" s="218" t="s">
        <v>244</v>
      </c>
      <c r="AU640" s="218" t="s">
        <v>86</v>
      </c>
      <c r="AY640" s="20" t="s">
        <v>141</v>
      </c>
      <c r="BE640" s="219">
        <f>IF(N640="základní",J640,0)</f>
        <v>0</v>
      </c>
      <c r="BF640" s="219">
        <f>IF(N640="snížená",J640,0)</f>
        <v>0</v>
      </c>
      <c r="BG640" s="219">
        <f>IF(N640="zákl. přenesená",J640,0)</f>
        <v>0</v>
      </c>
      <c r="BH640" s="219">
        <f>IF(N640="sníž. přenesená",J640,0)</f>
        <v>0</v>
      </c>
      <c r="BI640" s="219">
        <f>IF(N640="nulová",J640,0)</f>
        <v>0</v>
      </c>
      <c r="BJ640" s="20" t="s">
        <v>84</v>
      </c>
      <c r="BK640" s="219">
        <f>ROUND(I640*H640,2)</f>
        <v>0</v>
      </c>
      <c r="BL640" s="20" t="s">
        <v>250</v>
      </c>
      <c r="BM640" s="218" t="s">
        <v>1056</v>
      </c>
    </row>
    <row r="641" s="2" customFormat="1">
      <c r="A641" s="41"/>
      <c r="B641" s="42"/>
      <c r="C641" s="43"/>
      <c r="D641" s="220" t="s">
        <v>150</v>
      </c>
      <c r="E641" s="43"/>
      <c r="F641" s="221" t="s">
        <v>1055</v>
      </c>
      <c r="G641" s="43"/>
      <c r="H641" s="43"/>
      <c r="I641" s="222"/>
      <c r="J641" s="43"/>
      <c r="K641" s="43"/>
      <c r="L641" s="47"/>
      <c r="M641" s="223"/>
      <c r="N641" s="224"/>
      <c r="O641" s="87"/>
      <c r="P641" s="87"/>
      <c r="Q641" s="87"/>
      <c r="R641" s="87"/>
      <c r="S641" s="87"/>
      <c r="T641" s="88"/>
      <c r="U641" s="41"/>
      <c r="V641" s="41"/>
      <c r="W641" s="41"/>
      <c r="X641" s="41"/>
      <c r="Y641" s="41"/>
      <c r="Z641" s="41"/>
      <c r="AA641" s="41"/>
      <c r="AB641" s="41"/>
      <c r="AC641" s="41"/>
      <c r="AD641" s="41"/>
      <c r="AE641" s="41"/>
      <c r="AT641" s="20" t="s">
        <v>150</v>
      </c>
      <c r="AU641" s="20" t="s">
        <v>86</v>
      </c>
    </row>
    <row r="642" s="2" customFormat="1" ht="24.15" customHeight="1">
      <c r="A642" s="41"/>
      <c r="B642" s="42"/>
      <c r="C642" s="207" t="s">
        <v>1057</v>
      </c>
      <c r="D642" s="207" t="s">
        <v>143</v>
      </c>
      <c r="E642" s="208" t="s">
        <v>1058</v>
      </c>
      <c r="F642" s="209" t="s">
        <v>1059</v>
      </c>
      <c r="G642" s="210" t="s">
        <v>220</v>
      </c>
      <c r="H642" s="211">
        <v>0.050999999999999997</v>
      </c>
      <c r="I642" s="212"/>
      <c r="J642" s="213">
        <f>ROUND(I642*H642,2)</f>
        <v>0</v>
      </c>
      <c r="K642" s="209" t="s">
        <v>147</v>
      </c>
      <c r="L642" s="47"/>
      <c r="M642" s="214" t="s">
        <v>19</v>
      </c>
      <c r="N642" s="215" t="s">
        <v>47</v>
      </c>
      <c r="O642" s="87"/>
      <c r="P642" s="216">
        <f>O642*H642</f>
        <v>0</v>
      </c>
      <c r="Q642" s="216">
        <v>0</v>
      </c>
      <c r="R642" s="216">
        <f>Q642*H642</f>
        <v>0</v>
      </c>
      <c r="S642" s="216">
        <v>0</v>
      </c>
      <c r="T642" s="217">
        <f>S642*H642</f>
        <v>0</v>
      </c>
      <c r="U642" s="41"/>
      <c r="V642" s="41"/>
      <c r="W642" s="41"/>
      <c r="X642" s="41"/>
      <c r="Y642" s="41"/>
      <c r="Z642" s="41"/>
      <c r="AA642" s="41"/>
      <c r="AB642" s="41"/>
      <c r="AC642" s="41"/>
      <c r="AD642" s="41"/>
      <c r="AE642" s="41"/>
      <c r="AR642" s="218" t="s">
        <v>250</v>
      </c>
      <c r="AT642" s="218" t="s">
        <v>143</v>
      </c>
      <c r="AU642" s="218" t="s">
        <v>86</v>
      </c>
      <c r="AY642" s="20" t="s">
        <v>141</v>
      </c>
      <c r="BE642" s="219">
        <f>IF(N642="základní",J642,0)</f>
        <v>0</v>
      </c>
      <c r="BF642" s="219">
        <f>IF(N642="snížená",J642,0)</f>
        <v>0</v>
      </c>
      <c r="BG642" s="219">
        <f>IF(N642="zákl. přenesená",J642,0)</f>
        <v>0</v>
      </c>
      <c r="BH642" s="219">
        <f>IF(N642="sníž. přenesená",J642,0)</f>
        <v>0</v>
      </c>
      <c r="BI642" s="219">
        <f>IF(N642="nulová",J642,0)</f>
        <v>0</v>
      </c>
      <c r="BJ642" s="20" t="s">
        <v>84</v>
      </c>
      <c r="BK642" s="219">
        <f>ROUND(I642*H642,2)</f>
        <v>0</v>
      </c>
      <c r="BL642" s="20" t="s">
        <v>250</v>
      </c>
      <c r="BM642" s="218" t="s">
        <v>1060</v>
      </c>
    </row>
    <row r="643" s="2" customFormat="1">
      <c r="A643" s="41"/>
      <c r="B643" s="42"/>
      <c r="C643" s="43"/>
      <c r="D643" s="220" t="s">
        <v>150</v>
      </c>
      <c r="E643" s="43"/>
      <c r="F643" s="221" t="s">
        <v>1061</v>
      </c>
      <c r="G643" s="43"/>
      <c r="H643" s="43"/>
      <c r="I643" s="222"/>
      <c r="J643" s="43"/>
      <c r="K643" s="43"/>
      <c r="L643" s="47"/>
      <c r="M643" s="223"/>
      <c r="N643" s="224"/>
      <c r="O643" s="87"/>
      <c r="P643" s="87"/>
      <c r="Q643" s="87"/>
      <c r="R643" s="87"/>
      <c r="S643" s="87"/>
      <c r="T643" s="88"/>
      <c r="U643" s="41"/>
      <c r="V643" s="41"/>
      <c r="W643" s="41"/>
      <c r="X643" s="41"/>
      <c r="Y643" s="41"/>
      <c r="Z643" s="41"/>
      <c r="AA643" s="41"/>
      <c r="AB643" s="41"/>
      <c r="AC643" s="41"/>
      <c r="AD643" s="41"/>
      <c r="AE643" s="41"/>
      <c r="AT643" s="20" t="s">
        <v>150</v>
      </c>
      <c r="AU643" s="20" t="s">
        <v>86</v>
      </c>
    </row>
    <row r="644" s="2" customFormat="1">
      <c r="A644" s="41"/>
      <c r="B644" s="42"/>
      <c r="C644" s="43"/>
      <c r="D644" s="225" t="s">
        <v>152</v>
      </c>
      <c r="E644" s="43"/>
      <c r="F644" s="226" t="s">
        <v>1062</v>
      </c>
      <c r="G644" s="43"/>
      <c r="H644" s="43"/>
      <c r="I644" s="222"/>
      <c r="J644" s="43"/>
      <c r="K644" s="43"/>
      <c r="L644" s="47"/>
      <c r="M644" s="223"/>
      <c r="N644" s="224"/>
      <c r="O644" s="87"/>
      <c r="P644" s="87"/>
      <c r="Q644" s="87"/>
      <c r="R644" s="87"/>
      <c r="S644" s="87"/>
      <c r="T644" s="88"/>
      <c r="U644" s="41"/>
      <c r="V644" s="41"/>
      <c r="W644" s="41"/>
      <c r="X644" s="41"/>
      <c r="Y644" s="41"/>
      <c r="Z644" s="41"/>
      <c r="AA644" s="41"/>
      <c r="AB644" s="41"/>
      <c r="AC644" s="41"/>
      <c r="AD644" s="41"/>
      <c r="AE644" s="41"/>
      <c r="AT644" s="20" t="s">
        <v>152</v>
      </c>
      <c r="AU644" s="20" t="s">
        <v>86</v>
      </c>
    </row>
    <row r="645" s="12" customFormat="1" ht="22.8" customHeight="1">
      <c r="A645" s="12"/>
      <c r="B645" s="191"/>
      <c r="C645" s="192"/>
      <c r="D645" s="193" t="s">
        <v>75</v>
      </c>
      <c r="E645" s="205" t="s">
        <v>1063</v>
      </c>
      <c r="F645" s="205" t="s">
        <v>1064</v>
      </c>
      <c r="G645" s="192"/>
      <c r="H645" s="192"/>
      <c r="I645" s="195"/>
      <c r="J645" s="206">
        <f>BK645</f>
        <v>0</v>
      </c>
      <c r="K645" s="192"/>
      <c r="L645" s="197"/>
      <c r="M645" s="198"/>
      <c r="N645" s="199"/>
      <c r="O645" s="199"/>
      <c r="P645" s="200">
        <f>SUM(P646:P686)</f>
        <v>0</v>
      </c>
      <c r="Q645" s="199"/>
      <c r="R645" s="200">
        <f>SUM(R646:R686)</f>
        <v>0.29681109999999994</v>
      </c>
      <c r="S645" s="199"/>
      <c r="T645" s="201">
        <f>SUM(T646:T686)</f>
        <v>0</v>
      </c>
      <c r="U645" s="12"/>
      <c r="V645" s="12"/>
      <c r="W645" s="12"/>
      <c r="X645" s="12"/>
      <c r="Y645" s="12"/>
      <c r="Z645" s="12"/>
      <c r="AA645" s="12"/>
      <c r="AB645" s="12"/>
      <c r="AC645" s="12"/>
      <c r="AD645" s="12"/>
      <c r="AE645" s="12"/>
      <c r="AR645" s="202" t="s">
        <v>86</v>
      </c>
      <c r="AT645" s="203" t="s">
        <v>75</v>
      </c>
      <c r="AU645" s="203" t="s">
        <v>84</v>
      </c>
      <c r="AY645" s="202" t="s">
        <v>141</v>
      </c>
      <c r="BK645" s="204">
        <f>SUM(BK646:BK686)</f>
        <v>0</v>
      </c>
    </row>
    <row r="646" s="2" customFormat="1" ht="24.15" customHeight="1">
      <c r="A646" s="41"/>
      <c r="B646" s="42"/>
      <c r="C646" s="207" t="s">
        <v>1065</v>
      </c>
      <c r="D646" s="207" t="s">
        <v>143</v>
      </c>
      <c r="E646" s="208" t="s">
        <v>1066</v>
      </c>
      <c r="F646" s="209" t="s">
        <v>1067</v>
      </c>
      <c r="G646" s="210" t="s">
        <v>307</v>
      </c>
      <c r="H646" s="211">
        <v>2</v>
      </c>
      <c r="I646" s="212"/>
      <c r="J646" s="213">
        <f>ROUND(I646*H646,2)</f>
        <v>0</v>
      </c>
      <c r="K646" s="209" t="s">
        <v>147</v>
      </c>
      <c r="L646" s="47"/>
      <c r="M646" s="214" t="s">
        <v>19</v>
      </c>
      <c r="N646" s="215" t="s">
        <v>47</v>
      </c>
      <c r="O646" s="87"/>
      <c r="P646" s="216">
        <f>O646*H646</f>
        <v>0</v>
      </c>
      <c r="Q646" s="216">
        <v>0</v>
      </c>
      <c r="R646" s="216">
        <f>Q646*H646</f>
        <v>0</v>
      </c>
      <c r="S646" s="216">
        <v>0</v>
      </c>
      <c r="T646" s="217">
        <f>S646*H646</f>
        <v>0</v>
      </c>
      <c r="U646" s="41"/>
      <c r="V646" s="41"/>
      <c r="W646" s="41"/>
      <c r="X646" s="41"/>
      <c r="Y646" s="41"/>
      <c r="Z646" s="41"/>
      <c r="AA646" s="41"/>
      <c r="AB646" s="41"/>
      <c r="AC646" s="41"/>
      <c r="AD646" s="41"/>
      <c r="AE646" s="41"/>
      <c r="AR646" s="218" t="s">
        <v>250</v>
      </c>
      <c r="AT646" s="218" t="s">
        <v>143</v>
      </c>
      <c r="AU646" s="218" t="s">
        <v>86</v>
      </c>
      <c r="AY646" s="20" t="s">
        <v>141</v>
      </c>
      <c r="BE646" s="219">
        <f>IF(N646="základní",J646,0)</f>
        <v>0</v>
      </c>
      <c r="BF646" s="219">
        <f>IF(N646="snížená",J646,0)</f>
        <v>0</v>
      </c>
      <c r="BG646" s="219">
        <f>IF(N646="zákl. přenesená",J646,0)</f>
        <v>0</v>
      </c>
      <c r="BH646" s="219">
        <f>IF(N646="sníž. přenesená",J646,0)</f>
        <v>0</v>
      </c>
      <c r="BI646" s="219">
        <f>IF(N646="nulová",J646,0)</f>
        <v>0</v>
      </c>
      <c r="BJ646" s="20" t="s">
        <v>84</v>
      </c>
      <c r="BK646" s="219">
        <f>ROUND(I646*H646,2)</f>
        <v>0</v>
      </c>
      <c r="BL646" s="20" t="s">
        <v>250</v>
      </c>
      <c r="BM646" s="218" t="s">
        <v>1068</v>
      </c>
    </row>
    <row r="647" s="2" customFormat="1">
      <c r="A647" s="41"/>
      <c r="B647" s="42"/>
      <c r="C647" s="43"/>
      <c r="D647" s="220" t="s">
        <v>150</v>
      </c>
      <c r="E647" s="43"/>
      <c r="F647" s="221" t="s">
        <v>1067</v>
      </c>
      <c r="G647" s="43"/>
      <c r="H647" s="43"/>
      <c r="I647" s="222"/>
      <c r="J647" s="43"/>
      <c r="K647" s="43"/>
      <c r="L647" s="47"/>
      <c r="M647" s="223"/>
      <c r="N647" s="224"/>
      <c r="O647" s="87"/>
      <c r="P647" s="87"/>
      <c r="Q647" s="87"/>
      <c r="R647" s="87"/>
      <c r="S647" s="87"/>
      <c r="T647" s="88"/>
      <c r="U647" s="41"/>
      <c r="V647" s="41"/>
      <c r="W647" s="41"/>
      <c r="X647" s="41"/>
      <c r="Y647" s="41"/>
      <c r="Z647" s="41"/>
      <c r="AA647" s="41"/>
      <c r="AB647" s="41"/>
      <c r="AC647" s="41"/>
      <c r="AD647" s="41"/>
      <c r="AE647" s="41"/>
      <c r="AT647" s="20" t="s">
        <v>150</v>
      </c>
      <c r="AU647" s="20" t="s">
        <v>86</v>
      </c>
    </row>
    <row r="648" s="2" customFormat="1">
      <c r="A648" s="41"/>
      <c r="B648" s="42"/>
      <c r="C648" s="43"/>
      <c r="D648" s="225" t="s">
        <v>152</v>
      </c>
      <c r="E648" s="43"/>
      <c r="F648" s="226" t="s">
        <v>1069</v>
      </c>
      <c r="G648" s="43"/>
      <c r="H648" s="43"/>
      <c r="I648" s="222"/>
      <c r="J648" s="43"/>
      <c r="K648" s="43"/>
      <c r="L648" s="47"/>
      <c r="M648" s="223"/>
      <c r="N648" s="224"/>
      <c r="O648" s="87"/>
      <c r="P648" s="87"/>
      <c r="Q648" s="87"/>
      <c r="R648" s="87"/>
      <c r="S648" s="87"/>
      <c r="T648" s="88"/>
      <c r="U648" s="41"/>
      <c r="V648" s="41"/>
      <c r="W648" s="41"/>
      <c r="X648" s="41"/>
      <c r="Y648" s="41"/>
      <c r="Z648" s="41"/>
      <c r="AA648" s="41"/>
      <c r="AB648" s="41"/>
      <c r="AC648" s="41"/>
      <c r="AD648" s="41"/>
      <c r="AE648" s="41"/>
      <c r="AT648" s="20" t="s">
        <v>152</v>
      </c>
      <c r="AU648" s="20" t="s">
        <v>86</v>
      </c>
    </row>
    <row r="649" s="2" customFormat="1" ht="24.15" customHeight="1">
      <c r="A649" s="41"/>
      <c r="B649" s="42"/>
      <c r="C649" s="259" t="s">
        <v>1070</v>
      </c>
      <c r="D649" s="259" t="s">
        <v>244</v>
      </c>
      <c r="E649" s="260" t="s">
        <v>1071</v>
      </c>
      <c r="F649" s="261" t="s">
        <v>1072</v>
      </c>
      <c r="G649" s="262" t="s">
        <v>146</v>
      </c>
      <c r="H649" s="263">
        <v>3.5699999999999998</v>
      </c>
      <c r="I649" s="264"/>
      <c r="J649" s="265">
        <f>ROUND(I649*H649,2)</f>
        <v>0</v>
      </c>
      <c r="K649" s="261" t="s">
        <v>147</v>
      </c>
      <c r="L649" s="266"/>
      <c r="M649" s="267" t="s">
        <v>19</v>
      </c>
      <c r="N649" s="268" t="s">
        <v>47</v>
      </c>
      <c r="O649" s="87"/>
      <c r="P649" s="216">
        <f>O649*H649</f>
        <v>0</v>
      </c>
      <c r="Q649" s="216">
        <v>0.024230000000000002</v>
      </c>
      <c r="R649" s="216">
        <f>Q649*H649</f>
        <v>0.086501099999999997</v>
      </c>
      <c r="S649" s="216">
        <v>0</v>
      </c>
      <c r="T649" s="217">
        <f>S649*H649</f>
        <v>0</v>
      </c>
      <c r="U649" s="41"/>
      <c r="V649" s="41"/>
      <c r="W649" s="41"/>
      <c r="X649" s="41"/>
      <c r="Y649" s="41"/>
      <c r="Z649" s="41"/>
      <c r="AA649" s="41"/>
      <c r="AB649" s="41"/>
      <c r="AC649" s="41"/>
      <c r="AD649" s="41"/>
      <c r="AE649" s="41"/>
      <c r="AR649" s="218" t="s">
        <v>345</v>
      </c>
      <c r="AT649" s="218" t="s">
        <v>244</v>
      </c>
      <c r="AU649" s="218" t="s">
        <v>86</v>
      </c>
      <c r="AY649" s="20" t="s">
        <v>141</v>
      </c>
      <c r="BE649" s="219">
        <f>IF(N649="základní",J649,0)</f>
        <v>0</v>
      </c>
      <c r="BF649" s="219">
        <f>IF(N649="snížená",J649,0)</f>
        <v>0</v>
      </c>
      <c r="BG649" s="219">
        <f>IF(N649="zákl. přenesená",J649,0)</f>
        <v>0</v>
      </c>
      <c r="BH649" s="219">
        <f>IF(N649="sníž. přenesená",J649,0)</f>
        <v>0</v>
      </c>
      <c r="BI649" s="219">
        <f>IF(N649="nulová",J649,0)</f>
        <v>0</v>
      </c>
      <c r="BJ649" s="20" t="s">
        <v>84</v>
      </c>
      <c r="BK649" s="219">
        <f>ROUND(I649*H649,2)</f>
        <v>0</v>
      </c>
      <c r="BL649" s="20" t="s">
        <v>250</v>
      </c>
      <c r="BM649" s="218" t="s">
        <v>1073</v>
      </c>
    </row>
    <row r="650" s="2" customFormat="1">
      <c r="A650" s="41"/>
      <c r="B650" s="42"/>
      <c r="C650" s="43"/>
      <c r="D650" s="220" t="s">
        <v>150</v>
      </c>
      <c r="E650" s="43"/>
      <c r="F650" s="221" t="s">
        <v>1072</v>
      </c>
      <c r="G650" s="43"/>
      <c r="H650" s="43"/>
      <c r="I650" s="222"/>
      <c r="J650" s="43"/>
      <c r="K650" s="43"/>
      <c r="L650" s="47"/>
      <c r="M650" s="223"/>
      <c r="N650" s="224"/>
      <c r="O650" s="87"/>
      <c r="P650" s="87"/>
      <c r="Q650" s="87"/>
      <c r="R650" s="87"/>
      <c r="S650" s="87"/>
      <c r="T650" s="88"/>
      <c r="U650" s="41"/>
      <c r="V650" s="41"/>
      <c r="W650" s="41"/>
      <c r="X650" s="41"/>
      <c r="Y650" s="41"/>
      <c r="Z650" s="41"/>
      <c r="AA650" s="41"/>
      <c r="AB650" s="41"/>
      <c r="AC650" s="41"/>
      <c r="AD650" s="41"/>
      <c r="AE650" s="41"/>
      <c r="AT650" s="20" t="s">
        <v>150</v>
      </c>
      <c r="AU650" s="20" t="s">
        <v>86</v>
      </c>
    </row>
    <row r="651" s="13" customFormat="1">
      <c r="A651" s="13"/>
      <c r="B651" s="227"/>
      <c r="C651" s="228"/>
      <c r="D651" s="220" t="s">
        <v>171</v>
      </c>
      <c r="E651" s="229" t="s">
        <v>19</v>
      </c>
      <c r="F651" s="230" t="s">
        <v>1074</v>
      </c>
      <c r="G651" s="228"/>
      <c r="H651" s="231">
        <v>1.6799999999999999</v>
      </c>
      <c r="I651" s="232"/>
      <c r="J651" s="228"/>
      <c r="K651" s="228"/>
      <c r="L651" s="233"/>
      <c r="M651" s="234"/>
      <c r="N651" s="235"/>
      <c r="O651" s="235"/>
      <c r="P651" s="235"/>
      <c r="Q651" s="235"/>
      <c r="R651" s="235"/>
      <c r="S651" s="235"/>
      <c r="T651" s="236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37" t="s">
        <v>171</v>
      </c>
      <c r="AU651" s="237" t="s">
        <v>86</v>
      </c>
      <c r="AV651" s="13" t="s">
        <v>86</v>
      </c>
      <c r="AW651" s="13" t="s">
        <v>37</v>
      </c>
      <c r="AX651" s="13" t="s">
        <v>76</v>
      </c>
      <c r="AY651" s="237" t="s">
        <v>141</v>
      </c>
    </row>
    <row r="652" s="13" customFormat="1">
      <c r="A652" s="13"/>
      <c r="B652" s="227"/>
      <c r="C652" s="228"/>
      <c r="D652" s="220" t="s">
        <v>171</v>
      </c>
      <c r="E652" s="229" t="s">
        <v>19</v>
      </c>
      <c r="F652" s="230" t="s">
        <v>1075</v>
      </c>
      <c r="G652" s="228"/>
      <c r="H652" s="231">
        <v>1.8899999999999999</v>
      </c>
      <c r="I652" s="232"/>
      <c r="J652" s="228"/>
      <c r="K652" s="228"/>
      <c r="L652" s="233"/>
      <c r="M652" s="234"/>
      <c r="N652" s="235"/>
      <c r="O652" s="235"/>
      <c r="P652" s="235"/>
      <c r="Q652" s="235"/>
      <c r="R652" s="235"/>
      <c r="S652" s="235"/>
      <c r="T652" s="236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37" t="s">
        <v>171</v>
      </c>
      <c r="AU652" s="237" t="s">
        <v>86</v>
      </c>
      <c r="AV652" s="13" t="s">
        <v>86</v>
      </c>
      <c r="AW652" s="13" t="s">
        <v>37</v>
      </c>
      <c r="AX652" s="13" t="s">
        <v>76</v>
      </c>
      <c r="AY652" s="237" t="s">
        <v>141</v>
      </c>
    </row>
    <row r="653" s="14" customFormat="1">
      <c r="A653" s="14"/>
      <c r="B653" s="238"/>
      <c r="C653" s="239"/>
      <c r="D653" s="220" t="s">
        <v>171</v>
      </c>
      <c r="E653" s="240" t="s">
        <v>19</v>
      </c>
      <c r="F653" s="241" t="s">
        <v>174</v>
      </c>
      <c r="G653" s="239"/>
      <c r="H653" s="242">
        <v>3.5699999999999998</v>
      </c>
      <c r="I653" s="243"/>
      <c r="J653" s="239"/>
      <c r="K653" s="239"/>
      <c r="L653" s="244"/>
      <c r="M653" s="245"/>
      <c r="N653" s="246"/>
      <c r="O653" s="246"/>
      <c r="P653" s="246"/>
      <c r="Q653" s="246"/>
      <c r="R653" s="246"/>
      <c r="S653" s="246"/>
      <c r="T653" s="247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48" t="s">
        <v>171</v>
      </c>
      <c r="AU653" s="248" t="s">
        <v>86</v>
      </c>
      <c r="AV653" s="14" t="s">
        <v>148</v>
      </c>
      <c r="AW653" s="14" t="s">
        <v>37</v>
      </c>
      <c r="AX653" s="14" t="s">
        <v>84</v>
      </c>
      <c r="AY653" s="248" t="s">
        <v>141</v>
      </c>
    </row>
    <row r="654" s="2" customFormat="1" ht="16.5" customHeight="1">
      <c r="A654" s="41"/>
      <c r="B654" s="42"/>
      <c r="C654" s="207" t="s">
        <v>1076</v>
      </c>
      <c r="D654" s="207" t="s">
        <v>143</v>
      </c>
      <c r="E654" s="208" t="s">
        <v>1077</v>
      </c>
      <c r="F654" s="209" t="s">
        <v>1078</v>
      </c>
      <c r="G654" s="210" t="s">
        <v>307</v>
      </c>
      <c r="H654" s="211">
        <v>2</v>
      </c>
      <c r="I654" s="212"/>
      <c r="J654" s="213">
        <f>ROUND(I654*H654,2)</f>
        <v>0</v>
      </c>
      <c r="K654" s="209" t="s">
        <v>147</v>
      </c>
      <c r="L654" s="47"/>
      <c r="M654" s="214" t="s">
        <v>19</v>
      </c>
      <c r="N654" s="215" t="s">
        <v>47</v>
      </c>
      <c r="O654" s="87"/>
      <c r="P654" s="216">
        <f>O654*H654</f>
        <v>0</v>
      </c>
      <c r="Q654" s="216">
        <v>0</v>
      </c>
      <c r="R654" s="216">
        <f>Q654*H654</f>
        <v>0</v>
      </c>
      <c r="S654" s="216">
        <v>0</v>
      </c>
      <c r="T654" s="217">
        <f>S654*H654</f>
        <v>0</v>
      </c>
      <c r="U654" s="41"/>
      <c r="V654" s="41"/>
      <c r="W654" s="41"/>
      <c r="X654" s="41"/>
      <c r="Y654" s="41"/>
      <c r="Z654" s="41"/>
      <c r="AA654" s="41"/>
      <c r="AB654" s="41"/>
      <c r="AC654" s="41"/>
      <c r="AD654" s="41"/>
      <c r="AE654" s="41"/>
      <c r="AR654" s="218" t="s">
        <v>250</v>
      </c>
      <c r="AT654" s="218" t="s">
        <v>143</v>
      </c>
      <c r="AU654" s="218" t="s">
        <v>86</v>
      </c>
      <c r="AY654" s="20" t="s">
        <v>141</v>
      </c>
      <c r="BE654" s="219">
        <f>IF(N654="základní",J654,0)</f>
        <v>0</v>
      </c>
      <c r="BF654" s="219">
        <f>IF(N654="snížená",J654,0)</f>
        <v>0</v>
      </c>
      <c r="BG654" s="219">
        <f>IF(N654="zákl. přenesená",J654,0)</f>
        <v>0</v>
      </c>
      <c r="BH654" s="219">
        <f>IF(N654="sníž. přenesená",J654,0)</f>
        <v>0</v>
      </c>
      <c r="BI654" s="219">
        <f>IF(N654="nulová",J654,0)</f>
        <v>0</v>
      </c>
      <c r="BJ654" s="20" t="s">
        <v>84</v>
      </c>
      <c r="BK654" s="219">
        <f>ROUND(I654*H654,2)</f>
        <v>0</v>
      </c>
      <c r="BL654" s="20" t="s">
        <v>250</v>
      </c>
      <c r="BM654" s="218" t="s">
        <v>1079</v>
      </c>
    </row>
    <row r="655" s="2" customFormat="1">
      <c r="A655" s="41"/>
      <c r="B655" s="42"/>
      <c r="C655" s="43"/>
      <c r="D655" s="220" t="s">
        <v>150</v>
      </c>
      <c r="E655" s="43"/>
      <c r="F655" s="221" t="s">
        <v>1080</v>
      </c>
      <c r="G655" s="43"/>
      <c r="H655" s="43"/>
      <c r="I655" s="222"/>
      <c r="J655" s="43"/>
      <c r="K655" s="43"/>
      <c r="L655" s="47"/>
      <c r="M655" s="223"/>
      <c r="N655" s="224"/>
      <c r="O655" s="87"/>
      <c r="P655" s="87"/>
      <c r="Q655" s="87"/>
      <c r="R655" s="87"/>
      <c r="S655" s="87"/>
      <c r="T655" s="88"/>
      <c r="U655" s="41"/>
      <c r="V655" s="41"/>
      <c r="W655" s="41"/>
      <c r="X655" s="41"/>
      <c r="Y655" s="41"/>
      <c r="Z655" s="41"/>
      <c r="AA655" s="41"/>
      <c r="AB655" s="41"/>
      <c r="AC655" s="41"/>
      <c r="AD655" s="41"/>
      <c r="AE655" s="41"/>
      <c r="AT655" s="20" t="s">
        <v>150</v>
      </c>
      <c r="AU655" s="20" t="s">
        <v>86</v>
      </c>
    </row>
    <row r="656" s="2" customFormat="1">
      <c r="A656" s="41"/>
      <c r="B656" s="42"/>
      <c r="C656" s="43"/>
      <c r="D656" s="225" t="s">
        <v>152</v>
      </c>
      <c r="E656" s="43"/>
      <c r="F656" s="226" t="s">
        <v>1081</v>
      </c>
      <c r="G656" s="43"/>
      <c r="H656" s="43"/>
      <c r="I656" s="222"/>
      <c r="J656" s="43"/>
      <c r="K656" s="43"/>
      <c r="L656" s="47"/>
      <c r="M656" s="223"/>
      <c r="N656" s="224"/>
      <c r="O656" s="87"/>
      <c r="P656" s="87"/>
      <c r="Q656" s="87"/>
      <c r="R656" s="87"/>
      <c r="S656" s="87"/>
      <c r="T656" s="88"/>
      <c r="U656" s="41"/>
      <c r="V656" s="41"/>
      <c r="W656" s="41"/>
      <c r="X656" s="41"/>
      <c r="Y656" s="41"/>
      <c r="Z656" s="41"/>
      <c r="AA656" s="41"/>
      <c r="AB656" s="41"/>
      <c r="AC656" s="41"/>
      <c r="AD656" s="41"/>
      <c r="AE656" s="41"/>
      <c r="AT656" s="20" t="s">
        <v>152</v>
      </c>
      <c r="AU656" s="20" t="s">
        <v>86</v>
      </c>
    </row>
    <row r="657" s="2" customFormat="1" ht="16.5" customHeight="1">
      <c r="A657" s="41"/>
      <c r="B657" s="42"/>
      <c r="C657" s="259" t="s">
        <v>1082</v>
      </c>
      <c r="D657" s="259" t="s">
        <v>244</v>
      </c>
      <c r="E657" s="260" t="s">
        <v>1008</v>
      </c>
      <c r="F657" s="261" t="s">
        <v>1009</v>
      </c>
      <c r="G657" s="262" t="s">
        <v>307</v>
      </c>
      <c r="H657" s="263">
        <v>2</v>
      </c>
      <c r="I657" s="264"/>
      <c r="J657" s="265">
        <f>ROUND(I657*H657,2)</f>
        <v>0</v>
      </c>
      <c r="K657" s="261" t="s">
        <v>147</v>
      </c>
      <c r="L657" s="266"/>
      <c r="M657" s="267" t="s">
        <v>19</v>
      </c>
      <c r="N657" s="268" t="s">
        <v>47</v>
      </c>
      <c r="O657" s="87"/>
      <c r="P657" s="216">
        <f>O657*H657</f>
        <v>0</v>
      </c>
      <c r="Q657" s="216">
        <v>0.0023999999999999998</v>
      </c>
      <c r="R657" s="216">
        <f>Q657*H657</f>
        <v>0.0047999999999999996</v>
      </c>
      <c r="S657" s="216">
        <v>0</v>
      </c>
      <c r="T657" s="217">
        <f>S657*H657</f>
        <v>0</v>
      </c>
      <c r="U657" s="41"/>
      <c r="V657" s="41"/>
      <c r="W657" s="41"/>
      <c r="X657" s="41"/>
      <c r="Y657" s="41"/>
      <c r="Z657" s="41"/>
      <c r="AA657" s="41"/>
      <c r="AB657" s="41"/>
      <c r="AC657" s="41"/>
      <c r="AD657" s="41"/>
      <c r="AE657" s="41"/>
      <c r="AR657" s="218" t="s">
        <v>345</v>
      </c>
      <c r="AT657" s="218" t="s">
        <v>244</v>
      </c>
      <c r="AU657" s="218" t="s">
        <v>86</v>
      </c>
      <c r="AY657" s="20" t="s">
        <v>141</v>
      </c>
      <c r="BE657" s="219">
        <f>IF(N657="základní",J657,0)</f>
        <v>0</v>
      </c>
      <c r="BF657" s="219">
        <f>IF(N657="snížená",J657,0)</f>
        <v>0</v>
      </c>
      <c r="BG657" s="219">
        <f>IF(N657="zákl. přenesená",J657,0)</f>
        <v>0</v>
      </c>
      <c r="BH657" s="219">
        <f>IF(N657="sníž. přenesená",J657,0)</f>
        <v>0</v>
      </c>
      <c r="BI657" s="219">
        <f>IF(N657="nulová",J657,0)</f>
        <v>0</v>
      </c>
      <c r="BJ657" s="20" t="s">
        <v>84</v>
      </c>
      <c r="BK657" s="219">
        <f>ROUND(I657*H657,2)</f>
        <v>0</v>
      </c>
      <c r="BL657" s="20" t="s">
        <v>250</v>
      </c>
      <c r="BM657" s="218" t="s">
        <v>1083</v>
      </c>
    </row>
    <row r="658" s="2" customFormat="1">
      <c r="A658" s="41"/>
      <c r="B658" s="42"/>
      <c r="C658" s="43"/>
      <c r="D658" s="220" t="s">
        <v>150</v>
      </c>
      <c r="E658" s="43"/>
      <c r="F658" s="221" t="s">
        <v>1009</v>
      </c>
      <c r="G658" s="43"/>
      <c r="H658" s="43"/>
      <c r="I658" s="222"/>
      <c r="J658" s="43"/>
      <c r="K658" s="43"/>
      <c r="L658" s="47"/>
      <c r="M658" s="223"/>
      <c r="N658" s="224"/>
      <c r="O658" s="87"/>
      <c r="P658" s="87"/>
      <c r="Q658" s="87"/>
      <c r="R658" s="87"/>
      <c r="S658" s="87"/>
      <c r="T658" s="88"/>
      <c r="U658" s="41"/>
      <c r="V658" s="41"/>
      <c r="W658" s="41"/>
      <c r="X658" s="41"/>
      <c r="Y658" s="41"/>
      <c r="Z658" s="41"/>
      <c r="AA658" s="41"/>
      <c r="AB658" s="41"/>
      <c r="AC658" s="41"/>
      <c r="AD658" s="41"/>
      <c r="AE658" s="41"/>
      <c r="AT658" s="20" t="s">
        <v>150</v>
      </c>
      <c r="AU658" s="20" t="s">
        <v>86</v>
      </c>
    </row>
    <row r="659" s="2" customFormat="1" ht="24.15" customHeight="1">
      <c r="A659" s="41"/>
      <c r="B659" s="42"/>
      <c r="C659" s="207" t="s">
        <v>1084</v>
      </c>
      <c r="D659" s="207" t="s">
        <v>143</v>
      </c>
      <c r="E659" s="208" t="s">
        <v>1085</v>
      </c>
      <c r="F659" s="209" t="s">
        <v>1086</v>
      </c>
      <c r="G659" s="210" t="s">
        <v>307</v>
      </c>
      <c r="H659" s="211">
        <v>1</v>
      </c>
      <c r="I659" s="212"/>
      <c r="J659" s="213">
        <f>ROUND(I659*H659,2)</f>
        <v>0</v>
      </c>
      <c r="K659" s="209" t="s">
        <v>147</v>
      </c>
      <c r="L659" s="47"/>
      <c r="M659" s="214" t="s">
        <v>19</v>
      </c>
      <c r="N659" s="215" t="s">
        <v>47</v>
      </c>
      <c r="O659" s="87"/>
      <c r="P659" s="216">
        <f>O659*H659</f>
        <v>0</v>
      </c>
      <c r="Q659" s="216">
        <v>0</v>
      </c>
      <c r="R659" s="216">
        <f>Q659*H659</f>
        <v>0</v>
      </c>
      <c r="S659" s="216">
        <v>0</v>
      </c>
      <c r="T659" s="217">
        <f>S659*H659</f>
        <v>0</v>
      </c>
      <c r="U659" s="41"/>
      <c r="V659" s="41"/>
      <c r="W659" s="41"/>
      <c r="X659" s="41"/>
      <c r="Y659" s="41"/>
      <c r="Z659" s="41"/>
      <c r="AA659" s="41"/>
      <c r="AB659" s="41"/>
      <c r="AC659" s="41"/>
      <c r="AD659" s="41"/>
      <c r="AE659" s="41"/>
      <c r="AR659" s="218" t="s">
        <v>250</v>
      </c>
      <c r="AT659" s="218" t="s">
        <v>143</v>
      </c>
      <c r="AU659" s="218" t="s">
        <v>86</v>
      </c>
      <c r="AY659" s="20" t="s">
        <v>141</v>
      </c>
      <c r="BE659" s="219">
        <f>IF(N659="základní",J659,0)</f>
        <v>0</v>
      </c>
      <c r="BF659" s="219">
        <f>IF(N659="snížená",J659,0)</f>
        <v>0</v>
      </c>
      <c r="BG659" s="219">
        <f>IF(N659="zákl. přenesená",J659,0)</f>
        <v>0</v>
      </c>
      <c r="BH659" s="219">
        <f>IF(N659="sníž. přenesená",J659,0)</f>
        <v>0</v>
      </c>
      <c r="BI659" s="219">
        <f>IF(N659="nulová",J659,0)</f>
        <v>0</v>
      </c>
      <c r="BJ659" s="20" t="s">
        <v>84</v>
      </c>
      <c r="BK659" s="219">
        <f>ROUND(I659*H659,2)</f>
        <v>0</v>
      </c>
      <c r="BL659" s="20" t="s">
        <v>250</v>
      </c>
      <c r="BM659" s="218" t="s">
        <v>1087</v>
      </c>
    </row>
    <row r="660" s="2" customFormat="1">
      <c r="A660" s="41"/>
      <c r="B660" s="42"/>
      <c r="C660" s="43"/>
      <c r="D660" s="220" t="s">
        <v>150</v>
      </c>
      <c r="E660" s="43"/>
      <c r="F660" s="221" t="s">
        <v>1088</v>
      </c>
      <c r="G660" s="43"/>
      <c r="H660" s="43"/>
      <c r="I660" s="222"/>
      <c r="J660" s="43"/>
      <c r="K660" s="43"/>
      <c r="L660" s="47"/>
      <c r="M660" s="223"/>
      <c r="N660" s="224"/>
      <c r="O660" s="87"/>
      <c r="P660" s="87"/>
      <c r="Q660" s="87"/>
      <c r="R660" s="87"/>
      <c r="S660" s="87"/>
      <c r="T660" s="88"/>
      <c r="U660" s="41"/>
      <c r="V660" s="41"/>
      <c r="W660" s="41"/>
      <c r="X660" s="41"/>
      <c r="Y660" s="41"/>
      <c r="Z660" s="41"/>
      <c r="AA660" s="41"/>
      <c r="AB660" s="41"/>
      <c r="AC660" s="41"/>
      <c r="AD660" s="41"/>
      <c r="AE660" s="41"/>
      <c r="AT660" s="20" t="s">
        <v>150</v>
      </c>
      <c r="AU660" s="20" t="s">
        <v>86</v>
      </c>
    </row>
    <row r="661" s="2" customFormat="1">
      <c r="A661" s="41"/>
      <c r="B661" s="42"/>
      <c r="C661" s="43"/>
      <c r="D661" s="225" t="s">
        <v>152</v>
      </c>
      <c r="E661" s="43"/>
      <c r="F661" s="226" t="s">
        <v>1089</v>
      </c>
      <c r="G661" s="43"/>
      <c r="H661" s="43"/>
      <c r="I661" s="222"/>
      <c r="J661" s="43"/>
      <c r="K661" s="43"/>
      <c r="L661" s="47"/>
      <c r="M661" s="223"/>
      <c r="N661" s="224"/>
      <c r="O661" s="87"/>
      <c r="P661" s="87"/>
      <c r="Q661" s="87"/>
      <c r="R661" s="87"/>
      <c r="S661" s="87"/>
      <c r="T661" s="88"/>
      <c r="U661" s="41"/>
      <c r="V661" s="41"/>
      <c r="W661" s="41"/>
      <c r="X661" s="41"/>
      <c r="Y661" s="41"/>
      <c r="Z661" s="41"/>
      <c r="AA661" s="41"/>
      <c r="AB661" s="41"/>
      <c r="AC661" s="41"/>
      <c r="AD661" s="41"/>
      <c r="AE661" s="41"/>
      <c r="AT661" s="20" t="s">
        <v>152</v>
      </c>
      <c r="AU661" s="20" t="s">
        <v>86</v>
      </c>
    </row>
    <row r="662" s="2" customFormat="1" ht="24.15" customHeight="1">
      <c r="A662" s="41"/>
      <c r="B662" s="42"/>
      <c r="C662" s="259" t="s">
        <v>1090</v>
      </c>
      <c r="D662" s="259" t="s">
        <v>244</v>
      </c>
      <c r="E662" s="260" t="s">
        <v>1091</v>
      </c>
      <c r="F662" s="261" t="s">
        <v>1092</v>
      </c>
      <c r="G662" s="262" t="s">
        <v>307</v>
      </c>
      <c r="H662" s="263">
        <v>1</v>
      </c>
      <c r="I662" s="264"/>
      <c r="J662" s="265">
        <f>ROUND(I662*H662,2)</f>
        <v>0</v>
      </c>
      <c r="K662" s="261" t="s">
        <v>315</v>
      </c>
      <c r="L662" s="266"/>
      <c r="M662" s="267" t="s">
        <v>19</v>
      </c>
      <c r="N662" s="268" t="s">
        <v>47</v>
      </c>
      <c r="O662" s="87"/>
      <c r="P662" s="216">
        <f>O662*H662</f>
        <v>0</v>
      </c>
      <c r="Q662" s="216">
        <v>0.18099999999999999</v>
      </c>
      <c r="R662" s="216">
        <f>Q662*H662</f>
        <v>0.18099999999999999</v>
      </c>
      <c r="S662" s="216">
        <v>0</v>
      </c>
      <c r="T662" s="217">
        <f>S662*H662</f>
        <v>0</v>
      </c>
      <c r="U662" s="41"/>
      <c r="V662" s="41"/>
      <c r="W662" s="41"/>
      <c r="X662" s="41"/>
      <c r="Y662" s="41"/>
      <c r="Z662" s="41"/>
      <c r="AA662" s="41"/>
      <c r="AB662" s="41"/>
      <c r="AC662" s="41"/>
      <c r="AD662" s="41"/>
      <c r="AE662" s="41"/>
      <c r="AR662" s="218" t="s">
        <v>345</v>
      </c>
      <c r="AT662" s="218" t="s">
        <v>244</v>
      </c>
      <c r="AU662" s="218" t="s">
        <v>86</v>
      </c>
      <c r="AY662" s="20" t="s">
        <v>141</v>
      </c>
      <c r="BE662" s="219">
        <f>IF(N662="základní",J662,0)</f>
        <v>0</v>
      </c>
      <c r="BF662" s="219">
        <f>IF(N662="snížená",J662,0)</f>
        <v>0</v>
      </c>
      <c r="BG662" s="219">
        <f>IF(N662="zákl. přenesená",J662,0)</f>
        <v>0</v>
      </c>
      <c r="BH662" s="219">
        <f>IF(N662="sníž. přenesená",J662,0)</f>
        <v>0</v>
      </c>
      <c r="BI662" s="219">
        <f>IF(N662="nulová",J662,0)</f>
        <v>0</v>
      </c>
      <c r="BJ662" s="20" t="s">
        <v>84</v>
      </c>
      <c r="BK662" s="219">
        <f>ROUND(I662*H662,2)</f>
        <v>0</v>
      </c>
      <c r="BL662" s="20" t="s">
        <v>250</v>
      </c>
      <c r="BM662" s="218" t="s">
        <v>1093</v>
      </c>
    </row>
    <row r="663" s="2" customFormat="1">
      <c r="A663" s="41"/>
      <c r="B663" s="42"/>
      <c r="C663" s="43"/>
      <c r="D663" s="220" t="s">
        <v>150</v>
      </c>
      <c r="E663" s="43"/>
      <c r="F663" s="221" t="s">
        <v>1092</v>
      </c>
      <c r="G663" s="43"/>
      <c r="H663" s="43"/>
      <c r="I663" s="222"/>
      <c r="J663" s="43"/>
      <c r="K663" s="43"/>
      <c r="L663" s="47"/>
      <c r="M663" s="223"/>
      <c r="N663" s="224"/>
      <c r="O663" s="87"/>
      <c r="P663" s="87"/>
      <c r="Q663" s="87"/>
      <c r="R663" s="87"/>
      <c r="S663" s="87"/>
      <c r="T663" s="88"/>
      <c r="U663" s="41"/>
      <c r="V663" s="41"/>
      <c r="W663" s="41"/>
      <c r="X663" s="41"/>
      <c r="Y663" s="41"/>
      <c r="Z663" s="41"/>
      <c r="AA663" s="41"/>
      <c r="AB663" s="41"/>
      <c r="AC663" s="41"/>
      <c r="AD663" s="41"/>
      <c r="AE663" s="41"/>
      <c r="AT663" s="20" t="s">
        <v>150</v>
      </c>
      <c r="AU663" s="20" t="s">
        <v>86</v>
      </c>
    </row>
    <row r="664" s="2" customFormat="1" ht="21.75" customHeight="1">
      <c r="A664" s="41"/>
      <c r="B664" s="42"/>
      <c r="C664" s="207" t="s">
        <v>1094</v>
      </c>
      <c r="D664" s="207" t="s">
        <v>143</v>
      </c>
      <c r="E664" s="208" t="s">
        <v>1095</v>
      </c>
      <c r="F664" s="209" t="s">
        <v>1096</v>
      </c>
      <c r="G664" s="210" t="s">
        <v>307</v>
      </c>
      <c r="H664" s="211">
        <v>1</v>
      </c>
      <c r="I664" s="212"/>
      <c r="J664" s="213">
        <f>ROUND(I664*H664,2)</f>
        <v>0</v>
      </c>
      <c r="K664" s="209" t="s">
        <v>147</v>
      </c>
      <c r="L664" s="47"/>
      <c r="M664" s="214" t="s">
        <v>19</v>
      </c>
      <c r="N664" s="215" t="s">
        <v>47</v>
      </c>
      <c r="O664" s="87"/>
      <c r="P664" s="216">
        <f>O664*H664</f>
        <v>0</v>
      </c>
      <c r="Q664" s="216">
        <v>0</v>
      </c>
      <c r="R664" s="216">
        <f>Q664*H664</f>
        <v>0</v>
      </c>
      <c r="S664" s="216">
        <v>0</v>
      </c>
      <c r="T664" s="217">
        <f>S664*H664</f>
        <v>0</v>
      </c>
      <c r="U664" s="41"/>
      <c r="V664" s="41"/>
      <c r="W664" s="41"/>
      <c r="X664" s="41"/>
      <c r="Y664" s="41"/>
      <c r="Z664" s="41"/>
      <c r="AA664" s="41"/>
      <c r="AB664" s="41"/>
      <c r="AC664" s="41"/>
      <c r="AD664" s="41"/>
      <c r="AE664" s="41"/>
      <c r="AR664" s="218" t="s">
        <v>250</v>
      </c>
      <c r="AT664" s="218" t="s">
        <v>143</v>
      </c>
      <c r="AU664" s="218" t="s">
        <v>86</v>
      </c>
      <c r="AY664" s="20" t="s">
        <v>141</v>
      </c>
      <c r="BE664" s="219">
        <f>IF(N664="základní",J664,0)</f>
        <v>0</v>
      </c>
      <c r="BF664" s="219">
        <f>IF(N664="snížená",J664,0)</f>
        <v>0</v>
      </c>
      <c r="BG664" s="219">
        <f>IF(N664="zákl. přenesená",J664,0)</f>
        <v>0</v>
      </c>
      <c r="BH664" s="219">
        <f>IF(N664="sníž. přenesená",J664,0)</f>
        <v>0</v>
      </c>
      <c r="BI664" s="219">
        <f>IF(N664="nulová",J664,0)</f>
        <v>0</v>
      </c>
      <c r="BJ664" s="20" t="s">
        <v>84</v>
      </c>
      <c r="BK664" s="219">
        <f>ROUND(I664*H664,2)</f>
        <v>0</v>
      </c>
      <c r="BL664" s="20" t="s">
        <v>250</v>
      </c>
      <c r="BM664" s="218" t="s">
        <v>1097</v>
      </c>
    </row>
    <row r="665" s="2" customFormat="1">
      <c r="A665" s="41"/>
      <c r="B665" s="42"/>
      <c r="C665" s="43"/>
      <c r="D665" s="220" t="s">
        <v>150</v>
      </c>
      <c r="E665" s="43"/>
      <c r="F665" s="221" t="s">
        <v>1098</v>
      </c>
      <c r="G665" s="43"/>
      <c r="H665" s="43"/>
      <c r="I665" s="222"/>
      <c r="J665" s="43"/>
      <c r="K665" s="43"/>
      <c r="L665" s="47"/>
      <c r="M665" s="223"/>
      <c r="N665" s="224"/>
      <c r="O665" s="87"/>
      <c r="P665" s="87"/>
      <c r="Q665" s="87"/>
      <c r="R665" s="87"/>
      <c r="S665" s="87"/>
      <c r="T665" s="88"/>
      <c r="U665" s="41"/>
      <c r="V665" s="41"/>
      <c r="W665" s="41"/>
      <c r="X665" s="41"/>
      <c r="Y665" s="41"/>
      <c r="Z665" s="41"/>
      <c r="AA665" s="41"/>
      <c r="AB665" s="41"/>
      <c r="AC665" s="41"/>
      <c r="AD665" s="41"/>
      <c r="AE665" s="41"/>
      <c r="AT665" s="20" t="s">
        <v>150</v>
      </c>
      <c r="AU665" s="20" t="s">
        <v>86</v>
      </c>
    </row>
    <row r="666" s="2" customFormat="1">
      <c r="A666" s="41"/>
      <c r="B666" s="42"/>
      <c r="C666" s="43"/>
      <c r="D666" s="225" t="s">
        <v>152</v>
      </c>
      <c r="E666" s="43"/>
      <c r="F666" s="226" t="s">
        <v>1099</v>
      </c>
      <c r="G666" s="43"/>
      <c r="H666" s="43"/>
      <c r="I666" s="222"/>
      <c r="J666" s="43"/>
      <c r="K666" s="43"/>
      <c r="L666" s="47"/>
      <c r="M666" s="223"/>
      <c r="N666" s="224"/>
      <c r="O666" s="87"/>
      <c r="P666" s="87"/>
      <c r="Q666" s="87"/>
      <c r="R666" s="87"/>
      <c r="S666" s="87"/>
      <c r="T666" s="88"/>
      <c r="U666" s="41"/>
      <c r="V666" s="41"/>
      <c r="W666" s="41"/>
      <c r="X666" s="41"/>
      <c r="Y666" s="41"/>
      <c r="Z666" s="41"/>
      <c r="AA666" s="41"/>
      <c r="AB666" s="41"/>
      <c r="AC666" s="41"/>
      <c r="AD666" s="41"/>
      <c r="AE666" s="41"/>
      <c r="AT666" s="20" t="s">
        <v>152</v>
      </c>
      <c r="AU666" s="20" t="s">
        <v>86</v>
      </c>
    </row>
    <row r="667" s="2" customFormat="1" ht="24.15" customHeight="1">
      <c r="A667" s="41"/>
      <c r="B667" s="42"/>
      <c r="C667" s="259" t="s">
        <v>1100</v>
      </c>
      <c r="D667" s="259" t="s">
        <v>244</v>
      </c>
      <c r="E667" s="260" t="s">
        <v>1101</v>
      </c>
      <c r="F667" s="261" t="s">
        <v>1102</v>
      </c>
      <c r="G667" s="262" t="s">
        <v>307</v>
      </c>
      <c r="H667" s="263">
        <v>1</v>
      </c>
      <c r="I667" s="264"/>
      <c r="J667" s="265">
        <f>ROUND(I667*H667,2)</f>
        <v>0</v>
      </c>
      <c r="K667" s="261" t="s">
        <v>147</v>
      </c>
      <c r="L667" s="266"/>
      <c r="M667" s="267" t="s">
        <v>19</v>
      </c>
      <c r="N667" s="268" t="s">
        <v>47</v>
      </c>
      <c r="O667" s="87"/>
      <c r="P667" s="216">
        <f>O667*H667</f>
        <v>0</v>
      </c>
      <c r="Q667" s="216">
        <v>0.002</v>
      </c>
      <c r="R667" s="216">
        <f>Q667*H667</f>
        <v>0.002</v>
      </c>
      <c r="S667" s="216">
        <v>0</v>
      </c>
      <c r="T667" s="217">
        <f>S667*H667</f>
        <v>0</v>
      </c>
      <c r="U667" s="41"/>
      <c r="V667" s="41"/>
      <c r="W667" s="41"/>
      <c r="X667" s="41"/>
      <c r="Y667" s="41"/>
      <c r="Z667" s="41"/>
      <c r="AA667" s="41"/>
      <c r="AB667" s="41"/>
      <c r="AC667" s="41"/>
      <c r="AD667" s="41"/>
      <c r="AE667" s="41"/>
      <c r="AR667" s="218" t="s">
        <v>345</v>
      </c>
      <c r="AT667" s="218" t="s">
        <v>244</v>
      </c>
      <c r="AU667" s="218" t="s">
        <v>86</v>
      </c>
      <c r="AY667" s="20" t="s">
        <v>141</v>
      </c>
      <c r="BE667" s="219">
        <f>IF(N667="základní",J667,0)</f>
        <v>0</v>
      </c>
      <c r="BF667" s="219">
        <f>IF(N667="snížená",J667,0)</f>
        <v>0</v>
      </c>
      <c r="BG667" s="219">
        <f>IF(N667="zákl. přenesená",J667,0)</f>
        <v>0</v>
      </c>
      <c r="BH667" s="219">
        <f>IF(N667="sníž. přenesená",J667,0)</f>
        <v>0</v>
      </c>
      <c r="BI667" s="219">
        <f>IF(N667="nulová",J667,0)</f>
        <v>0</v>
      </c>
      <c r="BJ667" s="20" t="s">
        <v>84</v>
      </c>
      <c r="BK667" s="219">
        <f>ROUND(I667*H667,2)</f>
        <v>0</v>
      </c>
      <c r="BL667" s="20" t="s">
        <v>250</v>
      </c>
      <c r="BM667" s="218" t="s">
        <v>1103</v>
      </c>
    </row>
    <row r="668" s="2" customFormat="1">
      <c r="A668" s="41"/>
      <c r="B668" s="42"/>
      <c r="C668" s="43"/>
      <c r="D668" s="220" t="s">
        <v>150</v>
      </c>
      <c r="E668" s="43"/>
      <c r="F668" s="221" t="s">
        <v>1102</v>
      </c>
      <c r="G668" s="43"/>
      <c r="H668" s="43"/>
      <c r="I668" s="222"/>
      <c r="J668" s="43"/>
      <c r="K668" s="43"/>
      <c r="L668" s="47"/>
      <c r="M668" s="223"/>
      <c r="N668" s="224"/>
      <c r="O668" s="87"/>
      <c r="P668" s="87"/>
      <c r="Q668" s="87"/>
      <c r="R668" s="87"/>
      <c r="S668" s="87"/>
      <c r="T668" s="88"/>
      <c r="U668" s="41"/>
      <c r="V668" s="41"/>
      <c r="W668" s="41"/>
      <c r="X668" s="41"/>
      <c r="Y668" s="41"/>
      <c r="Z668" s="41"/>
      <c r="AA668" s="41"/>
      <c r="AB668" s="41"/>
      <c r="AC668" s="41"/>
      <c r="AD668" s="41"/>
      <c r="AE668" s="41"/>
      <c r="AT668" s="20" t="s">
        <v>150</v>
      </c>
      <c r="AU668" s="20" t="s">
        <v>86</v>
      </c>
    </row>
    <row r="669" s="2" customFormat="1" ht="24.15" customHeight="1">
      <c r="A669" s="41"/>
      <c r="B669" s="42"/>
      <c r="C669" s="207" t="s">
        <v>1104</v>
      </c>
      <c r="D669" s="207" t="s">
        <v>143</v>
      </c>
      <c r="E669" s="208" t="s">
        <v>1105</v>
      </c>
      <c r="F669" s="209" t="s">
        <v>1106</v>
      </c>
      <c r="G669" s="210" t="s">
        <v>307</v>
      </c>
      <c r="H669" s="211">
        <v>1</v>
      </c>
      <c r="I669" s="212"/>
      <c r="J669" s="213">
        <f>ROUND(I669*H669,2)</f>
        <v>0</v>
      </c>
      <c r="K669" s="209" t="s">
        <v>147</v>
      </c>
      <c r="L669" s="47"/>
      <c r="M669" s="214" t="s">
        <v>19</v>
      </c>
      <c r="N669" s="215" t="s">
        <v>47</v>
      </c>
      <c r="O669" s="87"/>
      <c r="P669" s="216">
        <f>O669*H669</f>
        <v>0</v>
      </c>
      <c r="Q669" s="216">
        <v>0</v>
      </c>
      <c r="R669" s="216">
        <f>Q669*H669</f>
        <v>0</v>
      </c>
      <c r="S669" s="216">
        <v>0</v>
      </c>
      <c r="T669" s="217">
        <f>S669*H669</f>
        <v>0</v>
      </c>
      <c r="U669" s="41"/>
      <c r="V669" s="41"/>
      <c r="W669" s="41"/>
      <c r="X669" s="41"/>
      <c r="Y669" s="41"/>
      <c r="Z669" s="41"/>
      <c r="AA669" s="41"/>
      <c r="AB669" s="41"/>
      <c r="AC669" s="41"/>
      <c r="AD669" s="41"/>
      <c r="AE669" s="41"/>
      <c r="AR669" s="218" t="s">
        <v>250</v>
      </c>
      <c r="AT669" s="218" t="s">
        <v>143</v>
      </c>
      <c r="AU669" s="218" t="s">
        <v>86</v>
      </c>
      <c r="AY669" s="20" t="s">
        <v>141</v>
      </c>
      <c r="BE669" s="219">
        <f>IF(N669="základní",J669,0)</f>
        <v>0</v>
      </c>
      <c r="BF669" s="219">
        <f>IF(N669="snížená",J669,0)</f>
        <v>0</v>
      </c>
      <c r="BG669" s="219">
        <f>IF(N669="zákl. přenesená",J669,0)</f>
        <v>0</v>
      </c>
      <c r="BH669" s="219">
        <f>IF(N669="sníž. přenesená",J669,0)</f>
        <v>0</v>
      </c>
      <c r="BI669" s="219">
        <f>IF(N669="nulová",J669,0)</f>
        <v>0</v>
      </c>
      <c r="BJ669" s="20" t="s">
        <v>84</v>
      </c>
      <c r="BK669" s="219">
        <f>ROUND(I669*H669,2)</f>
        <v>0</v>
      </c>
      <c r="BL669" s="20" t="s">
        <v>250</v>
      </c>
      <c r="BM669" s="218" t="s">
        <v>1107</v>
      </c>
    </row>
    <row r="670" s="2" customFormat="1">
      <c r="A670" s="41"/>
      <c r="B670" s="42"/>
      <c r="C670" s="43"/>
      <c r="D670" s="220" t="s">
        <v>150</v>
      </c>
      <c r="E670" s="43"/>
      <c r="F670" s="221" t="s">
        <v>1108</v>
      </c>
      <c r="G670" s="43"/>
      <c r="H670" s="43"/>
      <c r="I670" s="222"/>
      <c r="J670" s="43"/>
      <c r="K670" s="43"/>
      <c r="L670" s="47"/>
      <c r="M670" s="223"/>
      <c r="N670" s="224"/>
      <c r="O670" s="87"/>
      <c r="P670" s="87"/>
      <c r="Q670" s="87"/>
      <c r="R670" s="87"/>
      <c r="S670" s="87"/>
      <c r="T670" s="88"/>
      <c r="U670" s="41"/>
      <c r="V670" s="41"/>
      <c r="W670" s="41"/>
      <c r="X670" s="41"/>
      <c r="Y670" s="41"/>
      <c r="Z670" s="41"/>
      <c r="AA670" s="41"/>
      <c r="AB670" s="41"/>
      <c r="AC670" s="41"/>
      <c r="AD670" s="41"/>
      <c r="AE670" s="41"/>
      <c r="AT670" s="20" t="s">
        <v>150</v>
      </c>
      <c r="AU670" s="20" t="s">
        <v>86</v>
      </c>
    </row>
    <row r="671" s="2" customFormat="1">
      <c r="A671" s="41"/>
      <c r="B671" s="42"/>
      <c r="C671" s="43"/>
      <c r="D671" s="225" t="s">
        <v>152</v>
      </c>
      <c r="E671" s="43"/>
      <c r="F671" s="226" t="s">
        <v>1109</v>
      </c>
      <c r="G671" s="43"/>
      <c r="H671" s="43"/>
      <c r="I671" s="222"/>
      <c r="J671" s="43"/>
      <c r="K671" s="43"/>
      <c r="L671" s="47"/>
      <c r="M671" s="223"/>
      <c r="N671" s="224"/>
      <c r="O671" s="87"/>
      <c r="P671" s="87"/>
      <c r="Q671" s="87"/>
      <c r="R671" s="87"/>
      <c r="S671" s="87"/>
      <c r="T671" s="88"/>
      <c r="U671" s="41"/>
      <c r="V671" s="41"/>
      <c r="W671" s="41"/>
      <c r="X671" s="41"/>
      <c r="Y671" s="41"/>
      <c r="Z671" s="41"/>
      <c r="AA671" s="41"/>
      <c r="AB671" s="41"/>
      <c r="AC671" s="41"/>
      <c r="AD671" s="41"/>
      <c r="AE671" s="41"/>
      <c r="AT671" s="20" t="s">
        <v>152</v>
      </c>
      <c r="AU671" s="20" t="s">
        <v>86</v>
      </c>
    </row>
    <row r="672" s="2" customFormat="1" ht="24.15" customHeight="1">
      <c r="A672" s="41"/>
      <c r="B672" s="42"/>
      <c r="C672" s="259" t="s">
        <v>1110</v>
      </c>
      <c r="D672" s="259" t="s">
        <v>244</v>
      </c>
      <c r="E672" s="260" t="s">
        <v>1111</v>
      </c>
      <c r="F672" s="261" t="s">
        <v>1112</v>
      </c>
      <c r="G672" s="262" t="s">
        <v>307</v>
      </c>
      <c r="H672" s="263">
        <v>1</v>
      </c>
      <c r="I672" s="264"/>
      <c r="J672" s="265">
        <f>ROUND(I672*H672,2)</f>
        <v>0</v>
      </c>
      <c r="K672" s="261" t="s">
        <v>147</v>
      </c>
      <c r="L672" s="266"/>
      <c r="M672" s="267" t="s">
        <v>19</v>
      </c>
      <c r="N672" s="268" t="s">
        <v>47</v>
      </c>
      <c r="O672" s="87"/>
      <c r="P672" s="216">
        <f>O672*H672</f>
        <v>0</v>
      </c>
      <c r="Q672" s="216">
        <v>0.012</v>
      </c>
      <c r="R672" s="216">
        <f>Q672*H672</f>
        <v>0.012</v>
      </c>
      <c r="S672" s="216">
        <v>0</v>
      </c>
      <c r="T672" s="217">
        <f>S672*H672</f>
        <v>0</v>
      </c>
      <c r="U672" s="41"/>
      <c r="V672" s="41"/>
      <c r="W672" s="41"/>
      <c r="X672" s="41"/>
      <c r="Y672" s="41"/>
      <c r="Z672" s="41"/>
      <c r="AA672" s="41"/>
      <c r="AB672" s="41"/>
      <c r="AC672" s="41"/>
      <c r="AD672" s="41"/>
      <c r="AE672" s="41"/>
      <c r="AR672" s="218" t="s">
        <v>345</v>
      </c>
      <c r="AT672" s="218" t="s">
        <v>244</v>
      </c>
      <c r="AU672" s="218" t="s">
        <v>86</v>
      </c>
      <c r="AY672" s="20" t="s">
        <v>141</v>
      </c>
      <c r="BE672" s="219">
        <f>IF(N672="základní",J672,0)</f>
        <v>0</v>
      </c>
      <c r="BF672" s="219">
        <f>IF(N672="snížená",J672,0)</f>
        <v>0</v>
      </c>
      <c r="BG672" s="219">
        <f>IF(N672="zákl. přenesená",J672,0)</f>
        <v>0</v>
      </c>
      <c r="BH672" s="219">
        <f>IF(N672="sníž. přenesená",J672,0)</f>
        <v>0</v>
      </c>
      <c r="BI672" s="219">
        <f>IF(N672="nulová",J672,0)</f>
        <v>0</v>
      </c>
      <c r="BJ672" s="20" t="s">
        <v>84</v>
      </c>
      <c r="BK672" s="219">
        <f>ROUND(I672*H672,2)</f>
        <v>0</v>
      </c>
      <c r="BL672" s="20" t="s">
        <v>250</v>
      </c>
      <c r="BM672" s="218" t="s">
        <v>1113</v>
      </c>
    </row>
    <row r="673" s="2" customFormat="1">
      <c r="A673" s="41"/>
      <c r="B673" s="42"/>
      <c r="C673" s="43"/>
      <c r="D673" s="220" t="s">
        <v>150</v>
      </c>
      <c r="E673" s="43"/>
      <c r="F673" s="221" t="s">
        <v>1112</v>
      </c>
      <c r="G673" s="43"/>
      <c r="H673" s="43"/>
      <c r="I673" s="222"/>
      <c r="J673" s="43"/>
      <c r="K673" s="43"/>
      <c r="L673" s="47"/>
      <c r="M673" s="223"/>
      <c r="N673" s="224"/>
      <c r="O673" s="87"/>
      <c r="P673" s="87"/>
      <c r="Q673" s="87"/>
      <c r="R673" s="87"/>
      <c r="S673" s="87"/>
      <c r="T673" s="88"/>
      <c r="U673" s="41"/>
      <c r="V673" s="41"/>
      <c r="W673" s="41"/>
      <c r="X673" s="41"/>
      <c r="Y673" s="41"/>
      <c r="Z673" s="41"/>
      <c r="AA673" s="41"/>
      <c r="AB673" s="41"/>
      <c r="AC673" s="41"/>
      <c r="AD673" s="41"/>
      <c r="AE673" s="41"/>
      <c r="AT673" s="20" t="s">
        <v>150</v>
      </c>
      <c r="AU673" s="20" t="s">
        <v>86</v>
      </c>
    </row>
    <row r="674" s="2" customFormat="1" ht="16.5" customHeight="1">
      <c r="A674" s="41"/>
      <c r="B674" s="42"/>
      <c r="C674" s="207" t="s">
        <v>1114</v>
      </c>
      <c r="D674" s="207" t="s">
        <v>143</v>
      </c>
      <c r="E674" s="208" t="s">
        <v>1115</v>
      </c>
      <c r="F674" s="209" t="s">
        <v>1116</v>
      </c>
      <c r="G674" s="210" t="s">
        <v>1117</v>
      </c>
      <c r="H674" s="211">
        <v>1</v>
      </c>
      <c r="I674" s="212"/>
      <c r="J674" s="213">
        <f>ROUND(I674*H674,2)</f>
        <v>0</v>
      </c>
      <c r="K674" s="209" t="s">
        <v>147</v>
      </c>
      <c r="L674" s="47"/>
      <c r="M674" s="214" t="s">
        <v>19</v>
      </c>
      <c r="N674" s="215" t="s">
        <v>47</v>
      </c>
      <c r="O674" s="87"/>
      <c r="P674" s="216">
        <f>O674*H674</f>
        <v>0</v>
      </c>
      <c r="Q674" s="216">
        <v>0</v>
      </c>
      <c r="R674" s="216">
        <f>Q674*H674</f>
        <v>0</v>
      </c>
      <c r="S674" s="216">
        <v>0</v>
      </c>
      <c r="T674" s="217">
        <f>S674*H674</f>
        <v>0</v>
      </c>
      <c r="U674" s="41"/>
      <c r="V674" s="41"/>
      <c r="W674" s="41"/>
      <c r="X674" s="41"/>
      <c r="Y674" s="41"/>
      <c r="Z674" s="41"/>
      <c r="AA674" s="41"/>
      <c r="AB674" s="41"/>
      <c r="AC674" s="41"/>
      <c r="AD674" s="41"/>
      <c r="AE674" s="41"/>
      <c r="AR674" s="218" t="s">
        <v>250</v>
      </c>
      <c r="AT674" s="218" t="s">
        <v>143</v>
      </c>
      <c r="AU674" s="218" t="s">
        <v>86</v>
      </c>
      <c r="AY674" s="20" t="s">
        <v>141</v>
      </c>
      <c r="BE674" s="219">
        <f>IF(N674="základní",J674,0)</f>
        <v>0</v>
      </c>
      <c r="BF674" s="219">
        <f>IF(N674="snížená",J674,0)</f>
        <v>0</v>
      </c>
      <c r="BG674" s="219">
        <f>IF(N674="zákl. přenesená",J674,0)</f>
        <v>0</v>
      </c>
      <c r="BH674" s="219">
        <f>IF(N674="sníž. přenesená",J674,0)</f>
        <v>0</v>
      </c>
      <c r="BI674" s="219">
        <f>IF(N674="nulová",J674,0)</f>
        <v>0</v>
      </c>
      <c r="BJ674" s="20" t="s">
        <v>84</v>
      </c>
      <c r="BK674" s="219">
        <f>ROUND(I674*H674,2)</f>
        <v>0</v>
      </c>
      <c r="BL674" s="20" t="s">
        <v>250</v>
      </c>
      <c r="BM674" s="218" t="s">
        <v>1118</v>
      </c>
    </row>
    <row r="675" s="2" customFormat="1">
      <c r="A675" s="41"/>
      <c r="B675" s="42"/>
      <c r="C675" s="43"/>
      <c r="D675" s="220" t="s">
        <v>150</v>
      </c>
      <c r="E675" s="43"/>
      <c r="F675" s="221" t="s">
        <v>1119</v>
      </c>
      <c r="G675" s="43"/>
      <c r="H675" s="43"/>
      <c r="I675" s="222"/>
      <c r="J675" s="43"/>
      <c r="K675" s="43"/>
      <c r="L675" s="47"/>
      <c r="M675" s="223"/>
      <c r="N675" s="224"/>
      <c r="O675" s="87"/>
      <c r="P675" s="87"/>
      <c r="Q675" s="87"/>
      <c r="R675" s="87"/>
      <c r="S675" s="87"/>
      <c r="T675" s="88"/>
      <c r="U675" s="41"/>
      <c r="V675" s="41"/>
      <c r="W675" s="41"/>
      <c r="X675" s="41"/>
      <c r="Y675" s="41"/>
      <c r="Z675" s="41"/>
      <c r="AA675" s="41"/>
      <c r="AB675" s="41"/>
      <c r="AC675" s="41"/>
      <c r="AD675" s="41"/>
      <c r="AE675" s="41"/>
      <c r="AT675" s="20" t="s">
        <v>150</v>
      </c>
      <c r="AU675" s="20" t="s">
        <v>86</v>
      </c>
    </row>
    <row r="676" s="2" customFormat="1">
      <c r="A676" s="41"/>
      <c r="B676" s="42"/>
      <c r="C676" s="43"/>
      <c r="D676" s="225" t="s">
        <v>152</v>
      </c>
      <c r="E676" s="43"/>
      <c r="F676" s="226" t="s">
        <v>1120</v>
      </c>
      <c r="G676" s="43"/>
      <c r="H676" s="43"/>
      <c r="I676" s="222"/>
      <c r="J676" s="43"/>
      <c r="K676" s="43"/>
      <c r="L676" s="47"/>
      <c r="M676" s="223"/>
      <c r="N676" s="224"/>
      <c r="O676" s="87"/>
      <c r="P676" s="87"/>
      <c r="Q676" s="87"/>
      <c r="R676" s="87"/>
      <c r="S676" s="87"/>
      <c r="T676" s="88"/>
      <c r="U676" s="41"/>
      <c r="V676" s="41"/>
      <c r="W676" s="41"/>
      <c r="X676" s="41"/>
      <c r="Y676" s="41"/>
      <c r="Z676" s="41"/>
      <c r="AA676" s="41"/>
      <c r="AB676" s="41"/>
      <c r="AC676" s="41"/>
      <c r="AD676" s="41"/>
      <c r="AE676" s="41"/>
      <c r="AT676" s="20" t="s">
        <v>152</v>
      </c>
      <c r="AU676" s="20" t="s">
        <v>86</v>
      </c>
    </row>
    <row r="677" s="2" customFormat="1" ht="21.75" customHeight="1">
      <c r="A677" s="41"/>
      <c r="B677" s="42"/>
      <c r="C677" s="259" t="s">
        <v>1121</v>
      </c>
      <c r="D677" s="259" t="s">
        <v>244</v>
      </c>
      <c r="E677" s="260" t="s">
        <v>1122</v>
      </c>
      <c r="F677" s="261" t="s">
        <v>1123</v>
      </c>
      <c r="G677" s="262" t="s">
        <v>1124</v>
      </c>
      <c r="H677" s="263">
        <v>1</v>
      </c>
      <c r="I677" s="264"/>
      <c r="J677" s="265">
        <f>ROUND(I677*H677,2)</f>
        <v>0</v>
      </c>
      <c r="K677" s="261" t="s">
        <v>147</v>
      </c>
      <c r="L677" s="266"/>
      <c r="M677" s="267" t="s">
        <v>19</v>
      </c>
      <c r="N677" s="268" t="s">
        <v>47</v>
      </c>
      <c r="O677" s="87"/>
      <c r="P677" s="216">
        <f>O677*H677</f>
        <v>0</v>
      </c>
      <c r="Q677" s="216">
        <v>0.00033</v>
      </c>
      <c r="R677" s="216">
        <f>Q677*H677</f>
        <v>0.00033</v>
      </c>
      <c r="S677" s="216">
        <v>0</v>
      </c>
      <c r="T677" s="217">
        <f>S677*H677</f>
        <v>0</v>
      </c>
      <c r="U677" s="41"/>
      <c r="V677" s="41"/>
      <c r="W677" s="41"/>
      <c r="X677" s="41"/>
      <c r="Y677" s="41"/>
      <c r="Z677" s="41"/>
      <c r="AA677" s="41"/>
      <c r="AB677" s="41"/>
      <c r="AC677" s="41"/>
      <c r="AD677" s="41"/>
      <c r="AE677" s="41"/>
      <c r="AR677" s="218" t="s">
        <v>345</v>
      </c>
      <c r="AT677" s="218" t="s">
        <v>244</v>
      </c>
      <c r="AU677" s="218" t="s">
        <v>86</v>
      </c>
      <c r="AY677" s="20" t="s">
        <v>141</v>
      </c>
      <c r="BE677" s="219">
        <f>IF(N677="základní",J677,0)</f>
        <v>0</v>
      </c>
      <c r="BF677" s="219">
        <f>IF(N677="snížená",J677,0)</f>
        <v>0</v>
      </c>
      <c r="BG677" s="219">
        <f>IF(N677="zákl. přenesená",J677,0)</f>
        <v>0</v>
      </c>
      <c r="BH677" s="219">
        <f>IF(N677="sníž. přenesená",J677,0)</f>
        <v>0</v>
      </c>
      <c r="BI677" s="219">
        <f>IF(N677="nulová",J677,0)</f>
        <v>0</v>
      </c>
      <c r="BJ677" s="20" t="s">
        <v>84</v>
      </c>
      <c r="BK677" s="219">
        <f>ROUND(I677*H677,2)</f>
        <v>0</v>
      </c>
      <c r="BL677" s="20" t="s">
        <v>250</v>
      </c>
      <c r="BM677" s="218" t="s">
        <v>1125</v>
      </c>
    </row>
    <row r="678" s="2" customFormat="1">
      <c r="A678" s="41"/>
      <c r="B678" s="42"/>
      <c r="C678" s="43"/>
      <c r="D678" s="220" t="s">
        <v>150</v>
      </c>
      <c r="E678" s="43"/>
      <c r="F678" s="221" t="s">
        <v>1123</v>
      </c>
      <c r="G678" s="43"/>
      <c r="H678" s="43"/>
      <c r="I678" s="222"/>
      <c r="J678" s="43"/>
      <c r="K678" s="43"/>
      <c r="L678" s="47"/>
      <c r="M678" s="223"/>
      <c r="N678" s="224"/>
      <c r="O678" s="87"/>
      <c r="P678" s="87"/>
      <c r="Q678" s="87"/>
      <c r="R678" s="87"/>
      <c r="S678" s="87"/>
      <c r="T678" s="88"/>
      <c r="U678" s="41"/>
      <c r="V678" s="41"/>
      <c r="W678" s="41"/>
      <c r="X678" s="41"/>
      <c r="Y678" s="41"/>
      <c r="Z678" s="41"/>
      <c r="AA678" s="41"/>
      <c r="AB678" s="41"/>
      <c r="AC678" s="41"/>
      <c r="AD678" s="41"/>
      <c r="AE678" s="41"/>
      <c r="AT678" s="20" t="s">
        <v>150</v>
      </c>
      <c r="AU678" s="20" t="s">
        <v>86</v>
      </c>
    </row>
    <row r="679" s="2" customFormat="1" ht="24.15" customHeight="1">
      <c r="A679" s="41"/>
      <c r="B679" s="42"/>
      <c r="C679" s="207" t="s">
        <v>1126</v>
      </c>
      <c r="D679" s="207" t="s">
        <v>143</v>
      </c>
      <c r="E679" s="208" t="s">
        <v>1127</v>
      </c>
      <c r="F679" s="209" t="s">
        <v>1128</v>
      </c>
      <c r="G679" s="210" t="s">
        <v>259</v>
      </c>
      <c r="H679" s="211">
        <v>10</v>
      </c>
      <c r="I679" s="212"/>
      <c r="J679" s="213">
        <f>ROUND(I679*H679,2)</f>
        <v>0</v>
      </c>
      <c r="K679" s="209" t="s">
        <v>147</v>
      </c>
      <c r="L679" s="47"/>
      <c r="M679" s="214" t="s">
        <v>19</v>
      </c>
      <c r="N679" s="215" t="s">
        <v>47</v>
      </c>
      <c r="O679" s="87"/>
      <c r="P679" s="216">
        <f>O679*H679</f>
        <v>0</v>
      </c>
      <c r="Q679" s="216">
        <v>6.0000000000000002E-05</v>
      </c>
      <c r="R679" s="216">
        <f>Q679*H679</f>
        <v>0.00060000000000000006</v>
      </c>
      <c r="S679" s="216">
        <v>0</v>
      </c>
      <c r="T679" s="217">
        <f>S679*H679</f>
        <v>0</v>
      </c>
      <c r="U679" s="41"/>
      <c r="V679" s="41"/>
      <c r="W679" s="41"/>
      <c r="X679" s="41"/>
      <c r="Y679" s="41"/>
      <c r="Z679" s="41"/>
      <c r="AA679" s="41"/>
      <c r="AB679" s="41"/>
      <c r="AC679" s="41"/>
      <c r="AD679" s="41"/>
      <c r="AE679" s="41"/>
      <c r="AR679" s="218" t="s">
        <v>250</v>
      </c>
      <c r="AT679" s="218" t="s">
        <v>143</v>
      </c>
      <c r="AU679" s="218" t="s">
        <v>86</v>
      </c>
      <c r="AY679" s="20" t="s">
        <v>141</v>
      </c>
      <c r="BE679" s="219">
        <f>IF(N679="základní",J679,0)</f>
        <v>0</v>
      </c>
      <c r="BF679" s="219">
        <f>IF(N679="snížená",J679,0)</f>
        <v>0</v>
      </c>
      <c r="BG679" s="219">
        <f>IF(N679="zákl. přenesená",J679,0)</f>
        <v>0</v>
      </c>
      <c r="BH679" s="219">
        <f>IF(N679="sníž. přenesená",J679,0)</f>
        <v>0</v>
      </c>
      <c r="BI679" s="219">
        <f>IF(N679="nulová",J679,0)</f>
        <v>0</v>
      </c>
      <c r="BJ679" s="20" t="s">
        <v>84</v>
      </c>
      <c r="BK679" s="219">
        <f>ROUND(I679*H679,2)</f>
        <v>0</v>
      </c>
      <c r="BL679" s="20" t="s">
        <v>250</v>
      </c>
      <c r="BM679" s="218" t="s">
        <v>1129</v>
      </c>
    </row>
    <row r="680" s="2" customFormat="1">
      <c r="A680" s="41"/>
      <c r="B680" s="42"/>
      <c r="C680" s="43"/>
      <c r="D680" s="220" t="s">
        <v>150</v>
      </c>
      <c r="E680" s="43"/>
      <c r="F680" s="221" t="s">
        <v>1130</v>
      </c>
      <c r="G680" s="43"/>
      <c r="H680" s="43"/>
      <c r="I680" s="222"/>
      <c r="J680" s="43"/>
      <c r="K680" s="43"/>
      <c r="L680" s="47"/>
      <c r="M680" s="223"/>
      <c r="N680" s="224"/>
      <c r="O680" s="87"/>
      <c r="P680" s="87"/>
      <c r="Q680" s="87"/>
      <c r="R680" s="87"/>
      <c r="S680" s="87"/>
      <c r="T680" s="88"/>
      <c r="U680" s="41"/>
      <c r="V680" s="41"/>
      <c r="W680" s="41"/>
      <c r="X680" s="41"/>
      <c r="Y680" s="41"/>
      <c r="Z680" s="41"/>
      <c r="AA680" s="41"/>
      <c r="AB680" s="41"/>
      <c r="AC680" s="41"/>
      <c r="AD680" s="41"/>
      <c r="AE680" s="41"/>
      <c r="AT680" s="20" t="s">
        <v>150</v>
      </c>
      <c r="AU680" s="20" t="s">
        <v>86</v>
      </c>
    </row>
    <row r="681" s="2" customFormat="1">
      <c r="A681" s="41"/>
      <c r="B681" s="42"/>
      <c r="C681" s="43"/>
      <c r="D681" s="225" t="s">
        <v>152</v>
      </c>
      <c r="E681" s="43"/>
      <c r="F681" s="226" t="s">
        <v>1131</v>
      </c>
      <c r="G681" s="43"/>
      <c r="H681" s="43"/>
      <c r="I681" s="222"/>
      <c r="J681" s="43"/>
      <c r="K681" s="43"/>
      <c r="L681" s="47"/>
      <c r="M681" s="223"/>
      <c r="N681" s="224"/>
      <c r="O681" s="87"/>
      <c r="P681" s="87"/>
      <c r="Q681" s="87"/>
      <c r="R681" s="87"/>
      <c r="S681" s="87"/>
      <c r="T681" s="88"/>
      <c r="U681" s="41"/>
      <c r="V681" s="41"/>
      <c r="W681" s="41"/>
      <c r="X681" s="41"/>
      <c r="Y681" s="41"/>
      <c r="Z681" s="41"/>
      <c r="AA681" s="41"/>
      <c r="AB681" s="41"/>
      <c r="AC681" s="41"/>
      <c r="AD681" s="41"/>
      <c r="AE681" s="41"/>
      <c r="AT681" s="20" t="s">
        <v>152</v>
      </c>
      <c r="AU681" s="20" t="s">
        <v>86</v>
      </c>
    </row>
    <row r="682" s="2" customFormat="1" ht="21.75" customHeight="1">
      <c r="A682" s="41"/>
      <c r="B682" s="42"/>
      <c r="C682" s="259" t="s">
        <v>1132</v>
      </c>
      <c r="D682" s="259" t="s">
        <v>244</v>
      </c>
      <c r="E682" s="260" t="s">
        <v>1133</v>
      </c>
      <c r="F682" s="261" t="s">
        <v>1134</v>
      </c>
      <c r="G682" s="262" t="s">
        <v>307</v>
      </c>
      <c r="H682" s="263">
        <v>1</v>
      </c>
      <c r="I682" s="264"/>
      <c r="J682" s="265">
        <f>ROUND(I682*H682,2)</f>
        <v>0</v>
      </c>
      <c r="K682" s="261" t="s">
        <v>315</v>
      </c>
      <c r="L682" s="266"/>
      <c r="M682" s="267" t="s">
        <v>19</v>
      </c>
      <c r="N682" s="268" t="s">
        <v>47</v>
      </c>
      <c r="O682" s="87"/>
      <c r="P682" s="216">
        <f>O682*H682</f>
        <v>0</v>
      </c>
      <c r="Q682" s="216">
        <v>0.00958</v>
      </c>
      <c r="R682" s="216">
        <f>Q682*H682</f>
        <v>0.00958</v>
      </c>
      <c r="S682" s="216">
        <v>0</v>
      </c>
      <c r="T682" s="217">
        <f>S682*H682</f>
        <v>0</v>
      </c>
      <c r="U682" s="41"/>
      <c r="V682" s="41"/>
      <c r="W682" s="41"/>
      <c r="X682" s="41"/>
      <c r="Y682" s="41"/>
      <c r="Z682" s="41"/>
      <c r="AA682" s="41"/>
      <c r="AB682" s="41"/>
      <c r="AC682" s="41"/>
      <c r="AD682" s="41"/>
      <c r="AE682" s="41"/>
      <c r="AR682" s="218" t="s">
        <v>345</v>
      </c>
      <c r="AT682" s="218" t="s">
        <v>244</v>
      </c>
      <c r="AU682" s="218" t="s">
        <v>86</v>
      </c>
      <c r="AY682" s="20" t="s">
        <v>141</v>
      </c>
      <c r="BE682" s="219">
        <f>IF(N682="základní",J682,0)</f>
        <v>0</v>
      </c>
      <c r="BF682" s="219">
        <f>IF(N682="snížená",J682,0)</f>
        <v>0</v>
      </c>
      <c r="BG682" s="219">
        <f>IF(N682="zákl. přenesená",J682,0)</f>
        <v>0</v>
      </c>
      <c r="BH682" s="219">
        <f>IF(N682="sníž. přenesená",J682,0)</f>
        <v>0</v>
      </c>
      <c r="BI682" s="219">
        <f>IF(N682="nulová",J682,0)</f>
        <v>0</v>
      </c>
      <c r="BJ682" s="20" t="s">
        <v>84</v>
      </c>
      <c r="BK682" s="219">
        <f>ROUND(I682*H682,2)</f>
        <v>0</v>
      </c>
      <c r="BL682" s="20" t="s">
        <v>250</v>
      </c>
      <c r="BM682" s="218" t="s">
        <v>1135</v>
      </c>
    </row>
    <row r="683" s="2" customFormat="1">
      <c r="A683" s="41"/>
      <c r="B683" s="42"/>
      <c r="C683" s="43"/>
      <c r="D683" s="220" t="s">
        <v>150</v>
      </c>
      <c r="E683" s="43"/>
      <c r="F683" s="221" t="s">
        <v>1134</v>
      </c>
      <c r="G683" s="43"/>
      <c r="H683" s="43"/>
      <c r="I683" s="222"/>
      <c r="J683" s="43"/>
      <c r="K683" s="43"/>
      <c r="L683" s="47"/>
      <c r="M683" s="223"/>
      <c r="N683" s="224"/>
      <c r="O683" s="87"/>
      <c r="P683" s="87"/>
      <c r="Q683" s="87"/>
      <c r="R683" s="87"/>
      <c r="S683" s="87"/>
      <c r="T683" s="88"/>
      <c r="U683" s="41"/>
      <c r="V683" s="41"/>
      <c r="W683" s="41"/>
      <c r="X683" s="41"/>
      <c r="Y683" s="41"/>
      <c r="Z683" s="41"/>
      <c r="AA683" s="41"/>
      <c r="AB683" s="41"/>
      <c r="AC683" s="41"/>
      <c r="AD683" s="41"/>
      <c r="AE683" s="41"/>
      <c r="AT683" s="20" t="s">
        <v>150</v>
      </c>
      <c r="AU683" s="20" t="s">
        <v>86</v>
      </c>
    </row>
    <row r="684" s="2" customFormat="1" ht="24.15" customHeight="1">
      <c r="A684" s="41"/>
      <c r="B684" s="42"/>
      <c r="C684" s="207" t="s">
        <v>1136</v>
      </c>
      <c r="D684" s="207" t="s">
        <v>143</v>
      </c>
      <c r="E684" s="208" t="s">
        <v>1137</v>
      </c>
      <c r="F684" s="209" t="s">
        <v>1138</v>
      </c>
      <c r="G684" s="210" t="s">
        <v>220</v>
      </c>
      <c r="H684" s="211">
        <v>0.29699999999999999</v>
      </c>
      <c r="I684" s="212"/>
      <c r="J684" s="213">
        <f>ROUND(I684*H684,2)</f>
        <v>0</v>
      </c>
      <c r="K684" s="209" t="s">
        <v>147</v>
      </c>
      <c r="L684" s="47"/>
      <c r="M684" s="214" t="s">
        <v>19</v>
      </c>
      <c r="N684" s="215" t="s">
        <v>47</v>
      </c>
      <c r="O684" s="87"/>
      <c r="P684" s="216">
        <f>O684*H684</f>
        <v>0</v>
      </c>
      <c r="Q684" s="216">
        <v>0</v>
      </c>
      <c r="R684" s="216">
        <f>Q684*H684</f>
        <v>0</v>
      </c>
      <c r="S684" s="216">
        <v>0</v>
      </c>
      <c r="T684" s="217">
        <f>S684*H684</f>
        <v>0</v>
      </c>
      <c r="U684" s="41"/>
      <c r="V684" s="41"/>
      <c r="W684" s="41"/>
      <c r="X684" s="41"/>
      <c r="Y684" s="41"/>
      <c r="Z684" s="41"/>
      <c r="AA684" s="41"/>
      <c r="AB684" s="41"/>
      <c r="AC684" s="41"/>
      <c r="AD684" s="41"/>
      <c r="AE684" s="41"/>
      <c r="AR684" s="218" t="s">
        <v>250</v>
      </c>
      <c r="AT684" s="218" t="s">
        <v>143</v>
      </c>
      <c r="AU684" s="218" t="s">
        <v>86</v>
      </c>
      <c r="AY684" s="20" t="s">
        <v>141</v>
      </c>
      <c r="BE684" s="219">
        <f>IF(N684="základní",J684,0)</f>
        <v>0</v>
      </c>
      <c r="BF684" s="219">
        <f>IF(N684="snížená",J684,0)</f>
        <v>0</v>
      </c>
      <c r="BG684" s="219">
        <f>IF(N684="zákl. přenesená",J684,0)</f>
        <v>0</v>
      </c>
      <c r="BH684" s="219">
        <f>IF(N684="sníž. přenesená",J684,0)</f>
        <v>0</v>
      </c>
      <c r="BI684" s="219">
        <f>IF(N684="nulová",J684,0)</f>
        <v>0</v>
      </c>
      <c r="BJ684" s="20" t="s">
        <v>84</v>
      </c>
      <c r="BK684" s="219">
        <f>ROUND(I684*H684,2)</f>
        <v>0</v>
      </c>
      <c r="BL684" s="20" t="s">
        <v>250</v>
      </c>
      <c r="BM684" s="218" t="s">
        <v>1139</v>
      </c>
    </row>
    <row r="685" s="2" customFormat="1">
      <c r="A685" s="41"/>
      <c r="B685" s="42"/>
      <c r="C685" s="43"/>
      <c r="D685" s="220" t="s">
        <v>150</v>
      </c>
      <c r="E685" s="43"/>
      <c r="F685" s="221" t="s">
        <v>1140</v>
      </c>
      <c r="G685" s="43"/>
      <c r="H685" s="43"/>
      <c r="I685" s="222"/>
      <c r="J685" s="43"/>
      <c r="K685" s="43"/>
      <c r="L685" s="47"/>
      <c r="M685" s="223"/>
      <c r="N685" s="224"/>
      <c r="O685" s="87"/>
      <c r="P685" s="87"/>
      <c r="Q685" s="87"/>
      <c r="R685" s="87"/>
      <c r="S685" s="87"/>
      <c r="T685" s="88"/>
      <c r="U685" s="41"/>
      <c r="V685" s="41"/>
      <c r="W685" s="41"/>
      <c r="X685" s="41"/>
      <c r="Y685" s="41"/>
      <c r="Z685" s="41"/>
      <c r="AA685" s="41"/>
      <c r="AB685" s="41"/>
      <c r="AC685" s="41"/>
      <c r="AD685" s="41"/>
      <c r="AE685" s="41"/>
      <c r="AT685" s="20" t="s">
        <v>150</v>
      </c>
      <c r="AU685" s="20" t="s">
        <v>86</v>
      </c>
    </row>
    <row r="686" s="2" customFormat="1">
      <c r="A686" s="41"/>
      <c r="B686" s="42"/>
      <c r="C686" s="43"/>
      <c r="D686" s="225" t="s">
        <v>152</v>
      </c>
      <c r="E686" s="43"/>
      <c r="F686" s="226" t="s">
        <v>1141</v>
      </c>
      <c r="G686" s="43"/>
      <c r="H686" s="43"/>
      <c r="I686" s="222"/>
      <c r="J686" s="43"/>
      <c r="K686" s="43"/>
      <c r="L686" s="47"/>
      <c r="M686" s="223"/>
      <c r="N686" s="224"/>
      <c r="O686" s="87"/>
      <c r="P686" s="87"/>
      <c r="Q686" s="87"/>
      <c r="R686" s="87"/>
      <c r="S686" s="87"/>
      <c r="T686" s="88"/>
      <c r="U686" s="41"/>
      <c r="V686" s="41"/>
      <c r="W686" s="41"/>
      <c r="X686" s="41"/>
      <c r="Y686" s="41"/>
      <c r="Z686" s="41"/>
      <c r="AA686" s="41"/>
      <c r="AB686" s="41"/>
      <c r="AC686" s="41"/>
      <c r="AD686" s="41"/>
      <c r="AE686" s="41"/>
      <c r="AT686" s="20" t="s">
        <v>152</v>
      </c>
      <c r="AU686" s="20" t="s">
        <v>86</v>
      </c>
    </row>
    <row r="687" s="12" customFormat="1" ht="22.8" customHeight="1">
      <c r="A687" s="12"/>
      <c r="B687" s="191"/>
      <c r="C687" s="192"/>
      <c r="D687" s="193" t="s">
        <v>75</v>
      </c>
      <c r="E687" s="205" t="s">
        <v>1142</v>
      </c>
      <c r="F687" s="205" t="s">
        <v>1143</v>
      </c>
      <c r="G687" s="192"/>
      <c r="H687" s="192"/>
      <c r="I687" s="195"/>
      <c r="J687" s="206">
        <f>BK687</f>
        <v>0</v>
      </c>
      <c r="K687" s="192"/>
      <c r="L687" s="197"/>
      <c r="M687" s="198"/>
      <c r="N687" s="199"/>
      <c r="O687" s="199"/>
      <c r="P687" s="200">
        <f>SUM(P688:P708)</f>
        <v>0</v>
      </c>
      <c r="Q687" s="199"/>
      <c r="R687" s="200">
        <f>SUM(R688:R708)</f>
        <v>0.96599999999999997</v>
      </c>
      <c r="S687" s="199"/>
      <c r="T687" s="201">
        <f>SUM(T688:T708)</f>
        <v>0</v>
      </c>
      <c r="U687" s="12"/>
      <c r="V687" s="12"/>
      <c r="W687" s="12"/>
      <c r="X687" s="12"/>
      <c r="Y687" s="12"/>
      <c r="Z687" s="12"/>
      <c r="AA687" s="12"/>
      <c r="AB687" s="12"/>
      <c r="AC687" s="12"/>
      <c r="AD687" s="12"/>
      <c r="AE687" s="12"/>
      <c r="AR687" s="202" t="s">
        <v>86</v>
      </c>
      <c r="AT687" s="203" t="s">
        <v>75</v>
      </c>
      <c r="AU687" s="203" t="s">
        <v>84</v>
      </c>
      <c r="AY687" s="202" t="s">
        <v>141</v>
      </c>
      <c r="BK687" s="204">
        <f>SUM(BK688:BK708)</f>
        <v>0</v>
      </c>
    </row>
    <row r="688" s="2" customFormat="1" ht="16.5" customHeight="1">
      <c r="A688" s="41"/>
      <c r="B688" s="42"/>
      <c r="C688" s="207" t="s">
        <v>1144</v>
      </c>
      <c r="D688" s="207" t="s">
        <v>143</v>
      </c>
      <c r="E688" s="208" t="s">
        <v>1145</v>
      </c>
      <c r="F688" s="209" t="s">
        <v>1146</v>
      </c>
      <c r="G688" s="210" t="s">
        <v>146</v>
      </c>
      <c r="H688" s="211">
        <v>75</v>
      </c>
      <c r="I688" s="212"/>
      <c r="J688" s="213">
        <f>ROUND(I688*H688,2)</f>
        <v>0</v>
      </c>
      <c r="K688" s="209" t="s">
        <v>147</v>
      </c>
      <c r="L688" s="47"/>
      <c r="M688" s="214" t="s">
        <v>19</v>
      </c>
      <c r="N688" s="215" t="s">
        <v>47</v>
      </c>
      <c r="O688" s="87"/>
      <c r="P688" s="216">
        <f>O688*H688</f>
        <v>0</v>
      </c>
      <c r="Q688" s="216">
        <v>0</v>
      </c>
      <c r="R688" s="216">
        <f>Q688*H688</f>
        <v>0</v>
      </c>
      <c r="S688" s="216">
        <v>0</v>
      </c>
      <c r="T688" s="217">
        <f>S688*H688</f>
        <v>0</v>
      </c>
      <c r="U688" s="41"/>
      <c r="V688" s="41"/>
      <c r="W688" s="41"/>
      <c r="X688" s="41"/>
      <c r="Y688" s="41"/>
      <c r="Z688" s="41"/>
      <c r="AA688" s="41"/>
      <c r="AB688" s="41"/>
      <c r="AC688" s="41"/>
      <c r="AD688" s="41"/>
      <c r="AE688" s="41"/>
      <c r="AR688" s="218" t="s">
        <v>250</v>
      </c>
      <c r="AT688" s="218" t="s">
        <v>143</v>
      </c>
      <c r="AU688" s="218" t="s">
        <v>86</v>
      </c>
      <c r="AY688" s="20" t="s">
        <v>141</v>
      </c>
      <c r="BE688" s="219">
        <f>IF(N688="základní",J688,0)</f>
        <v>0</v>
      </c>
      <c r="BF688" s="219">
        <f>IF(N688="snížená",J688,0)</f>
        <v>0</v>
      </c>
      <c r="BG688" s="219">
        <f>IF(N688="zákl. přenesená",J688,0)</f>
        <v>0</v>
      </c>
      <c r="BH688" s="219">
        <f>IF(N688="sníž. přenesená",J688,0)</f>
        <v>0</v>
      </c>
      <c r="BI688" s="219">
        <f>IF(N688="nulová",J688,0)</f>
        <v>0</v>
      </c>
      <c r="BJ688" s="20" t="s">
        <v>84</v>
      </c>
      <c r="BK688" s="219">
        <f>ROUND(I688*H688,2)</f>
        <v>0</v>
      </c>
      <c r="BL688" s="20" t="s">
        <v>250</v>
      </c>
      <c r="BM688" s="218" t="s">
        <v>1147</v>
      </c>
    </row>
    <row r="689" s="2" customFormat="1">
      <c r="A689" s="41"/>
      <c r="B689" s="42"/>
      <c r="C689" s="43"/>
      <c r="D689" s="220" t="s">
        <v>150</v>
      </c>
      <c r="E689" s="43"/>
      <c r="F689" s="221" t="s">
        <v>1148</v>
      </c>
      <c r="G689" s="43"/>
      <c r="H689" s="43"/>
      <c r="I689" s="222"/>
      <c r="J689" s="43"/>
      <c r="K689" s="43"/>
      <c r="L689" s="47"/>
      <c r="M689" s="223"/>
      <c r="N689" s="224"/>
      <c r="O689" s="87"/>
      <c r="P689" s="87"/>
      <c r="Q689" s="87"/>
      <c r="R689" s="87"/>
      <c r="S689" s="87"/>
      <c r="T689" s="88"/>
      <c r="U689" s="41"/>
      <c r="V689" s="41"/>
      <c r="W689" s="41"/>
      <c r="X689" s="41"/>
      <c r="Y689" s="41"/>
      <c r="Z689" s="41"/>
      <c r="AA689" s="41"/>
      <c r="AB689" s="41"/>
      <c r="AC689" s="41"/>
      <c r="AD689" s="41"/>
      <c r="AE689" s="41"/>
      <c r="AT689" s="20" t="s">
        <v>150</v>
      </c>
      <c r="AU689" s="20" t="s">
        <v>86</v>
      </c>
    </row>
    <row r="690" s="2" customFormat="1">
      <c r="A690" s="41"/>
      <c r="B690" s="42"/>
      <c r="C690" s="43"/>
      <c r="D690" s="225" t="s">
        <v>152</v>
      </c>
      <c r="E690" s="43"/>
      <c r="F690" s="226" t="s">
        <v>1149</v>
      </c>
      <c r="G690" s="43"/>
      <c r="H690" s="43"/>
      <c r="I690" s="222"/>
      <c r="J690" s="43"/>
      <c r="K690" s="43"/>
      <c r="L690" s="47"/>
      <c r="M690" s="223"/>
      <c r="N690" s="224"/>
      <c r="O690" s="87"/>
      <c r="P690" s="87"/>
      <c r="Q690" s="87"/>
      <c r="R690" s="87"/>
      <c r="S690" s="87"/>
      <c r="T690" s="88"/>
      <c r="U690" s="41"/>
      <c r="V690" s="41"/>
      <c r="W690" s="41"/>
      <c r="X690" s="41"/>
      <c r="Y690" s="41"/>
      <c r="Z690" s="41"/>
      <c r="AA690" s="41"/>
      <c r="AB690" s="41"/>
      <c r="AC690" s="41"/>
      <c r="AD690" s="41"/>
      <c r="AE690" s="41"/>
      <c r="AT690" s="20" t="s">
        <v>152</v>
      </c>
      <c r="AU690" s="20" t="s">
        <v>86</v>
      </c>
    </row>
    <row r="691" s="2" customFormat="1" ht="24.15" customHeight="1">
      <c r="A691" s="41"/>
      <c r="B691" s="42"/>
      <c r="C691" s="207" t="s">
        <v>1150</v>
      </c>
      <c r="D691" s="207" t="s">
        <v>143</v>
      </c>
      <c r="E691" s="208" t="s">
        <v>1151</v>
      </c>
      <c r="F691" s="209" t="s">
        <v>1152</v>
      </c>
      <c r="G691" s="210" t="s">
        <v>146</v>
      </c>
      <c r="H691" s="211">
        <v>75</v>
      </c>
      <c r="I691" s="212"/>
      <c r="J691" s="213">
        <f>ROUND(I691*H691,2)</f>
        <v>0</v>
      </c>
      <c r="K691" s="209" t="s">
        <v>147</v>
      </c>
      <c r="L691" s="47"/>
      <c r="M691" s="214" t="s">
        <v>19</v>
      </c>
      <c r="N691" s="215" t="s">
        <v>47</v>
      </c>
      <c r="O691" s="87"/>
      <c r="P691" s="216">
        <f>O691*H691</f>
        <v>0</v>
      </c>
      <c r="Q691" s="216">
        <v>0.0054000000000000003</v>
      </c>
      <c r="R691" s="216">
        <f>Q691*H691</f>
        <v>0.40500000000000003</v>
      </c>
      <c r="S691" s="216">
        <v>0</v>
      </c>
      <c r="T691" s="217">
        <f>S691*H691</f>
        <v>0</v>
      </c>
      <c r="U691" s="41"/>
      <c r="V691" s="41"/>
      <c r="W691" s="41"/>
      <c r="X691" s="41"/>
      <c r="Y691" s="41"/>
      <c r="Z691" s="41"/>
      <c r="AA691" s="41"/>
      <c r="AB691" s="41"/>
      <c r="AC691" s="41"/>
      <c r="AD691" s="41"/>
      <c r="AE691" s="41"/>
      <c r="AR691" s="218" t="s">
        <v>250</v>
      </c>
      <c r="AT691" s="218" t="s">
        <v>143</v>
      </c>
      <c r="AU691" s="218" t="s">
        <v>86</v>
      </c>
      <c r="AY691" s="20" t="s">
        <v>141</v>
      </c>
      <c r="BE691" s="219">
        <f>IF(N691="základní",J691,0)</f>
        <v>0</v>
      </c>
      <c r="BF691" s="219">
        <f>IF(N691="snížená",J691,0)</f>
        <v>0</v>
      </c>
      <c r="BG691" s="219">
        <f>IF(N691="zákl. přenesená",J691,0)</f>
        <v>0</v>
      </c>
      <c r="BH691" s="219">
        <f>IF(N691="sníž. přenesená",J691,0)</f>
        <v>0</v>
      </c>
      <c r="BI691" s="219">
        <f>IF(N691="nulová",J691,0)</f>
        <v>0</v>
      </c>
      <c r="BJ691" s="20" t="s">
        <v>84</v>
      </c>
      <c r="BK691" s="219">
        <f>ROUND(I691*H691,2)</f>
        <v>0</v>
      </c>
      <c r="BL691" s="20" t="s">
        <v>250</v>
      </c>
      <c r="BM691" s="218" t="s">
        <v>1153</v>
      </c>
    </row>
    <row r="692" s="2" customFormat="1">
      <c r="A692" s="41"/>
      <c r="B692" s="42"/>
      <c r="C692" s="43"/>
      <c r="D692" s="220" t="s">
        <v>150</v>
      </c>
      <c r="E692" s="43"/>
      <c r="F692" s="221" t="s">
        <v>1154</v>
      </c>
      <c r="G692" s="43"/>
      <c r="H692" s="43"/>
      <c r="I692" s="222"/>
      <c r="J692" s="43"/>
      <c r="K692" s="43"/>
      <c r="L692" s="47"/>
      <c r="M692" s="223"/>
      <c r="N692" s="224"/>
      <c r="O692" s="87"/>
      <c r="P692" s="87"/>
      <c r="Q692" s="87"/>
      <c r="R692" s="87"/>
      <c r="S692" s="87"/>
      <c r="T692" s="88"/>
      <c r="U692" s="41"/>
      <c r="V692" s="41"/>
      <c r="W692" s="41"/>
      <c r="X692" s="41"/>
      <c r="Y692" s="41"/>
      <c r="Z692" s="41"/>
      <c r="AA692" s="41"/>
      <c r="AB692" s="41"/>
      <c r="AC692" s="41"/>
      <c r="AD692" s="41"/>
      <c r="AE692" s="41"/>
      <c r="AT692" s="20" t="s">
        <v>150</v>
      </c>
      <c r="AU692" s="20" t="s">
        <v>86</v>
      </c>
    </row>
    <row r="693" s="2" customFormat="1">
      <c r="A693" s="41"/>
      <c r="B693" s="42"/>
      <c r="C693" s="43"/>
      <c r="D693" s="225" t="s">
        <v>152</v>
      </c>
      <c r="E693" s="43"/>
      <c r="F693" s="226" t="s">
        <v>1155</v>
      </c>
      <c r="G693" s="43"/>
      <c r="H693" s="43"/>
      <c r="I693" s="222"/>
      <c r="J693" s="43"/>
      <c r="K693" s="43"/>
      <c r="L693" s="47"/>
      <c r="M693" s="223"/>
      <c r="N693" s="224"/>
      <c r="O693" s="87"/>
      <c r="P693" s="87"/>
      <c r="Q693" s="87"/>
      <c r="R693" s="87"/>
      <c r="S693" s="87"/>
      <c r="T693" s="88"/>
      <c r="U693" s="41"/>
      <c r="V693" s="41"/>
      <c r="W693" s="41"/>
      <c r="X693" s="41"/>
      <c r="Y693" s="41"/>
      <c r="Z693" s="41"/>
      <c r="AA693" s="41"/>
      <c r="AB693" s="41"/>
      <c r="AC693" s="41"/>
      <c r="AD693" s="41"/>
      <c r="AE693" s="41"/>
      <c r="AT693" s="20" t="s">
        <v>152</v>
      </c>
      <c r="AU693" s="20" t="s">
        <v>86</v>
      </c>
    </row>
    <row r="694" s="2" customFormat="1" ht="24.15" customHeight="1">
      <c r="A694" s="41"/>
      <c r="B694" s="42"/>
      <c r="C694" s="207" t="s">
        <v>1156</v>
      </c>
      <c r="D694" s="207" t="s">
        <v>143</v>
      </c>
      <c r="E694" s="208" t="s">
        <v>1157</v>
      </c>
      <c r="F694" s="209" t="s">
        <v>1158</v>
      </c>
      <c r="G694" s="210" t="s">
        <v>146</v>
      </c>
      <c r="H694" s="211">
        <v>75</v>
      </c>
      <c r="I694" s="212"/>
      <c r="J694" s="213">
        <f>ROUND(I694*H694,2)</f>
        <v>0</v>
      </c>
      <c r="K694" s="209" t="s">
        <v>147</v>
      </c>
      <c r="L694" s="47"/>
      <c r="M694" s="214" t="s">
        <v>19</v>
      </c>
      <c r="N694" s="215" t="s">
        <v>47</v>
      </c>
      <c r="O694" s="87"/>
      <c r="P694" s="216">
        <f>O694*H694</f>
        <v>0</v>
      </c>
      <c r="Q694" s="216">
        <v>0.00054000000000000001</v>
      </c>
      <c r="R694" s="216">
        <f>Q694*H694</f>
        <v>0.040500000000000001</v>
      </c>
      <c r="S694" s="216">
        <v>0</v>
      </c>
      <c r="T694" s="217">
        <f>S694*H694</f>
        <v>0</v>
      </c>
      <c r="U694" s="41"/>
      <c r="V694" s="41"/>
      <c r="W694" s="41"/>
      <c r="X694" s="41"/>
      <c r="Y694" s="41"/>
      <c r="Z694" s="41"/>
      <c r="AA694" s="41"/>
      <c r="AB694" s="41"/>
      <c r="AC694" s="41"/>
      <c r="AD694" s="41"/>
      <c r="AE694" s="41"/>
      <c r="AR694" s="218" t="s">
        <v>250</v>
      </c>
      <c r="AT694" s="218" t="s">
        <v>143</v>
      </c>
      <c r="AU694" s="218" t="s">
        <v>86</v>
      </c>
      <c r="AY694" s="20" t="s">
        <v>141</v>
      </c>
      <c r="BE694" s="219">
        <f>IF(N694="základní",J694,0)</f>
        <v>0</v>
      </c>
      <c r="BF694" s="219">
        <f>IF(N694="snížená",J694,0)</f>
        <v>0</v>
      </c>
      <c r="BG694" s="219">
        <f>IF(N694="zákl. přenesená",J694,0)</f>
        <v>0</v>
      </c>
      <c r="BH694" s="219">
        <f>IF(N694="sníž. přenesená",J694,0)</f>
        <v>0</v>
      </c>
      <c r="BI694" s="219">
        <f>IF(N694="nulová",J694,0)</f>
        <v>0</v>
      </c>
      <c r="BJ694" s="20" t="s">
        <v>84</v>
      </c>
      <c r="BK694" s="219">
        <f>ROUND(I694*H694,2)</f>
        <v>0</v>
      </c>
      <c r="BL694" s="20" t="s">
        <v>250</v>
      </c>
      <c r="BM694" s="218" t="s">
        <v>1159</v>
      </c>
    </row>
    <row r="695" s="2" customFormat="1">
      <c r="A695" s="41"/>
      <c r="B695" s="42"/>
      <c r="C695" s="43"/>
      <c r="D695" s="220" t="s">
        <v>150</v>
      </c>
      <c r="E695" s="43"/>
      <c r="F695" s="221" t="s">
        <v>1160</v>
      </c>
      <c r="G695" s="43"/>
      <c r="H695" s="43"/>
      <c r="I695" s="222"/>
      <c r="J695" s="43"/>
      <c r="K695" s="43"/>
      <c r="L695" s="47"/>
      <c r="M695" s="223"/>
      <c r="N695" s="224"/>
      <c r="O695" s="87"/>
      <c r="P695" s="87"/>
      <c r="Q695" s="87"/>
      <c r="R695" s="87"/>
      <c r="S695" s="87"/>
      <c r="T695" s="88"/>
      <c r="U695" s="41"/>
      <c r="V695" s="41"/>
      <c r="W695" s="41"/>
      <c r="X695" s="41"/>
      <c r="Y695" s="41"/>
      <c r="Z695" s="41"/>
      <c r="AA695" s="41"/>
      <c r="AB695" s="41"/>
      <c r="AC695" s="41"/>
      <c r="AD695" s="41"/>
      <c r="AE695" s="41"/>
      <c r="AT695" s="20" t="s">
        <v>150</v>
      </c>
      <c r="AU695" s="20" t="s">
        <v>86</v>
      </c>
    </row>
    <row r="696" s="2" customFormat="1">
      <c r="A696" s="41"/>
      <c r="B696" s="42"/>
      <c r="C696" s="43"/>
      <c r="D696" s="225" t="s">
        <v>152</v>
      </c>
      <c r="E696" s="43"/>
      <c r="F696" s="226" t="s">
        <v>1161</v>
      </c>
      <c r="G696" s="43"/>
      <c r="H696" s="43"/>
      <c r="I696" s="222"/>
      <c r="J696" s="43"/>
      <c r="K696" s="43"/>
      <c r="L696" s="47"/>
      <c r="M696" s="223"/>
      <c r="N696" s="224"/>
      <c r="O696" s="87"/>
      <c r="P696" s="87"/>
      <c r="Q696" s="87"/>
      <c r="R696" s="87"/>
      <c r="S696" s="87"/>
      <c r="T696" s="88"/>
      <c r="U696" s="41"/>
      <c r="V696" s="41"/>
      <c r="W696" s="41"/>
      <c r="X696" s="41"/>
      <c r="Y696" s="41"/>
      <c r="Z696" s="41"/>
      <c r="AA696" s="41"/>
      <c r="AB696" s="41"/>
      <c r="AC696" s="41"/>
      <c r="AD696" s="41"/>
      <c r="AE696" s="41"/>
      <c r="AT696" s="20" t="s">
        <v>152</v>
      </c>
      <c r="AU696" s="20" t="s">
        <v>86</v>
      </c>
    </row>
    <row r="697" s="2" customFormat="1" ht="24.15" customHeight="1">
      <c r="A697" s="41"/>
      <c r="B697" s="42"/>
      <c r="C697" s="207" t="s">
        <v>1162</v>
      </c>
      <c r="D697" s="207" t="s">
        <v>143</v>
      </c>
      <c r="E697" s="208" t="s">
        <v>1163</v>
      </c>
      <c r="F697" s="209" t="s">
        <v>1164</v>
      </c>
      <c r="G697" s="210" t="s">
        <v>146</v>
      </c>
      <c r="H697" s="211">
        <v>75</v>
      </c>
      <c r="I697" s="212"/>
      <c r="J697" s="213">
        <f>ROUND(I697*H697,2)</f>
        <v>0</v>
      </c>
      <c r="K697" s="209" t="s">
        <v>147</v>
      </c>
      <c r="L697" s="47"/>
      <c r="M697" s="214" t="s">
        <v>19</v>
      </c>
      <c r="N697" s="215" t="s">
        <v>47</v>
      </c>
      <c r="O697" s="87"/>
      <c r="P697" s="216">
        <f>O697*H697</f>
        <v>0</v>
      </c>
      <c r="Q697" s="216">
        <v>0.0032000000000000002</v>
      </c>
      <c r="R697" s="216">
        <f>Q697*H697</f>
        <v>0.24000000000000002</v>
      </c>
      <c r="S697" s="216">
        <v>0</v>
      </c>
      <c r="T697" s="217">
        <f>S697*H697</f>
        <v>0</v>
      </c>
      <c r="U697" s="41"/>
      <c r="V697" s="41"/>
      <c r="W697" s="41"/>
      <c r="X697" s="41"/>
      <c r="Y697" s="41"/>
      <c r="Z697" s="41"/>
      <c r="AA697" s="41"/>
      <c r="AB697" s="41"/>
      <c r="AC697" s="41"/>
      <c r="AD697" s="41"/>
      <c r="AE697" s="41"/>
      <c r="AR697" s="218" t="s">
        <v>250</v>
      </c>
      <c r="AT697" s="218" t="s">
        <v>143</v>
      </c>
      <c r="AU697" s="218" t="s">
        <v>86</v>
      </c>
      <c r="AY697" s="20" t="s">
        <v>141</v>
      </c>
      <c r="BE697" s="219">
        <f>IF(N697="základní",J697,0)</f>
        <v>0</v>
      </c>
      <c r="BF697" s="219">
        <f>IF(N697="snížená",J697,0)</f>
        <v>0</v>
      </c>
      <c r="BG697" s="219">
        <f>IF(N697="zákl. přenesená",J697,0)</f>
        <v>0</v>
      </c>
      <c r="BH697" s="219">
        <f>IF(N697="sníž. přenesená",J697,0)</f>
        <v>0</v>
      </c>
      <c r="BI697" s="219">
        <f>IF(N697="nulová",J697,0)</f>
        <v>0</v>
      </c>
      <c r="BJ697" s="20" t="s">
        <v>84</v>
      </c>
      <c r="BK697" s="219">
        <f>ROUND(I697*H697,2)</f>
        <v>0</v>
      </c>
      <c r="BL697" s="20" t="s">
        <v>250</v>
      </c>
      <c r="BM697" s="218" t="s">
        <v>1165</v>
      </c>
    </row>
    <row r="698" s="2" customFormat="1">
      <c r="A698" s="41"/>
      <c r="B698" s="42"/>
      <c r="C698" s="43"/>
      <c r="D698" s="220" t="s">
        <v>150</v>
      </c>
      <c r="E698" s="43"/>
      <c r="F698" s="221" t="s">
        <v>1166</v>
      </c>
      <c r="G698" s="43"/>
      <c r="H698" s="43"/>
      <c r="I698" s="222"/>
      <c r="J698" s="43"/>
      <c r="K698" s="43"/>
      <c r="L698" s="47"/>
      <c r="M698" s="223"/>
      <c r="N698" s="224"/>
      <c r="O698" s="87"/>
      <c r="P698" s="87"/>
      <c r="Q698" s="87"/>
      <c r="R698" s="87"/>
      <c r="S698" s="87"/>
      <c r="T698" s="88"/>
      <c r="U698" s="41"/>
      <c r="V698" s="41"/>
      <c r="W698" s="41"/>
      <c r="X698" s="41"/>
      <c r="Y698" s="41"/>
      <c r="Z698" s="41"/>
      <c r="AA698" s="41"/>
      <c r="AB698" s="41"/>
      <c r="AC698" s="41"/>
      <c r="AD698" s="41"/>
      <c r="AE698" s="41"/>
      <c r="AT698" s="20" t="s">
        <v>150</v>
      </c>
      <c r="AU698" s="20" t="s">
        <v>86</v>
      </c>
    </row>
    <row r="699" s="2" customFormat="1">
      <c r="A699" s="41"/>
      <c r="B699" s="42"/>
      <c r="C699" s="43"/>
      <c r="D699" s="225" t="s">
        <v>152</v>
      </c>
      <c r="E699" s="43"/>
      <c r="F699" s="226" t="s">
        <v>1167</v>
      </c>
      <c r="G699" s="43"/>
      <c r="H699" s="43"/>
      <c r="I699" s="222"/>
      <c r="J699" s="43"/>
      <c r="K699" s="43"/>
      <c r="L699" s="47"/>
      <c r="M699" s="223"/>
      <c r="N699" s="224"/>
      <c r="O699" s="87"/>
      <c r="P699" s="87"/>
      <c r="Q699" s="87"/>
      <c r="R699" s="87"/>
      <c r="S699" s="87"/>
      <c r="T699" s="88"/>
      <c r="U699" s="41"/>
      <c r="V699" s="41"/>
      <c r="W699" s="41"/>
      <c r="X699" s="41"/>
      <c r="Y699" s="41"/>
      <c r="Z699" s="41"/>
      <c r="AA699" s="41"/>
      <c r="AB699" s="41"/>
      <c r="AC699" s="41"/>
      <c r="AD699" s="41"/>
      <c r="AE699" s="41"/>
      <c r="AT699" s="20" t="s">
        <v>152</v>
      </c>
      <c r="AU699" s="20" t="s">
        <v>86</v>
      </c>
    </row>
    <row r="700" s="2" customFormat="1" ht="16.5" customHeight="1">
      <c r="A700" s="41"/>
      <c r="B700" s="42"/>
      <c r="C700" s="207" t="s">
        <v>1168</v>
      </c>
      <c r="D700" s="207" t="s">
        <v>143</v>
      </c>
      <c r="E700" s="208" t="s">
        <v>1169</v>
      </c>
      <c r="F700" s="209" t="s">
        <v>1170</v>
      </c>
      <c r="G700" s="210" t="s">
        <v>146</v>
      </c>
      <c r="H700" s="211">
        <v>75</v>
      </c>
      <c r="I700" s="212"/>
      <c r="J700" s="213">
        <f>ROUND(I700*H700,2)</f>
        <v>0</v>
      </c>
      <c r="K700" s="209" t="s">
        <v>147</v>
      </c>
      <c r="L700" s="47"/>
      <c r="M700" s="214" t="s">
        <v>19</v>
      </c>
      <c r="N700" s="215" t="s">
        <v>47</v>
      </c>
      <c r="O700" s="87"/>
      <c r="P700" s="216">
        <f>O700*H700</f>
        <v>0</v>
      </c>
      <c r="Q700" s="216">
        <v>0.00024000000000000001</v>
      </c>
      <c r="R700" s="216">
        <f>Q700*H700</f>
        <v>0.018000000000000002</v>
      </c>
      <c r="S700" s="216">
        <v>0</v>
      </c>
      <c r="T700" s="217">
        <f>S700*H700</f>
        <v>0</v>
      </c>
      <c r="U700" s="41"/>
      <c r="V700" s="41"/>
      <c r="W700" s="41"/>
      <c r="X700" s="41"/>
      <c r="Y700" s="41"/>
      <c r="Z700" s="41"/>
      <c r="AA700" s="41"/>
      <c r="AB700" s="41"/>
      <c r="AC700" s="41"/>
      <c r="AD700" s="41"/>
      <c r="AE700" s="41"/>
      <c r="AR700" s="218" t="s">
        <v>250</v>
      </c>
      <c r="AT700" s="218" t="s">
        <v>143</v>
      </c>
      <c r="AU700" s="218" t="s">
        <v>86</v>
      </c>
      <c r="AY700" s="20" t="s">
        <v>141</v>
      </c>
      <c r="BE700" s="219">
        <f>IF(N700="základní",J700,0)</f>
        <v>0</v>
      </c>
      <c r="BF700" s="219">
        <f>IF(N700="snížená",J700,0)</f>
        <v>0</v>
      </c>
      <c r="BG700" s="219">
        <f>IF(N700="zákl. přenesená",J700,0)</f>
        <v>0</v>
      </c>
      <c r="BH700" s="219">
        <f>IF(N700="sníž. přenesená",J700,0)</f>
        <v>0</v>
      </c>
      <c r="BI700" s="219">
        <f>IF(N700="nulová",J700,0)</f>
        <v>0</v>
      </c>
      <c r="BJ700" s="20" t="s">
        <v>84</v>
      </c>
      <c r="BK700" s="219">
        <f>ROUND(I700*H700,2)</f>
        <v>0</v>
      </c>
      <c r="BL700" s="20" t="s">
        <v>250</v>
      </c>
      <c r="BM700" s="218" t="s">
        <v>1171</v>
      </c>
    </row>
    <row r="701" s="2" customFormat="1">
      <c r="A701" s="41"/>
      <c r="B701" s="42"/>
      <c r="C701" s="43"/>
      <c r="D701" s="220" t="s">
        <v>150</v>
      </c>
      <c r="E701" s="43"/>
      <c r="F701" s="221" t="s">
        <v>1172</v>
      </c>
      <c r="G701" s="43"/>
      <c r="H701" s="43"/>
      <c r="I701" s="222"/>
      <c r="J701" s="43"/>
      <c r="K701" s="43"/>
      <c r="L701" s="47"/>
      <c r="M701" s="223"/>
      <c r="N701" s="224"/>
      <c r="O701" s="87"/>
      <c r="P701" s="87"/>
      <c r="Q701" s="87"/>
      <c r="R701" s="87"/>
      <c r="S701" s="87"/>
      <c r="T701" s="88"/>
      <c r="U701" s="41"/>
      <c r="V701" s="41"/>
      <c r="W701" s="41"/>
      <c r="X701" s="41"/>
      <c r="Y701" s="41"/>
      <c r="Z701" s="41"/>
      <c r="AA701" s="41"/>
      <c r="AB701" s="41"/>
      <c r="AC701" s="41"/>
      <c r="AD701" s="41"/>
      <c r="AE701" s="41"/>
      <c r="AT701" s="20" t="s">
        <v>150</v>
      </c>
      <c r="AU701" s="20" t="s">
        <v>86</v>
      </c>
    </row>
    <row r="702" s="2" customFormat="1">
      <c r="A702" s="41"/>
      <c r="B702" s="42"/>
      <c r="C702" s="43"/>
      <c r="D702" s="225" t="s">
        <v>152</v>
      </c>
      <c r="E702" s="43"/>
      <c r="F702" s="226" t="s">
        <v>1173</v>
      </c>
      <c r="G702" s="43"/>
      <c r="H702" s="43"/>
      <c r="I702" s="222"/>
      <c r="J702" s="43"/>
      <c r="K702" s="43"/>
      <c r="L702" s="47"/>
      <c r="M702" s="223"/>
      <c r="N702" s="224"/>
      <c r="O702" s="87"/>
      <c r="P702" s="87"/>
      <c r="Q702" s="87"/>
      <c r="R702" s="87"/>
      <c r="S702" s="87"/>
      <c r="T702" s="88"/>
      <c r="U702" s="41"/>
      <c r="V702" s="41"/>
      <c r="W702" s="41"/>
      <c r="X702" s="41"/>
      <c r="Y702" s="41"/>
      <c r="Z702" s="41"/>
      <c r="AA702" s="41"/>
      <c r="AB702" s="41"/>
      <c r="AC702" s="41"/>
      <c r="AD702" s="41"/>
      <c r="AE702" s="41"/>
      <c r="AT702" s="20" t="s">
        <v>152</v>
      </c>
      <c r="AU702" s="20" t="s">
        <v>86</v>
      </c>
    </row>
    <row r="703" s="2" customFormat="1" ht="24.15" customHeight="1">
      <c r="A703" s="41"/>
      <c r="B703" s="42"/>
      <c r="C703" s="207" t="s">
        <v>1174</v>
      </c>
      <c r="D703" s="207" t="s">
        <v>143</v>
      </c>
      <c r="E703" s="208" t="s">
        <v>1175</v>
      </c>
      <c r="F703" s="209" t="s">
        <v>1176</v>
      </c>
      <c r="G703" s="210" t="s">
        <v>146</v>
      </c>
      <c r="H703" s="211">
        <v>75</v>
      </c>
      <c r="I703" s="212"/>
      <c r="J703" s="213">
        <f>ROUND(I703*H703,2)</f>
        <v>0</v>
      </c>
      <c r="K703" s="209" t="s">
        <v>147</v>
      </c>
      <c r="L703" s="47"/>
      <c r="M703" s="214" t="s">
        <v>19</v>
      </c>
      <c r="N703" s="215" t="s">
        <v>47</v>
      </c>
      <c r="O703" s="87"/>
      <c r="P703" s="216">
        <f>O703*H703</f>
        <v>0</v>
      </c>
      <c r="Q703" s="216">
        <v>0.0035000000000000001</v>
      </c>
      <c r="R703" s="216">
        <f>Q703*H703</f>
        <v>0.26250000000000001</v>
      </c>
      <c r="S703" s="216">
        <v>0</v>
      </c>
      <c r="T703" s="217">
        <f>S703*H703</f>
        <v>0</v>
      </c>
      <c r="U703" s="41"/>
      <c r="V703" s="41"/>
      <c r="W703" s="41"/>
      <c r="X703" s="41"/>
      <c r="Y703" s="41"/>
      <c r="Z703" s="41"/>
      <c r="AA703" s="41"/>
      <c r="AB703" s="41"/>
      <c r="AC703" s="41"/>
      <c r="AD703" s="41"/>
      <c r="AE703" s="41"/>
      <c r="AR703" s="218" t="s">
        <v>250</v>
      </c>
      <c r="AT703" s="218" t="s">
        <v>143</v>
      </c>
      <c r="AU703" s="218" t="s">
        <v>86</v>
      </c>
      <c r="AY703" s="20" t="s">
        <v>141</v>
      </c>
      <c r="BE703" s="219">
        <f>IF(N703="základní",J703,0)</f>
        <v>0</v>
      </c>
      <c r="BF703" s="219">
        <f>IF(N703="snížená",J703,0)</f>
        <v>0</v>
      </c>
      <c r="BG703" s="219">
        <f>IF(N703="zákl. přenesená",J703,0)</f>
        <v>0</v>
      </c>
      <c r="BH703" s="219">
        <f>IF(N703="sníž. přenesená",J703,0)</f>
        <v>0</v>
      </c>
      <c r="BI703" s="219">
        <f>IF(N703="nulová",J703,0)</f>
        <v>0</v>
      </c>
      <c r="BJ703" s="20" t="s">
        <v>84</v>
      </c>
      <c r="BK703" s="219">
        <f>ROUND(I703*H703,2)</f>
        <v>0</v>
      </c>
      <c r="BL703" s="20" t="s">
        <v>250</v>
      </c>
      <c r="BM703" s="218" t="s">
        <v>1177</v>
      </c>
    </row>
    <row r="704" s="2" customFormat="1">
      <c r="A704" s="41"/>
      <c r="B704" s="42"/>
      <c r="C704" s="43"/>
      <c r="D704" s="220" t="s">
        <v>150</v>
      </c>
      <c r="E704" s="43"/>
      <c r="F704" s="221" t="s">
        <v>1178</v>
      </c>
      <c r="G704" s="43"/>
      <c r="H704" s="43"/>
      <c r="I704" s="222"/>
      <c r="J704" s="43"/>
      <c r="K704" s="43"/>
      <c r="L704" s="47"/>
      <c r="M704" s="223"/>
      <c r="N704" s="224"/>
      <c r="O704" s="87"/>
      <c r="P704" s="87"/>
      <c r="Q704" s="87"/>
      <c r="R704" s="87"/>
      <c r="S704" s="87"/>
      <c r="T704" s="88"/>
      <c r="U704" s="41"/>
      <c r="V704" s="41"/>
      <c r="W704" s="41"/>
      <c r="X704" s="41"/>
      <c r="Y704" s="41"/>
      <c r="Z704" s="41"/>
      <c r="AA704" s="41"/>
      <c r="AB704" s="41"/>
      <c r="AC704" s="41"/>
      <c r="AD704" s="41"/>
      <c r="AE704" s="41"/>
      <c r="AT704" s="20" t="s">
        <v>150</v>
      </c>
      <c r="AU704" s="20" t="s">
        <v>86</v>
      </c>
    </row>
    <row r="705" s="2" customFormat="1">
      <c r="A705" s="41"/>
      <c r="B705" s="42"/>
      <c r="C705" s="43"/>
      <c r="D705" s="225" t="s">
        <v>152</v>
      </c>
      <c r="E705" s="43"/>
      <c r="F705" s="226" t="s">
        <v>1179</v>
      </c>
      <c r="G705" s="43"/>
      <c r="H705" s="43"/>
      <c r="I705" s="222"/>
      <c r="J705" s="43"/>
      <c r="K705" s="43"/>
      <c r="L705" s="47"/>
      <c r="M705" s="223"/>
      <c r="N705" s="224"/>
      <c r="O705" s="87"/>
      <c r="P705" s="87"/>
      <c r="Q705" s="87"/>
      <c r="R705" s="87"/>
      <c r="S705" s="87"/>
      <c r="T705" s="88"/>
      <c r="U705" s="41"/>
      <c r="V705" s="41"/>
      <c r="W705" s="41"/>
      <c r="X705" s="41"/>
      <c r="Y705" s="41"/>
      <c r="Z705" s="41"/>
      <c r="AA705" s="41"/>
      <c r="AB705" s="41"/>
      <c r="AC705" s="41"/>
      <c r="AD705" s="41"/>
      <c r="AE705" s="41"/>
      <c r="AT705" s="20" t="s">
        <v>152</v>
      </c>
      <c r="AU705" s="20" t="s">
        <v>86</v>
      </c>
    </row>
    <row r="706" s="2" customFormat="1" ht="24.15" customHeight="1">
      <c r="A706" s="41"/>
      <c r="B706" s="42"/>
      <c r="C706" s="207" t="s">
        <v>1180</v>
      </c>
      <c r="D706" s="207" t="s">
        <v>143</v>
      </c>
      <c r="E706" s="208" t="s">
        <v>1181</v>
      </c>
      <c r="F706" s="209" t="s">
        <v>1182</v>
      </c>
      <c r="G706" s="210" t="s">
        <v>220</v>
      </c>
      <c r="H706" s="211">
        <v>0.96599999999999997</v>
      </c>
      <c r="I706" s="212"/>
      <c r="J706" s="213">
        <f>ROUND(I706*H706,2)</f>
        <v>0</v>
      </c>
      <c r="K706" s="209" t="s">
        <v>147</v>
      </c>
      <c r="L706" s="47"/>
      <c r="M706" s="214" t="s">
        <v>19</v>
      </c>
      <c r="N706" s="215" t="s">
        <v>47</v>
      </c>
      <c r="O706" s="87"/>
      <c r="P706" s="216">
        <f>O706*H706</f>
        <v>0</v>
      </c>
      <c r="Q706" s="216">
        <v>0</v>
      </c>
      <c r="R706" s="216">
        <f>Q706*H706</f>
        <v>0</v>
      </c>
      <c r="S706" s="216">
        <v>0</v>
      </c>
      <c r="T706" s="217">
        <f>S706*H706</f>
        <v>0</v>
      </c>
      <c r="U706" s="41"/>
      <c r="V706" s="41"/>
      <c r="W706" s="41"/>
      <c r="X706" s="41"/>
      <c r="Y706" s="41"/>
      <c r="Z706" s="41"/>
      <c r="AA706" s="41"/>
      <c r="AB706" s="41"/>
      <c r="AC706" s="41"/>
      <c r="AD706" s="41"/>
      <c r="AE706" s="41"/>
      <c r="AR706" s="218" t="s">
        <v>250</v>
      </c>
      <c r="AT706" s="218" t="s">
        <v>143</v>
      </c>
      <c r="AU706" s="218" t="s">
        <v>86</v>
      </c>
      <c r="AY706" s="20" t="s">
        <v>141</v>
      </c>
      <c r="BE706" s="219">
        <f>IF(N706="základní",J706,0)</f>
        <v>0</v>
      </c>
      <c r="BF706" s="219">
        <f>IF(N706="snížená",J706,0)</f>
        <v>0</v>
      </c>
      <c r="BG706" s="219">
        <f>IF(N706="zákl. přenesená",J706,0)</f>
        <v>0</v>
      </c>
      <c r="BH706" s="219">
        <f>IF(N706="sníž. přenesená",J706,0)</f>
        <v>0</v>
      </c>
      <c r="BI706" s="219">
        <f>IF(N706="nulová",J706,0)</f>
        <v>0</v>
      </c>
      <c r="BJ706" s="20" t="s">
        <v>84</v>
      </c>
      <c r="BK706" s="219">
        <f>ROUND(I706*H706,2)</f>
        <v>0</v>
      </c>
      <c r="BL706" s="20" t="s">
        <v>250</v>
      </c>
      <c r="BM706" s="218" t="s">
        <v>1183</v>
      </c>
    </row>
    <row r="707" s="2" customFormat="1">
      <c r="A707" s="41"/>
      <c r="B707" s="42"/>
      <c r="C707" s="43"/>
      <c r="D707" s="220" t="s">
        <v>150</v>
      </c>
      <c r="E707" s="43"/>
      <c r="F707" s="221" t="s">
        <v>1184</v>
      </c>
      <c r="G707" s="43"/>
      <c r="H707" s="43"/>
      <c r="I707" s="222"/>
      <c r="J707" s="43"/>
      <c r="K707" s="43"/>
      <c r="L707" s="47"/>
      <c r="M707" s="223"/>
      <c r="N707" s="224"/>
      <c r="O707" s="87"/>
      <c r="P707" s="87"/>
      <c r="Q707" s="87"/>
      <c r="R707" s="87"/>
      <c r="S707" s="87"/>
      <c r="T707" s="88"/>
      <c r="U707" s="41"/>
      <c r="V707" s="41"/>
      <c r="W707" s="41"/>
      <c r="X707" s="41"/>
      <c r="Y707" s="41"/>
      <c r="Z707" s="41"/>
      <c r="AA707" s="41"/>
      <c r="AB707" s="41"/>
      <c r="AC707" s="41"/>
      <c r="AD707" s="41"/>
      <c r="AE707" s="41"/>
      <c r="AT707" s="20" t="s">
        <v>150</v>
      </c>
      <c r="AU707" s="20" t="s">
        <v>86</v>
      </c>
    </row>
    <row r="708" s="2" customFormat="1">
      <c r="A708" s="41"/>
      <c r="B708" s="42"/>
      <c r="C708" s="43"/>
      <c r="D708" s="225" t="s">
        <v>152</v>
      </c>
      <c r="E708" s="43"/>
      <c r="F708" s="226" t="s">
        <v>1185</v>
      </c>
      <c r="G708" s="43"/>
      <c r="H708" s="43"/>
      <c r="I708" s="222"/>
      <c r="J708" s="43"/>
      <c r="K708" s="43"/>
      <c r="L708" s="47"/>
      <c r="M708" s="223"/>
      <c r="N708" s="224"/>
      <c r="O708" s="87"/>
      <c r="P708" s="87"/>
      <c r="Q708" s="87"/>
      <c r="R708" s="87"/>
      <c r="S708" s="87"/>
      <c r="T708" s="88"/>
      <c r="U708" s="41"/>
      <c r="V708" s="41"/>
      <c r="W708" s="41"/>
      <c r="X708" s="41"/>
      <c r="Y708" s="41"/>
      <c r="Z708" s="41"/>
      <c r="AA708" s="41"/>
      <c r="AB708" s="41"/>
      <c r="AC708" s="41"/>
      <c r="AD708" s="41"/>
      <c r="AE708" s="41"/>
      <c r="AT708" s="20" t="s">
        <v>152</v>
      </c>
      <c r="AU708" s="20" t="s">
        <v>86</v>
      </c>
    </row>
    <row r="709" s="12" customFormat="1" ht="22.8" customHeight="1">
      <c r="A709" s="12"/>
      <c r="B709" s="191"/>
      <c r="C709" s="192"/>
      <c r="D709" s="193" t="s">
        <v>75</v>
      </c>
      <c r="E709" s="205" t="s">
        <v>1186</v>
      </c>
      <c r="F709" s="205" t="s">
        <v>1187</v>
      </c>
      <c r="G709" s="192"/>
      <c r="H709" s="192"/>
      <c r="I709" s="195"/>
      <c r="J709" s="206">
        <f>BK709</f>
        <v>0</v>
      </c>
      <c r="K709" s="192"/>
      <c r="L709" s="197"/>
      <c r="M709" s="198"/>
      <c r="N709" s="199"/>
      <c r="O709" s="199"/>
      <c r="P709" s="200">
        <f>SUM(P710:P723)</f>
        <v>0</v>
      </c>
      <c r="Q709" s="199"/>
      <c r="R709" s="200">
        <f>SUM(R710:R723)</f>
        <v>0.00045899999999999999</v>
      </c>
      <c r="S709" s="199"/>
      <c r="T709" s="201">
        <f>SUM(T710:T723)</f>
        <v>0</v>
      </c>
      <c r="U709" s="12"/>
      <c r="V709" s="12"/>
      <c r="W709" s="12"/>
      <c r="X709" s="12"/>
      <c r="Y709" s="12"/>
      <c r="Z709" s="12"/>
      <c r="AA709" s="12"/>
      <c r="AB709" s="12"/>
      <c r="AC709" s="12"/>
      <c r="AD709" s="12"/>
      <c r="AE709" s="12"/>
      <c r="AR709" s="202" t="s">
        <v>86</v>
      </c>
      <c r="AT709" s="203" t="s">
        <v>75</v>
      </c>
      <c r="AU709" s="203" t="s">
        <v>84</v>
      </c>
      <c r="AY709" s="202" t="s">
        <v>141</v>
      </c>
      <c r="BK709" s="204">
        <f>SUM(BK710:BK723)</f>
        <v>0</v>
      </c>
    </row>
    <row r="710" s="2" customFormat="1" ht="24.15" customHeight="1">
      <c r="A710" s="41"/>
      <c r="B710" s="42"/>
      <c r="C710" s="207" t="s">
        <v>1188</v>
      </c>
      <c r="D710" s="207" t="s">
        <v>143</v>
      </c>
      <c r="E710" s="208" t="s">
        <v>1189</v>
      </c>
      <c r="F710" s="209" t="s">
        <v>1190</v>
      </c>
      <c r="G710" s="210" t="s">
        <v>146</v>
      </c>
      <c r="H710" s="211">
        <v>1.02</v>
      </c>
      <c r="I710" s="212"/>
      <c r="J710" s="213">
        <f>ROUND(I710*H710,2)</f>
        <v>0</v>
      </c>
      <c r="K710" s="209" t="s">
        <v>147</v>
      </c>
      <c r="L710" s="47"/>
      <c r="M710" s="214" t="s">
        <v>19</v>
      </c>
      <c r="N710" s="215" t="s">
        <v>47</v>
      </c>
      <c r="O710" s="87"/>
      <c r="P710" s="216">
        <f>O710*H710</f>
        <v>0</v>
      </c>
      <c r="Q710" s="216">
        <v>6.9999999999999994E-05</v>
      </c>
      <c r="R710" s="216">
        <f>Q710*H710</f>
        <v>7.1400000000000001E-05</v>
      </c>
      <c r="S710" s="216">
        <v>0</v>
      </c>
      <c r="T710" s="217">
        <f>S710*H710</f>
        <v>0</v>
      </c>
      <c r="U710" s="41"/>
      <c r="V710" s="41"/>
      <c r="W710" s="41"/>
      <c r="X710" s="41"/>
      <c r="Y710" s="41"/>
      <c r="Z710" s="41"/>
      <c r="AA710" s="41"/>
      <c r="AB710" s="41"/>
      <c r="AC710" s="41"/>
      <c r="AD710" s="41"/>
      <c r="AE710" s="41"/>
      <c r="AR710" s="218" t="s">
        <v>250</v>
      </c>
      <c r="AT710" s="218" t="s">
        <v>143</v>
      </c>
      <c r="AU710" s="218" t="s">
        <v>86</v>
      </c>
      <c r="AY710" s="20" t="s">
        <v>141</v>
      </c>
      <c r="BE710" s="219">
        <f>IF(N710="základní",J710,0)</f>
        <v>0</v>
      </c>
      <c r="BF710" s="219">
        <f>IF(N710="snížená",J710,0)</f>
        <v>0</v>
      </c>
      <c r="BG710" s="219">
        <f>IF(N710="zákl. přenesená",J710,0)</f>
        <v>0</v>
      </c>
      <c r="BH710" s="219">
        <f>IF(N710="sníž. přenesená",J710,0)</f>
        <v>0</v>
      </c>
      <c r="BI710" s="219">
        <f>IF(N710="nulová",J710,0)</f>
        <v>0</v>
      </c>
      <c r="BJ710" s="20" t="s">
        <v>84</v>
      </c>
      <c r="BK710" s="219">
        <f>ROUND(I710*H710,2)</f>
        <v>0</v>
      </c>
      <c r="BL710" s="20" t="s">
        <v>250</v>
      </c>
      <c r="BM710" s="218" t="s">
        <v>1191</v>
      </c>
    </row>
    <row r="711" s="2" customFormat="1">
      <c r="A711" s="41"/>
      <c r="B711" s="42"/>
      <c r="C711" s="43"/>
      <c r="D711" s="220" t="s">
        <v>150</v>
      </c>
      <c r="E711" s="43"/>
      <c r="F711" s="221" t="s">
        <v>1192</v>
      </c>
      <c r="G711" s="43"/>
      <c r="H711" s="43"/>
      <c r="I711" s="222"/>
      <c r="J711" s="43"/>
      <c r="K711" s="43"/>
      <c r="L711" s="47"/>
      <c r="M711" s="223"/>
      <c r="N711" s="224"/>
      <c r="O711" s="87"/>
      <c r="P711" s="87"/>
      <c r="Q711" s="87"/>
      <c r="R711" s="87"/>
      <c r="S711" s="87"/>
      <c r="T711" s="88"/>
      <c r="U711" s="41"/>
      <c r="V711" s="41"/>
      <c r="W711" s="41"/>
      <c r="X711" s="41"/>
      <c r="Y711" s="41"/>
      <c r="Z711" s="41"/>
      <c r="AA711" s="41"/>
      <c r="AB711" s="41"/>
      <c r="AC711" s="41"/>
      <c r="AD711" s="41"/>
      <c r="AE711" s="41"/>
      <c r="AT711" s="20" t="s">
        <v>150</v>
      </c>
      <c r="AU711" s="20" t="s">
        <v>86</v>
      </c>
    </row>
    <row r="712" s="2" customFormat="1">
      <c r="A712" s="41"/>
      <c r="B712" s="42"/>
      <c r="C712" s="43"/>
      <c r="D712" s="225" t="s">
        <v>152</v>
      </c>
      <c r="E712" s="43"/>
      <c r="F712" s="226" t="s">
        <v>1193</v>
      </c>
      <c r="G712" s="43"/>
      <c r="H712" s="43"/>
      <c r="I712" s="222"/>
      <c r="J712" s="43"/>
      <c r="K712" s="43"/>
      <c r="L712" s="47"/>
      <c r="M712" s="223"/>
      <c r="N712" s="224"/>
      <c r="O712" s="87"/>
      <c r="P712" s="87"/>
      <c r="Q712" s="87"/>
      <c r="R712" s="87"/>
      <c r="S712" s="87"/>
      <c r="T712" s="88"/>
      <c r="U712" s="41"/>
      <c r="V712" s="41"/>
      <c r="W712" s="41"/>
      <c r="X712" s="41"/>
      <c r="Y712" s="41"/>
      <c r="Z712" s="41"/>
      <c r="AA712" s="41"/>
      <c r="AB712" s="41"/>
      <c r="AC712" s="41"/>
      <c r="AD712" s="41"/>
      <c r="AE712" s="41"/>
      <c r="AT712" s="20" t="s">
        <v>152</v>
      </c>
      <c r="AU712" s="20" t="s">
        <v>86</v>
      </c>
    </row>
    <row r="713" s="13" customFormat="1">
      <c r="A713" s="13"/>
      <c r="B713" s="227"/>
      <c r="C713" s="228"/>
      <c r="D713" s="220" t="s">
        <v>171</v>
      </c>
      <c r="E713" s="229" t="s">
        <v>19</v>
      </c>
      <c r="F713" s="230" t="s">
        <v>1194</v>
      </c>
      <c r="G713" s="228"/>
      <c r="H713" s="231">
        <v>1.02</v>
      </c>
      <c r="I713" s="232"/>
      <c r="J713" s="228"/>
      <c r="K713" s="228"/>
      <c r="L713" s="233"/>
      <c r="M713" s="234"/>
      <c r="N713" s="235"/>
      <c r="O713" s="235"/>
      <c r="P713" s="235"/>
      <c r="Q713" s="235"/>
      <c r="R713" s="235"/>
      <c r="S713" s="235"/>
      <c r="T713" s="236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37" t="s">
        <v>171</v>
      </c>
      <c r="AU713" s="237" t="s">
        <v>86</v>
      </c>
      <c r="AV713" s="13" t="s">
        <v>86</v>
      </c>
      <c r="AW713" s="13" t="s">
        <v>37</v>
      </c>
      <c r="AX713" s="13" t="s">
        <v>76</v>
      </c>
      <c r="AY713" s="237" t="s">
        <v>141</v>
      </c>
    </row>
    <row r="714" s="14" customFormat="1">
      <c r="A714" s="14"/>
      <c r="B714" s="238"/>
      <c r="C714" s="239"/>
      <c r="D714" s="220" t="s">
        <v>171</v>
      </c>
      <c r="E714" s="240" t="s">
        <v>19</v>
      </c>
      <c r="F714" s="241" t="s">
        <v>174</v>
      </c>
      <c r="G714" s="239"/>
      <c r="H714" s="242">
        <v>1.02</v>
      </c>
      <c r="I714" s="243"/>
      <c r="J714" s="239"/>
      <c r="K714" s="239"/>
      <c r="L714" s="244"/>
      <c r="M714" s="245"/>
      <c r="N714" s="246"/>
      <c r="O714" s="246"/>
      <c r="P714" s="246"/>
      <c r="Q714" s="246"/>
      <c r="R714" s="246"/>
      <c r="S714" s="246"/>
      <c r="T714" s="247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48" t="s">
        <v>171</v>
      </c>
      <c r="AU714" s="248" t="s">
        <v>86</v>
      </c>
      <c r="AV714" s="14" t="s">
        <v>148</v>
      </c>
      <c r="AW714" s="14" t="s">
        <v>37</v>
      </c>
      <c r="AX714" s="14" t="s">
        <v>84</v>
      </c>
      <c r="AY714" s="248" t="s">
        <v>141</v>
      </c>
    </row>
    <row r="715" s="2" customFormat="1" ht="24.15" customHeight="1">
      <c r="A715" s="41"/>
      <c r="B715" s="42"/>
      <c r="C715" s="207" t="s">
        <v>1195</v>
      </c>
      <c r="D715" s="207" t="s">
        <v>143</v>
      </c>
      <c r="E715" s="208" t="s">
        <v>1196</v>
      </c>
      <c r="F715" s="209" t="s">
        <v>1197</v>
      </c>
      <c r="G715" s="210" t="s">
        <v>146</v>
      </c>
      <c r="H715" s="211">
        <v>1.02</v>
      </c>
      <c r="I715" s="212"/>
      <c r="J715" s="213">
        <f>ROUND(I715*H715,2)</f>
        <v>0</v>
      </c>
      <c r="K715" s="209" t="s">
        <v>147</v>
      </c>
      <c r="L715" s="47"/>
      <c r="M715" s="214" t="s">
        <v>19</v>
      </c>
      <c r="N715" s="215" t="s">
        <v>47</v>
      </c>
      <c r="O715" s="87"/>
      <c r="P715" s="216">
        <f>O715*H715</f>
        <v>0</v>
      </c>
      <c r="Q715" s="216">
        <v>0.00013999999999999999</v>
      </c>
      <c r="R715" s="216">
        <f>Q715*H715</f>
        <v>0.0001428</v>
      </c>
      <c r="S715" s="216">
        <v>0</v>
      </c>
      <c r="T715" s="217">
        <f>S715*H715</f>
        <v>0</v>
      </c>
      <c r="U715" s="41"/>
      <c r="V715" s="41"/>
      <c r="W715" s="41"/>
      <c r="X715" s="41"/>
      <c r="Y715" s="41"/>
      <c r="Z715" s="41"/>
      <c r="AA715" s="41"/>
      <c r="AB715" s="41"/>
      <c r="AC715" s="41"/>
      <c r="AD715" s="41"/>
      <c r="AE715" s="41"/>
      <c r="AR715" s="218" t="s">
        <v>250</v>
      </c>
      <c r="AT715" s="218" t="s">
        <v>143</v>
      </c>
      <c r="AU715" s="218" t="s">
        <v>86</v>
      </c>
      <c r="AY715" s="20" t="s">
        <v>141</v>
      </c>
      <c r="BE715" s="219">
        <f>IF(N715="základní",J715,0)</f>
        <v>0</v>
      </c>
      <c r="BF715" s="219">
        <f>IF(N715="snížená",J715,0)</f>
        <v>0</v>
      </c>
      <c r="BG715" s="219">
        <f>IF(N715="zákl. přenesená",J715,0)</f>
        <v>0</v>
      </c>
      <c r="BH715" s="219">
        <f>IF(N715="sníž. přenesená",J715,0)</f>
        <v>0</v>
      </c>
      <c r="BI715" s="219">
        <f>IF(N715="nulová",J715,0)</f>
        <v>0</v>
      </c>
      <c r="BJ715" s="20" t="s">
        <v>84</v>
      </c>
      <c r="BK715" s="219">
        <f>ROUND(I715*H715,2)</f>
        <v>0</v>
      </c>
      <c r="BL715" s="20" t="s">
        <v>250</v>
      </c>
      <c r="BM715" s="218" t="s">
        <v>1198</v>
      </c>
    </row>
    <row r="716" s="2" customFormat="1">
      <c r="A716" s="41"/>
      <c r="B716" s="42"/>
      <c r="C716" s="43"/>
      <c r="D716" s="220" t="s">
        <v>150</v>
      </c>
      <c r="E716" s="43"/>
      <c r="F716" s="221" t="s">
        <v>1199</v>
      </c>
      <c r="G716" s="43"/>
      <c r="H716" s="43"/>
      <c r="I716" s="222"/>
      <c r="J716" s="43"/>
      <c r="K716" s="43"/>
      <c r="L716" s="47"/>
      <c r="M716" s="223"/>
      <c r="N716" s="224"/>
      <c r="O716" s="87"/>
      <c r="P716" s="87"/>
      <c r="Q716" s="87"/>
      <c r="R716" s="87"/>
      <c r="S716" s="87"/>
      <c r="T716" s="88"/>
      <c r="U716" s="41"/>
      <c r="V716" s="41"/>
      <c r="W716" s="41"/>
      <c r="X716" s="41"/>
      <c r="Y716" s="41"/>
      <c r="Z716" s="41"/>
      <c r="AA716" s="41"/>
      <c r="AB716" s="41"/>
      <c r="AC716" s="41"/>
      <c r="AD716" s="41"/>
      <c r="AE716" s="41"/>
      <c r="AT716" s="20" t="s">
        <v>150</v>
      </c>
      <c r="AU716" s="20" t="s">
        <v>86</v>
      </c>
    </row>
    <row r="717" s="2" customFormat="1">
      <c r="A717" s="41"/>
      <c r="B717" s="42"/>
      <c r="C717" s="43"/>
      <c r="D717" s="225" t="s">
        <v>152</v>
      </c>
      <c r="E717" s="43"/>
      <c r="F717" s="226" t="s">
        <v>1200</v>
      </c>
      <c r="G717" s="43"/>
      <c r="H717" s="43"/>
      <c r="I717" s="222"/>
      <c r="J717" s="43"/>
      <c r="K717" s="43"/>
      <c r="L717" s="47"/>
      <c r="M717" s="223"/>
      <c r="N717" s="224"/>
      <c r="O717" s="87"/>
      <c r="P717" s="87"/>
      <c r="Q717" s="87"/>
      <c r="R717" s="87"/>
      <c r="S717" s="87"/>
      <c r="T717" s="88"/>
      <c r="U717" s="41"/>
      <c r="V717" s="41"/>
      <c r="W717" s="41"/>
      <c r="X717" s="41"/>
      <c r="Y717" s="41"/>
      <c r="Z717" s="41"/>
      <c r="AA717" s="41"/>
      <c r="AB717" s="41"/>
      <c r="AC717" s="41"/>
      <c r="AD717" s="41"/>
      <c r="AE717" s="41"/>
      <c r="AT717" s="20" t="s">
        <v>152</v>
      </c>
      <c r="AU717" s="20" t="s">
        <v>86</v>
      </c>
    </row>
    <row r="718" s="2" customFormat="1" ht="24.15" customHeight="1">
      <c r="A718" s="41"/>
      <c r="B718" s="42"/>
      <c r="C718" s="207" t="s">
        <v>1201</v>
      </c>
      <c r="D718" s="207" t="s">
        <v>143</v>
      </c>
      <c r="E718" s="208" t="s">
        <v>1202</v>
      </c>
      <c r="F718" s="209" t="s">
        <v>1203</v>
      </c>
      <c r="G718" s="210" t="s">
        <v>146</v>
      </c>
      <c r="H718" s="211">
        <v>1.02</v>
      </c>
      <c r="I718" s="212"/>
      <c r="J718" s="213">
        <f>ROUND(I718*H718,2)</f>
        <v>0</v>
      </c>
      <c r="K718" s="209" t="s">
        <v>147</v>
      </c>
      <c r="L718" s="47"/>
      <c r="M718" s="214" t="s">
        <v>19</v>
      </c>
      <c r="N718" s="215" t="s">
        <v>47</v>
      </c>
      <c r="O718" s="87"/>
      <c r="P718" s="216">
        <f>O718*H718</f>
        <v>0</v>
      </c>
      <c r="Q718" s="216">
        <v>0.00012</v>
      </c>
      <c r="R718" s="216">
        <f>Q718*H718</f>
        <v>0.00012239999999999999</v>
      </c>
      <c r="S718" s="216">
        <v>0</v>
      </c>
      <c r="T718" s="217">
        <f>S718*H718</f>
        <v>0</v>
      </c>
      <c r="U718" s="41"/>
      <c r="V718" s="41"/>
      <c r="W718" s="41"/>
      <c r="X718" s="41"/>
      <c r="Y718" s="41"/>
      <c r="Z718" s="41"/>
      <c r="AA718" s="41"/>
      <c r="AB718" s="41"/>
      <c r="AC718" s="41"/>
      <c r="AD718" s="41"/>
      <c r="AE718" s="41"/>
      <c r="AR718" s="218" t="s">
        <v>250</v>
      </c>
      <c r="AT718" s="218" t="s">
        <v>143</v>
      </c>
      <c r="AU718" s="218" t="s">
        <v>86</v>
      </c>
      <c r="AY718" s="20" t="s">
        <v>141</v>
      </c>
      <c r="BE718" s="219">
        <f>IF(N718="základní",J718,0)</f>
        <v>0</v>
      </c>
      <c r="BF718" s="219">
        <f>IF(N718="snížená",J718,0)</f>
        <v>0</v>
      </c>
      <c r="BG718" s="219">
        <f>IF(N718="zákl. přenesená",J718,0)</f>
        <v>0</v>
      </c>
      <c r="BH718" s="219">
        <f>IF(N718="sníž. přenesená",J718,0)</f>
        <v>0</v>
      </c>
      <c r="BI718" s="219">
        <f>IF(N718="nulová",J718,0)</f>
        <v>0</v>
      </c>
      <c r="BJ718" s="20" t="s">
        <v>84</v>
      </c>
      <c r="BK718" s="219">
        <f>ROUND(I718*H718,2)</f>
        <v>0</v>
      </c>
      <c r="BL718" s="20" t="s">
        <v>250</v>
      </c>
      <c r="BM718" s="218" t="s">
        <v>1204</v>
      </c>
    </row>
    <row r="719" s="2" customFormat="1">
      <c r="A719" s="41"/>
      <c r="B719" s="42"/>
      <c r="C719" s="43"/>
      <c r="D719" s="220" t="s">
        <v>150</v>
      </c>
      <c r="E719" s="43"/>
      <c r="F719" s="221" t="s">
        <v>1205</v>
      </c>
      <c r="G719" s="43"/>
      <c r="H719" s="43"/>
      <c r="I719" s="222"/>
      <c r="J719" s="43"/>
      <c r="K719" s="43"/>
      <c r="L719" s="47"/>
      <c r="M719" s="223"/>
      <c r="N719" s="224"/>
      <c r="O719" s="87"/>
      <c r="P719" s="87"/>
      <c r="Q719" s="87"/>
      <c r="R719" s="87"/>
      <c r="S719" s="87"/>
      <c r="T719" s="88"/>
      <c r="U719" s="41"/>
      <c r="V719" s="41"/>
      <c r="W719" s="41"/>
      <c r="X719" s="41"/>
      <c r="Y719" s="41"/>
      <c r="Z719" s="41"/>
      <c r="AA719" s="41"/>
      <c r="AB719" s="41"/>
      <c r="AC719" s="41"/>
      <c r="AD719" s="41"/>
      <c r="AE719" s="41"/>
      <c r="AT719" s="20" t="s">
        <v>150</v>
      </c>
      <c r="AU719" s="20" t="s">
        <v>86</v>
      </c>
    </row>
    <row r="720" s="2" customFormat="1">
      <c r="A720" s="41"/>
      <c r="B720" s="42"/>
      <c r="C720" s="43"/>
      <c r="D720" s="225" t="s">
        <v>152</v>
      </c>
      <c r="E720" s="43"/>
      <c r="F720" s="226" t="s">
        <v>1206</v>
      </c>
      <c r="G720" s="43"/>
      <c r="H720" s="43"/>
      <c r="I720" s="222"/>
      <c r="J720" s="43"/>
      <c r="K720" s="43"/>
      <c r="L720" s="47"/>
      <c r="M720" s="223"/>
      <c r="N720" s="224"/>
      <c r="O720" s="87"/>
      <c r="P720" s="87"/>
      <c r="Q720" s="87"/>
      <c r="R720" s="87"/>
      <c r="S720" s="87"/>
      <c r="T720" s="88"/>
      <c r="U720" s="41"/>
      <c r="V720" s="41"/>
      <c r="W720" s="41"/>
      <c r="X720" s="41"/>
      <c r="Y720" s="41"/>
      <c r="Z720" s="41"/>
      <c r="AA720" s="41"/>
      <c r="AB720" s="41"/>
      <c r="AC720" s="41"/>
      <c r="AD720" s="41"/>
      <c r="AE720" s="41"/>
      <c r="AT720" s="20" t="s">
        <v>152</v>
      </c>
      <c r="AU720" s="20" t="s">
        <v>86</v>
      </c>
    </row>
    <row r="721" s="2" customFormat="1" ht="24.15" customHeight="1">
      <c r="A721" s="41"/>
      <c r="B721" s="42"/>
      <c r="C721" s="207" t="s">
        <v>1207</v>
      </c>
      <c r="D721" s="207" t="s">
        <v>143</v>
      </c>
      <c r="E721" s="208" t="s">
        <v>1208</v>
      </c>
      <c r="F721" s="209" t="s">
        <v>1209</v>
      </c>
      <c r="G721" s="210" t="s">
        <v>146</v>
      </c>
      <c r="H721" s="211">
        <v>1.02</v>
      </c>
      <c r="I721" s="212"/>
      <c r="J721" s="213">
        <f>ROUND(I721*H721,2)</f>
        <v>0</v>
      </c>
      <c r="K721" s="209" t="s">
        <v>147</v>
      </c>
      <c r="L721" s="47"/>
      <c r="M721" s="214" t="s">
        <v>19</v>
      </c>
      <c r="N721" s="215" t="s">
        <v>47</v>
      </c>
      <c r="O721" s="87"/>
      <c r="P721" s="216">
        <f>O721*H721</f>
        <v>0</v>
      </c>
      <c r="Q721" s="216">
        <v>0.00012</v>
      </c>
      <c r="R721" s="216">
        <f>Q721*H721</f>
        <v>0.00012239999999999999</v>
      </c>
      <c r="S721" s="216">
        <v>0</v>
      </c>
      <c r="T721" s="217">
        <f>S721*H721</f>
        <v>0</v>
      </c>
      <c r="U721" s="41"/>
      <c r="V721" s="41"/>
      <c r="W721" s="41"/>
      <c r="X721" s="41"/>
      <c r="Y721" s="41"/>
      <c r="Z721" s="41"/>
      <c r="AA721" s="41"/>
      <c r="AB721" s="41"/>
      <c r="AC721" s="41"/>
      <c r="AD721" s="41"/>
      <c r="AE721" s="41"/>
      <c r="AR721" s="218" t="s">
        <v>250</v>
      </c>
      <c r="AT721" s="218" t="s">
        <v>143</v>
      </c>
      <c r="AU721" s="218" t="s">
        <v>86</v>
      </c>
      <c r="AY721" s="20" t="s">
        <v>141</v>
      </c>
      <c r="BE721" s="219">
        <f>IF(N721="základní",J721,0)</f>
        <v>0</v>
      </c>
      <c r="BF721" s="219">
        <f>IF(N721="snížená",J721,0)</f>
        <v>0</v>
      </c>
      <c r="BG721" s="219">
        <f>IF(N721="zákl. přenesená",J721,0)</f>
        <v>0</v>
      </c>
      <c r="BH721" s="219">
        <f>IF(N721="sníž. přenesená",J721,0)</f>
        <v>0</v>
      </c>
      <c r="BI721" s="219">
        <f>IF(N721="nulová",J721,0)</f>
        <v>0</v>
      </c>
      <c r="BJ721" s="20" t="s">
        <v>84</v>
      </c>
      <c r="BK721" s="219">
        <f>ROUND(I721*H721,2)</f>
        <v>0</v>
      </c>
      <c r="BL721" s="20" t="s">
        <v>250</v>
      </c>
      <c r="BM721" s="218" t="s">
        <v>1210</v>
      </c>
    </row>
    <row r="722" s="2" customFormat="1">
      <c r="A722" s="41"/>
      <c r="B722" s="42"/>
      <c r="C722" s="43"/>
      <c r="D722" s="220" t="s">
        <v>150</v>
      </c>
      <c r="E722" s="43"/>
      <c r="F722" s="221" t="s">
        <v>1211</v>
      </c>
      <c r="G722" s="43"/>
      <c r="H722" s="43"/>
      <c r="I722" s="222"/>
      <c r="J722" s="43"/>
      <c r="K722" s="43"/>
      <c r="L722" s="47"/>
      <c r="M722" s="223"/>
      <c r="N722" s="224"/>
      <c r="O722" s="87"/>
      <c r="P722" s="87"/>
      <c r="Q722" s="87"/>
      <c r="R722" s="87"/>
      <c r="S722" s="87"/>
      <c r="T722" s="88"/>
      <c r="U722" s="41"/>
      <c r="V722" s="41"/>
      <c r="W722" s="41"/>
      <c r="X722" s="41"/>
      <c r="Y722" s="41"/>
      <c r="Z722" s="41"/>
      <c r="AA722" s="41"/>
      <c r="AB722" s="41"/>
      <c r="AC722" s="41"/>
      <c r="AD722" s="41"/>
      <c r="AE722" s="41"/>
      <c r="AT722" s="20" t="s">
        <v>150</v>
      </c>
      <c r="AU722" s="20" t="s">
        <v>86</v>
      </c>
    </row>
    <row r="723" s="2" customFormat="1">
      <c r="A723" s="41"/>
      <c r="B723" s="42"/>
      <c r="C723" s="43"/>
      <c r="D723" s="225" t="s">
        <v>152</v>
      </c>
      <c r="E723" s="43"/>
      <c r="F723" s="226" t="s">
        <v>1212</v>
      </c>
      <c r="G723" s="43"/>
      <c r="H723" s="43"/>
      <c r="I723" s="222"/>
      <c r="J723" s="43"/>
      <c r="K723" s="43"/>
      <c r="L723" s="47"/>
      <c r="M723" s="223"/>
      <c r="N723" s="224"/>
      <c r="O723" s="87"/>
      <c r="P723" s="87"/>
      <c r="Q723" s="87"/>
      <c r="R723" s="87"/>
      <c r="S723" s="87"/>
      <c r="T723" s="88"/>
      <c r="U723" s="41"/>
      <c r="V723" s="41"/>
      <c r="W723" s="41"/>
      <c r="X723" s="41"/>
      <c r="Y723" s="41"/>
      <c r="Z723" s="41"/>
      <c r="AA723" s="41"/>
      <c r="AB723" s="41"/>
      <c r="AC723" s="41"/>
      <c r="AD723" s="41"/>
      <c r="AE723" s="41"/>
      <c r="AT723" s="20" t="s">
        <v>152</v>
      </c>
      <c r="AU723" s="20" t="s">
        <v>86</v>
      </c>
    </row>
    <row r="724" s="12" customFormat="1" ht="22.8" customHeight="1">
      <c r="A724" s="12"/>
      <c r="B724" s="191"/>
      <c r="C724" s="192"/>
      <c r="D724" s="193" t="s">
        <v>75</v>
      </c>
      <c r="E724" s="205" t="s">
        <v>1213</v>
      </c>
      <c r="F724" s="205" t="s">
        <v>1214</v>
      </c>
      <c r="G724" s="192"/>
      <c r="H724" s="192"/>
      <c r="I724" s="195"/>
      <c r="J724" s="206">
        <f>BK724</f>
        <v>0</v>
      </c>
      <c r="K724" s="192"/>
      <c r="L724" s="197"/>
      <c r="M724" s="198"/>
      <c r="N724" s="199"/>
      <c r="O724" s="199"/>
      <c r="P724" s="200">
        <f>SUM(P725:P743)</f>
        <v>0</v>
      </c>
      <c r="Q724" s="199"/>
      <c r="R724" s="200">
        <f>SUM(R725:R743)</f>
        <v>0.045999999999999999</v>
      </c>
      <c r="S724" s="199"/>
      <c r="T724" s="201">
        <f>SUM(T725:T743)</f>
        <v>0.0066</v>
      </c>
      <c r="U724" s="12"/>
      <c r="V724" s="12"/>
      <c r="W724" s="12"/>
      <c r="X724" s="12"/>
      <c r="Y724" s="12"/>
      <c r="Z724" s="12"/>
      <c r="AA724" s="12"/>
      <c r="AB724" s="12"/>
      <c r="AC724" s="12"/>
      <c r="AD724" s="12"/>
      <c r="AE724" s="12"/>
      <c r="AR724" s="202" t="s">
        <v>86</v>
      </c>
      <c r="AT724" s="203" t="s">
        <v>75</v>
      </c>
      <c r="AU724" s="203" t="s">
        <v>84</v>
      </c>
      <c r="AY724" s="202" t="s">
        <v>141</v>
      </c>
      <c r="BK724" s="204">
        <f>SUM(BK725:BK743)</f>
        <v>0</v>
      </c>
    </row>
    <row r="725" s="2" customFormat="1" ht="24.15" customHeight="1">
      <c r="A725" s="41"/>
      <c r="B725" s="42"/>
      <c r="C725" s="207" t="s">
        <v>1215</v>
      </c>
      <c r="D725" s="207" t="s">
        <v>143</v>
      </c>
      <c r="E725" s="208" t="s">
        <v>1216</v>
      </c>
      <c r="F725" s="209" t="s">
        <v>1217</v>
      </c>
      <c r="G725" s="210" t="s">
        <v>146</v>
      </c>
      <c r="H725" s="211">
        <v>100</v>
      </c>
      <c r="I725" s="212"/>
      <c r="J725" s="213">
        <f>ROUND(I725*H725,2)</f>
        <v>0</v>
      </c>
      <c r="K725" s="209" t="s">
        <v>147</v>
      </c>
      <c r="L725" s="47"/>
      <c r="M725" s="214" t="s">
        <v>19</v>
      </c>
      <c r="N725" s="215" t="s">
        <v>47</v>
      </c>
      <c r="O725" s="87"/>
      <c r="P725" s="216">
        <f>O725*H725</f>
        <v>0</v>
      </c>
      <c r="Q725" s="216">
        <v>0</v>
      </c>
      <c r="R725" s="216">
        <f>Q725*H725</f>
        <v>0</v>
      </c>
      <c r="S725" s="216">
        <v>0</v>
      </c>
      <c r="T725" s="217">
        <f>S725*H725</f>
        <v>0</v>
      </c>
      <c r="U725" s="41"/>
      <c r="V725" s="41"/>
      <c r="W725" s="41"/>
      <c r="X725" s="41"/>
      <c r="Y725" s="41"/>
      <c r="Z725" s="41"/>
      <c r="AA725" s="41"/>
      <c r="AB725" s="41"/>
      <c r="AC725" s="41"/>
      <c r="AD725" s="41"/>
      <c r="AE725" s="41"/>
      <c r="AR725" s="218" t="s">
        <v>250</v>
      </c>
      <c r="AT725" s="218" t="s">
        <v>143</v>
      </c>
      <c r="AU725" s="218" t="s">
        <v>86</v>
      </c>
      <c r="AY725" s="20" t="s">
        <v>141</v>
      </c>
      <c r="BE725" s="219">
        <f>IF(N725="základní",J725,0)</f>
        <v>0</v>
      </c>
      <c r="BF725" s="219">
        <f>IF(N725="snížená",J725,0)</f>
        <v>0</v>
      </c>
      <c r="BG725" s="219">
        <f>IF(N725="zákl. přenesená",J725,0)</f>
        <v>0</v>
      </c>
      <c r="BH725" s="219">
        <f>IF(N725="sníž. přenesená",J725,0)</f>
        <v>0</v>
      </c>
      <c r="BI725" s="219">
        <f>IF(N725="nulová",J725,0)</f>
        <v>0</v>
      </c>
      <c r="BJ725" s="20" t="s">
        <v>84</v>
      </c>
      <c r="BK725" s="219">
        <f>ROUND(I725*H725,2)</f>
        <v>0</v>
      </c>
      <c r="BL725" s="20" t="s">
        <v>250</v>
      </c>
      <c r="BM725" s="218" t="s">
        <v>1218</v>
      </c>
    </row>
    <row r="726" s="2" customFormat="1">
      <c r="A726" s="41"/>
      <c r="B726" s="42"/>
      <c r="C726" s="43"/>
      <c r="D726" s="220" t="s">
        <v>150</v>
      </c>
      <c r="E726" s="43"/>
      <c r="F726" s="221" t="s">
        <v>1219</v>
      </c>
      <c r="G726" s="43"/>
      <c r="H726" s="43"/>
      <c r="I726" s="222"/>
      <c r="J726" s="43"/>
      <c r="K726" s="43"/>
      <c r="L726" s="47"/>
      <c r="M726" s="223"/>
      <c r="N726" s="224"/>
      <c r="O726" s="87"/>
      <c r="P726" s="87"/>
      <c r="Q726" s="87"/>
      <c r="R726" s="87"/>
      <c r="S726" s="87"/>
      <c r="T726" s="88"/>
      <c r="U726" s="41"/>
      <c r="V726" s="41"/>
      <c r="W726" s="41"/>
      <c r="X726" s="41"/>
      <c r="Y726" s="41"/>
      <c r="Z726" s="41"/>
      <c r="AA726" s="41"/>
      <c r="AB726" s="41"/>
      <c r="AC726" s="41"/>
      <c r="AD726" s="41"/>
      <c r="AE726" s="41"/>
      <c r="AT726" s="20" t="s">
        <v>150</v>
      </c>
      <c r="AU726" s="20" t="s">
        <v>86</v>
      </c>
    </row>
    <row r="727" s="2" customFormat="1">
      <c r="A727" s="41"/>
      <c r="B727" s="42"/>
      <c r="C727" s="43"/>
      <c r="D727" s="225" t="s">
        <v>152</v>
      </c>
      <c r="E727" s="43"/>
      <c r="F727" s="226" t="s">
        <v>1220</v>
      </c>
      <c r="G727" s="43"/>
      <c r="H727" s="43"/>
      <c r="I727" s="222"/>
      <c r="J727" s="43"/>
      <c r="K727" s="43"/>
      <c r="L727" s="47"/>
      <c r="M727" s="223"/>
      <c r="N727" s="224"/>
      <c r="O727" s="87"/>
      <c r="P727" s="87"/>
      <c r="Q727" s="87"/>
      <c r="R727" s="87"/>
      <c r="S727" s="87"/>
      <c r="T727" s="88"/>
      <c r="U727" s="41"/>
      <c r="V727" s="41"/>
      <c r="W727" s="41"/>
      <c r="X727" s="41"/>
      <c r="Y727" s="41"/>
      <c r="Z727" s="41"/>
      <c r="AA727" s="41"/>
      <c r="AB727" s="41"/>
      <c r="AC727" s="41"/>
      <c r="AD727" s="41"/>
      <c r="AE727" s="41"/>
      <c r="AT727" s="20" t="s">
        <v>152</v>
      </c>
      <c r="AU727" s="20" t="s">
        <v>86</v>
      </c>
    </row>
    <row r="728" s="2" customFormat="1" ht="16.5" customHeight="1">
      <c r="A728" s="41"/>
      <c r="B728" s="42"/>
      <c r="C728" s="207" t="s">
        <v>1221</v>
      </c>
      <c r="D728" s="207" t="s">
        <v>143</v>
      </c>
      <c r="E728" s="208" t="s">
        <v>1222</v>
      </c>
      <c r="F728" s="209" t="s">
        <v>1223</v>
      </c>
      <c r="G728" s="210" t="s">
        <v>146</v>
      </c>
      <c r="H728" s="211">
        <v>160</v>
      </c>
      <c r="I728" s="212"/>
      <c r="J728" s="213">
        <f>ROUND(I728*H728,2)</f>
        <v>0</v>
      </c>
      <c r="K728" s="209" t="s">
        <v>147</v>
      </c>
      <c r="L728" s="47"/>
      <c r="M728" s="214" t="s">
        <v>19</v>
      </c>
      <c r="N728" s="215" t="s">
        <v>47</v>
      </c>
      <c r="O728" s="87"/>
      <c r="P728" s="216">
        <f>O728*H728</f>
        <v>0</v>
      </c>
      <c r="Q728" s="216">
        <v>0</v>
      </c>
      <c r="R728" s="216">
        <f>Q728*H728</f>
        <v>0</v>
      </c>
      <c r="S728" s="216">
        <v>3.0000000000000001E-05</v>
      </c>
      <c r="T728" s="217">
        <f>S728*H728</f>
        <v>0.0048000000000000004</v>
      </c>
      <c r="U728" s="41"/>
      <c r="V728" s="41"/>
      <c r="W728" s="41"/>
      <c r="X728" s="41"/>
      <c r="Y728" s="41"/>
      <c r="Z728" s="41"/>
      <c r="AA728" s="41"/>
      <c r="AB728" s="41"/>
      <c r="AC728" s="41"/>
      <c r="AD728" s="41"/>
      <c r="AE728" s="41"/>
      <c r="AR728" s="218" t="s">
        <v>250</v>
      </c>
      <c r="AT728" s="218" t="s">
        <v>143</v>
      </c>
      <c r="AU728" s="218" t="s">
        <v>86</v>
      </c>
      <c r="AY728" s="20" t="s">
        <v>141</v>
      </c>
      <c r="BE728" s="219">
        <f>IF(N728="základní",J728,0)</f>
        <v>0</v>
      </c>
      <c r="BF728" s="219">
        <f>IF(N728="snížená",J728,0)</f>
        <v>0</v>
      </c>
      <c r="BG728" s="219">
        <f>IF(N728="zákl. přenesená",J728,0)</f>
        <v>0</v>
      </c>
      <c r="BH728" s="219">
        <f>IF(N728="sníž. přenesená",J728,0)</f>
        <v>0</v>
      </c>
      <c r="BI728" s="219">
        <f>IF(N728="nulová",J728,0)</f>
        <v>0</v>
      </c>
      <c r="BJ728" s="20" t="s">
        <v>84</v>
      </c>
      <c r="BK728" s="219">
        <f>ROUND(I728*H728,2)</f>
        <v>0</v>
      </c>
      <c r="BL728" s="20" t="s">
        <v>250</v>
      </c>
      <c r="BM728" s="218" t="s">
        <v>1224</v>
      </c>
    </row>
    <row r="729" s="2" customFormat="1">
      <c r="A729" s="41"/>
      <c r="B729" s="42"/>
      <c r="C729" s="43"/>
      <c r="D729" s="220" t="s">
        <v>150</v>
      </c>
      <c r="E729" s="43"/>
      <c r="F729" s="221" t="s">
        <v>1225</v>
      </c>
      <c r="G729" s="43"/>
      <c r="H729" s="43"/>
      <c r="I729" s="222"/>
      <c r="J729" s="43"/>
      <c r="K729" s="43"/>
      <c r="L729" s="47"/>
      <c r="M729" s="223"/>
      <c r="N729" s="224"/>
      <c r="O729" s="87"/>
      <c r="P729" s="87"/>
      <c r="Q729" s="87"/>
      <c r="R729" s="87"/>
      <c r="S729" s="87"/>
      <c r="T729" s="88"/>
      <c r="U729" s="41"/>
      <c r="V729" s="41"/>
      <c r="W729" s="41"/>
      <c r="X729" s="41"/>
      <c r="Y729" s="41"/>
      <c r="Z729" s="41"/>
      <c r="AA729" s="41"/>
      <c r="AB729" s="41"/>
      <c r="AC729" s="41"/>
      <c r="AD729" s="41"/>
      <c r="AE729" s="41"/>
      <c r="AT729" s="20" t="s">
        <v>150</v>
      </c>
      <c r="AU729" s="20" t="s">
        <v>86</v>
      </c>
    </row>
    <row r="730" s="2" customFormat="1">
      <c r="A730" s="41"/>
      <c r="B730" s="42"/>
      <c r="C730" s="43"/>
      <c r="D730" s="225" t="s">
        <v>152</v>
      </c>
      <c r="E730" s="43"/>
      <c r="F730" s="226" t="s">
        <v>1226</v>
      </c>
      <c r="G730" s="43"/>
      <c r="H730" s="43"/>
      <c r="I730" s="222"/>
      <c r="J730" s="43"/>
      <c r="K730" s="43"/>
      <c r="L730" s="47"/>
      <c r="M730" s="223"/>
      <c r="N730" s="224"/>
      <c r="O730" s="87"/>
      <c r="P730" s="87"/>
      <c r="Q730" s="87"/>
      <c r="R730" s="87"/>
      <c r="S730" s="87"/>
      <c r="T730" s="88"/>
      <c r="U730" s="41"/>
      <c r="V730" s="41"/>
      <c r="W730" s="41"/>
      <c r="X730" s="41"/>
      <c r="Y730" s="41"/>
      <c r="Z730" s="41"/>
      <c r="AA730" s="41"/>
      <c r="AB730" s="41"/>
      <c r="AC730" s="41"/>
      <c r="AD730" s="41"/>
      <c r="AE730" s="41"/>
      <c r="AT730" s="20" t="s">
        <v>152</v>
      </c>
      <c r="AU730" s="20" t="s">
        <v>86</v>
      </c>
    </row>
    <row r="731" s="2" customFormat="1" ht="21.75" customHeight="1">
      <c r="A731" s="41"/>
      <c r="B731" s="42"/>
      <c r="C731" s="207" t="s">
        <v>1227</v>
      </c>
      <c r="D731" s="207" t="s">
        <v>143</v>
      </c>
      <c r="E731" s="208" t="s">
        <v>1228</v>
      </c>
      <c r="F731" s="209" t="s">
        <v>1229</v>
      </c>
      <c r="G731" s="210" t="s">
        <v>146</v>
      </c>
      <c r="H731" s="211">
        <v>60</v>
      </c>
      <c r="I731" s="212"/>
      <c r="J731" s="213">
        <f>ROUND(I731*H731,2)</f>
        <v>0</v>
      </c>
      <c r="K731" s="209" t="s">
        <v>147</v>
      </c>
      <c r="L731" s="47"/>
      <c r="M731" s="214" t="s">
        <v>19</v>
      </c>
      <c r="N731" s="215" t="s">
        <v>47</v>
      </c>
      <c r="O731" s="87"/>
      <c r="P731" s="216">
        <f>O731*H731</f>
        <v>0</v>
      </c>
      <c r="Q731" s="216">
        <v>0</v>
      </c>
      <c r="R731" s="216">
        <f>Q731*H731</f>
        <v>0</v>
      </c>
      <c r="S731" s="216">
        <v>3.0000000000000001E-05</v>
      </c>
      <c r="T731" s="217">
        <f>S731*H731</f>
        <v>0.0018</v>
      </c>
      <c r="U731" s="41"/>
      <c r="V731" s="41"/>
      <c r="W731" s="41"/>
      <c r="X731" s="41"/>
      <c r="Y731" s="41"/>
      <c r="Z731" s="41"/>
      <c r="AA731" s="41"/>
      <c r="AB731" s="41"/>
      <c r="AC731" s="41"/>
      <c r="AD731" s="41"/>
      <c r="AE731" s="41"/>
      <c r="AR731" s="218" t="s">
        <v>250</v>
      </c>
      <c r="AT731" s="218" t="s">
        <v>143</v>
      </c>
      <c r="AU731" s="218" t="s">
        <v>86</v>
      </c>
      <c r="AY731" s="20" t="s">
        <v>141</v>
      </c>
      <c r="BE731" s="219">
        <f>IF(N731="základní",J731,0)</f>
        <v>0</v>
      </c>
      <c r="BF731" s="219">
        <f>IF(N731="snížená",J731,0)</f>
        <v>0</v>
      </c>
      <c r="BG731" s="219">
        <f>IF(N731="zákl. přenesená",J731,0)</f>
        <v>0</v>
      </c>
      <c r="BH731" s="219">
        <f>IF(N731="sníž. přenesená",J731,0)</f>
        <v>0</v>
      </c>
      <c r="BI731" s="219">
        <f>IF(N731="nulová",J731,0)</f>
        <v>0</v>
      </c>
      <c r="BJ731" s="20" t="s">
        <v>84</v>
      </c>
      <c r="BK731" s="219">
        <f>ROUND(I731*H731,2)</f>
        <v>0</v>
      </c>
      <c r="BL731" s="20" t="s">
        <v>250</v>
      </c>
      <c r="BM731" s="218" t="s">
        <v>1230</v>
      </c>
    </row>
    <row r="732" s="2" customFormat="1">
      <c r="A732" s="41"/>
      <c r="B732" s="42"/>
      <c r="C732" s="43"/>
      <c r="D732" s="220" t="s">
        <v>150</v>
      </c>
      <c r="E732" s="43"/>
      <c r="F732" s="221" t="s">
        <v>1231</v>
      </c>
      <c r="G732" s="43"/>
      <c r="H732" s="43"/>
      <c r="I732" s="222"/>
      <c r="J732" s="43"/>
      <c r="K732" s="43"/>
      <c r="L732" s="47"/>
      <c r="M732" s="223"/>
      <c r="N732" s="224"/>
      <c r="O732" s="87"/>
      <c r="P732" s="87"/>
      <c r="Q732" s="87"/>
      <c r="R732" s="87"/>
      <c r="S732" s="87"/>
      <c r="T732" s="88"/>
      <c r="U732" s="41"/>
      <c r="V732" s="41"/>
      <c r="W732" s="41"/>
      <c r="X732" s="41"/>
      <c r="Y732" s="41"/>
      <c r="Z732" s="41"/>
      <c r="AA732" s="41"/>
      <c r="AB732" s="41"/>
      <c r="AC732" s="41"/>
      <c r="AD732" s="41"/>
      <c r="AE732" s="41"/>
      <c r="AT732" s="20" t="s">
        <v>150</v>
      </c>
      <c r="AU732" s="20" t="s">
        <v>86</v>
      </c>
    </row>
    <row r="733" s="2" customFormat="1">
      <c r="A733" s="41"/>
      <c r="B733" s="42"/>
      <c r="C733" s="43"/>
      <c r="D733" s="225" t="s">
        <v>152</v>
      </c>
      <c r="E733" s="43"/>
      <c r="F733" s="226" t="s">
        <v>1232</v>
      </c>
      <c r="G733" s="43"/>
      <c r="H733" s="43"/>
      <c r="I733" s="222"/>
      <c r="J733" s="43"/>
      <c r="K733" s="43"/>
      <c r="L733" s="47"/>
      <c r="M733" s="223"/>
      <c r="N733" s="224"/>
      <c r="O733" s="87"/>
      <c r="P733" s="87"/>
      <c r="Q733" s="87"/>
      <c r="R733" s="87"/>
      <c r="S733" s="87"/>
      <c r="T733" s="88"/>
      <c r="U733" s="41"/>
      <c r="V733" s="41"/>
      <c r="W733" s="41"/>
      <c r="X733" s="41"/>
      <c r="Y733" s="41"/>
      <c r="Z733" s="41"/>
      <c r="AA733" s="41"/>
      <c r="AB733" s="41"/>
      <c r="AC733" s="41"/>
      <c r="AD733" s="41"/>
      <c r="AE733" s="41"/>
      <c r="AT733" s="20" t="s">
        <v>152</v>
      </c>
      <c r="AU733" s="20" t="s">
        <v>86</v>
      </c>
    </row>
    <row r="734" s="2" customFormat="1" ht="16.5" customHeight="1">
      <c r="A734" s="41"/>
      <c r="B734" s="42"/>
      <c r="C734" s="259" t="s">
        <v>1233</v>
      </c>
      <c r="D734" s="259" t="s">
        <v>244</v>
      </c>
      <c r="E734" s="260" t="s">
        <v>1234</v>
      </c>
      <c r="F734" s="261" t="s">
        <v>1235</v>
      </c>
      <c r="G734" s="262" t="s">
        <v>146</v>
      </c>
      <c r="H734" s="263">
        <v>231</v>
      </c>
      <c r="I734" s="264"/>
      <c r="J734" s="265">
        <f>ROUND(I734*H734,2)</f>
        <v>0</v>
      </c>
      <c r="K734" s="261" t="s">
        <v>147</v>
      </c>
      <c r="L734" s="266"/>
      <c r="M734" s="267" t="s">
        <v>19</v>
      </c>
      <c r="N734" s="268" t="s">
        <v>47</v>
      </c>
      <c r="O734" s="87"/>
      <c r="P734" s="216">
        <f>O734*H734</f>
        <v>0</v>
      </c>
      <c r="Q734" s="216">
        <v>0</v>
      </c>
      <c r="R734" s="216">
        <f>Q734*H734</f>
        <v>0</v>
      </c>
      <c r="S734" s="216">
        <v>0</v>
      </c>
      <c r="T734" s="217">
        <f>S734*H734</f>
        <v>0</v>
      </c>
      <c r="U734" s="41"/>
      <c r="V734" s="41"/>
      <c r="W734" s="41"/>
      <c r="X734" s="41"/>
      <c r="Y734" s="41"/>
      <c r="Z734" s="41"/>
      <c r="AA734" s="41"/>
      <c r="AB734" s="41"/>
      <c r="AC734" s="41"/>
      <c r="AD734" s="41"/>
      <c r="AE734" s="41"/>
      <c r="AR734" s="218" t="s">
        <v>345</v>
      </c>
      <c r="AT734" s="218" t="s">
        <v>244</v>
      </c>
      <c r="AU734" s="218" t="s">
        <v>86</v>
      </c>
      <c r="AY734" s="20" t="s">
        <v>141</v>
      </c>
      <c r="BE734" s="219">
        <f>IF(N734="základní",J734,0)</f>
        <v>0</v>
      </c>
      <c r="BF734" s="219">
        <f>IF(N734="snížená",J734,0)</f>
        <v>0</v>
      </c>
      <c r="BG734" s="219">
        <f>IF(N734="zákl. přenesená",J734,0)</f>
        <v>0</v>
      </c>
      <c r="BH734" s="219">
        <f>IF(N734="sníž. přenesená",J734,0)</f>
        <v>0</v>
      </c>
      <c r="BI734" s="219">
        <f>IF(N734="nulová",J734,0)</f>
        <v>0</v>
      </c>
      <c r="BJ734" s="20" t="s">
        <v>84</v>
      </c>
      <c r="BK734" s="219">
        <f>ROUND(I734*H734,2)</f>
        <v>0</v>
      </c>
      <c r="BL734" s="20" t="s">
        <v>250</v>
      </c>
      <c r="BM734" s="218" t="s">
        <v>1236</v>
      </c>
    </row>
    <row r="735" s="2" customFormat="1">
      <c r="A735" s="41"/>
      <c r="B735" s="42"/>
      <c r="C735" s="43"/>
      <c r="D735" s="220" t="s">
        <v>150</v>
      </c>
      <c r="E735" s="43"/>
      <c r="F735" s="221" t="s">
        <v>1235</v>
      </c>
      <c r="G735" s="43"/>
      <c r="H735" s="43"/>
      <c r="I735" s="222"/>
      <c r="J735" s="43"/>
      <c r="K735" s="43"/>
      <c r="L735" s="47"/>
      <c r="M735" s="223"/>
      <c r="N735" s="224"/>
      <c r="O735" s="87"/>
      <c r="P735" s="87"/>
      <c r="Q735" s="87"/>
      <c r="R735" s="87"/>
      <c r="S735" s="87"/>
      <c r="T735" s="88"/>
      <c r="U735" s="41"/>
      <c r="V735" s="41"/>
      <c r="W735" s="41"/>
      <c r="X735" s="41"/>
      <c r="Y735" s="41"/>
      <c r="Z735" s="41"/>
      <c r="AA735" s="41"/>
      <c r="AB735" s="41"/>
      <c r="AC735" s="41"/>
      <c r="AD735" s="41"/>
      <c r="AE735" s="41"/>
      <c r="AT735" s="20" t="s">
        <v>150</v>
      </c>
      <c r="AU735" s="20" t="s">
        <v>86</v>
      </c>
    </row>
    <row r="736" s="13" customFormat="1">
      <c r="A736" s="13"/>
      <c r="B736" s="227"/>
      <c r="C736" s="228"/>
      <c r="D736" s="220" t="s">
        <v>171</v>
      </c>
      <c r="E736" s="229" t="s">
        <v>19</v>
      </c>
      <c r="F736" s="230" t="s">
        <v>1237</v>
      </c>
      <c r="G736" s="228"/>
      <c r="H736" s="231">
        <v>220</v>
      </c>
      <c r="I736" s="232"/>
      <c r="J736" s="228"/>
      <c r="K736" s="228"/>
      <c r="L736" s="233"/>
      <c r="M736" s="234"/>
      <c r="N736" s="235"/>
      <c r="O736" s="235"/>
      <c r="P736" s="235"/>
      <c r="Q736" s="235"/>
      <c r="R736" s="235"/>
      <c r="S736" s="235"/>
      <c r="T736" s="236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37" t="s">
        <v>171</v>
      </c>
      <c r="AU736" s="237" t="s">
        <v>86</v>
      </c>
      <c r="AV736" s="13" t="s">
        <v>86</v>
      </c>
      <c r="AW736" s="13" t="s">
        <v>37</v>
      </c>
      <c r="AX736" s="13" t="s">
        <v>84</v>
      </c>
      <c r="AY736" s="237" t="s">
        <v>141</v>
      </c>
    </row>
    <row r="737" s="13" customFormat="1">
      <c r="A737" s="13"/>
      <c r="B737" s="227"/>
      <c r="C737" s="228"/>
      <c r="D737" s="220" t="s">
        <v>171</v>
      </c>
      <c r="E737" s="228"/>
      <c r="F737" s="230" t="s">
        <v>1238</v>
      </c>
      <c r="G737" s="228"/>
      <c r="H737" s="231">
        <v>231</v>
      </c>
      <c r="I737" s="232"/>
      <c r="J737" s="228"/>
      <c r="K737" s="228"/>
      <c r="L737" s="233"/>
      <c r="M737" s="234"/>
      <c r="N737" s="235"/>
      <c r="O737" s="235"/>
      <c r="P737" s="235"/>
      <c r="Q737" s="235"/>
      <c r="R737" s="235"/>
      <c r="S737" s="235"/>
      <c r="T737" s="236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37" t="s">
        <v>171</v>
      </c>
      <c r="AU737" s="237" t="s">
        <v>86</v>
      </c>
      <c r="AV737" s="13" t="s">
        <v>86</v>
      </c>
      <c r="AW737" s="13" t="s">
        <v>4</v>
      </c>
      <c r="AX737" s="13" t="s">
        <v>84</v>
      </c>
      <c r="AY737" s="237" t="s">
        <v>141</v>
      </c>
    </row>
    <row r="738" s="2" customFormat="1" ht="24.15" customHeight="1">
      <c r="A738" s="41"/>
      <c r="B738" s="42"/>
      <c r="C738" s="207" t="s">
        <v>1239</v>
      </c>
      <c r="D738" s="207" t="s">
        <v>143</v>
      </c>
      <c r="E738" s="208" t="s">
        <v>1240</v>
      </c>
      <c r="F738" s="209" t="s">
        <v>1241</v>
      </c>
      <c r="G738" s="210" t="s">
        <v>146</v>
      </c>
      <c r="H738" s="211">
        <v>100</v>
      </c>
      <c r="I738" s="212"/>
      <c r="J738" s="213">
        <f>ROUND(I738*H738,2)</f>
        <v>0</v>
      </c>
      <c r="K738" s="209" t="s">
        <v>147</v>
      </c>
      <c r="L738" s="47"/>
      <c r="M738" s="214" t="s">
        <v>19</v>
      </c>
      <c r="N738" s="215" t="s">
        <v>47</v>
      </c>
      <c r="O738" s="87"/>
      <c r="P738" s="216">
        <f>O738*H738</f>
        <v>0</v>
      </c>
      <c r="Q738" s="216">
        <v>0.00020000000000000001</v>
      </c>
      <c r="R738" s="216">
        <f>Q738*H738</f>
        <v>0.02</v>
      </c>
      <c r="S738" s="216">
        <v>0</v>
      </c>
      <c r="T738" s="217">
        <f>S738*H738</f>
        <v>0</v>
      </c>
      <c r="U738" s="41"/>
      <c r="V738" s="41"/>
      <c r="W738" s="41"/>
      <c r="X738" s="41"/>
      <c r="Y738" s="41"/>
      <c r="Z738" s="41"/>
      <c r="AA738" s="41"/>
      <c r="AB738" s="41"/>
      <c r="AC738" s="41"/>
      <c r="AD738" s="41"/>
      <c r="AE738" s="41"/>
      <c r="AR738" s="218" t="s">
        <v>250</v>
      </c>
      <c r="AT738" s="218" t="s">
        <v>143</v>
      </c>
      <c r="AU738" s="218" t="s">
        <v>86</v>
      </c>
      <c r="AY738" s="20" t="s">
        <v>141</v>
      </c>
      <c r="BE738" s="219">
        <f>IF(N738="základní",J738,0)</f>
        <v>0</v>
      </c>
      <c r="BF738" s="219">
        <f>IF(N738="snížená",J738,0)</f>
        <v>0</v>
      </c>
      <c r="BG738" s="219">
        <f>IF(N738="zákl. přenesená",J738,0)</f>
        <v>0</v>
      </c>
      <c r="BH738" s="219">
        <f>IF(N738="sníž. přenesená",J738,0)</f>
        <v>0</v>
      </c>
      <c r="BI738" s="219">
        <f>IF(N738="nulová",J738,0)</f>
        <v>0</v>
      </c>
      <c r="BJ738" s="20" t="s">
        <v>84</v>
      </c>
      <c r="BK738" s="219">
        <f>ROUND(I738*H738,2)</f>
        <v>0</v>
      </c>
      <c r="BL738" s="20" t="s">
        <v>250</v>
      </c>
      <c r="BM738" s="218" t="s">
        <v>1242</v>
      </c>
    </row>
    <row r="739" s="2" customFormat="1">
      <c r="A739" s="41"/>
      <c r="B739" s="42"/>
      <c r="C739" s="43"/>
      <c r="D739" s="220" t="s">
        <v>150</v>
      </c>
      <c r="E739" s="43"/>
      <c r="F739" s="221" t="s">
        <v>1243</v>
      </c>
      <c r="G739" s="43"/>
      <c r="H739" s="43"/>
      <c r="I739" s="222"/>
      <c r="J739" s="43"/>
      <c r="K739" s="43"/>
      <c r="L739" s="47"/>
      <c r="M739" s="223"/>
      <c r="N739" s="224"/>
      <c r="O739" s="87"/>
      <c r="P739" s="87"/>
      <c r="Q739" s="87"/>
      <c r="R739" s="87"/>
      <c r="S739" s="87"/>
      <c r="T739" s="88"/>
      <c r="U739" s="41"/>
      <c r="V739" s="41"/>
      <c r="W739" s="41"/>
      <c r="X739" s="41"/>
      <c r="Y739" s="41"/>
      <c r="Z739" s="41"/>
      <c r="AA739" s="41"/>
      <c r="AB739" s="41"/>
      <c r="AC739" s="41"/>
      <c r="AD739" s="41"/>
      <c r="AE739" s="41"/>
      <c r="AT739" s="20" t="s">
        <v>150</v>
      </c>
      <c r="AU739" s="20" t="s">
        <v>86</v>
      </c>
    </row>
    <row r="740" s="2" customFormat="1">
      <c r="A740" s="41"/>
      <c r="B740" s="42"/>
      <c r="C740" s="43"/>
      <c r="D740" s="225" t="s">
        <v>152</v>
      </c>
      <c r="E740" s="43"/>
      <c r="F740" s="226" t="s">
        <v>1244</v>
      </c>
      <c r="G740" s="43"/>
      <c r="H740" s="43"/>
      <c r="I740" s="222"/>
      <c r="J740" s="43"/>
      <c r="K740" s="43"/>
      <c r="L740" s="47"/>
      <c r="M740" s="223"/>
      <c r="N740" s="224"/>
      <c r="O740" s="87"/>
      <c r="P740" s="87"/>
      <c r="Q740" s="87"/>
      <c r="R740" s="87"/>
      <c r="S740" s="87"/>
      <c r="T740" s="88"/>
      <c r="U740" s="41"/>
      <c r="V740" s="41"/>
      <c r="W740" s="41"/>
      <c r="X740" s="41"/>
      <c r="Y740" s="41"/>
      <c r="Z740" s="41"/>
      <c r="AA740" s="41"/>
      <c r="AB740" s="41"/>
      <c r="AC740" s="41"/>
      <c r="AD740" s="41"/>
      <c r="AE740" s="41"/>
      <c r="AT740" s="20" t="s">
        <v>152</v>
      </c>
      <c r="AU740" s="20" t="s">
        <v>86</v>
      </c>
    </row>
    <row r="741" s="2" customFormat="1" ht="33" customHeight="1">
      <c r="A741" s="41"/>
      <c r="B741" s="42"/>
      <c r="C741" s="207" t="s">
        <v>1245</v>
      </c>
      <c r="D741" s="207" t="s">
        <v>143</v>
      </c>
      <c r="E741" s="208" t="s">
        <v>1246</v>
      </c>
      <c r="F741" s="209" t="s">
        <v>1247</v>
      </c>
      <c r="G741" s="210" t="s">
        <v>146</v>
      </c>
      <c r="H741" s="211">
        <v>100</v>
      </c>
      <c r="I741" s="212"/>
      <c r="J741" s="213">
        <f>ROUND(I741*H741,2)</f>
        <v>0</v>
      </c>
      <c r="K741" s="209" t="s">
        <v>147</v>
      </c>
      <c r="L741" s="47"/>
      <c r="M741" s="214" t="s">
        <v>19</v>
      </c>
      <c r="N741" s="215" t="s">
        <v>47</v>
      </c>
      <c r="O741" s="87"/>
      <c r="P741" s="216">
        <f>O741*H741</f>
        <v>0</v>
      </c>
      <c r="Q741" s="216">
        <v>0.00025999999999999998</v>
      </c>
      <c r="R741" s="216">
        <f>Q741*H741</f>
        <v>0.025999999999999999</v>
      </c>
      <c r="S741" s="216">
        <v>0</v>
      </c>
      <c r="T741" s="217">
        <f>S741*H741</f>
        <v>0</v>
      </c>
      <c r="U741" s="41"/>
      <c r="V741" s="41"/>
      <c r="W741" s="41"/>
      <c r="X741" s="41"/>
      <c r="Y741" s="41"/>
      <c r="Z741" s="41"/>
      <c r="AA741" s="41"/>
      <c r="AB741" s="41"/>
      <c r="AC741" s="41"/>
      <c r="AD741" s="41"/>
      <c r="AE741" s="41"/>
      <c r="AR741" s="218" t="s">
        <v>250</v>
      </c>
      <c r="AT741" s="218" t="s">
        <v>143</v>
      </c>
      <c r="AU741" s="218" t="s">
        <v>86</v>
      </c>
      <c r="AY741" s="20" t="s">
        <v>141</v>
      </c>
      <c r="BE741" s="219">
        <f>IF(N741="základní",J741,0)</f>
        <v>0</v>
      </c>
      <c r="BF741" s="219">
        <f>IF(N741="snížená",J741,0)</f>
        <v>0</v>
      </c>
      <c r="BG741" s="219">
        <f>IF(N741="zákl. přenesená",J741,0)</f>
        <v>0</v>
      </c>
      <c r="BH741" s="219">
        <f>IF(N741="sníž. přenesená",J741,0)</f>
        <v>0</v>
      </c>
      <c r="BI741" s="219">
        <f>IF(N741="nulová",J741,0)</f>
        <v>0</v>
      </c>
      <c r="BJ741" s="20" t="s">
        <v>84</v>
      </c>
      <c r="BK741" s="219">
        <f>ROUND(I741*H741,2)</f>
        <v>0</v>
      </c>
      <c r="BL741" s="20" t="s">
        <v>250</v>
      </c>
      <c r="BM741" s="218" t="s">
        <v>1248</v>
      </c>
    </row>
    <row r="742" s="2" customFormat="1">
      <c r="A742" s="41"/>
      <c r="B742" s="42"/>
      <c r="C742" s="43"/>
      <c r="D742" s="220" t="s">
        <v>150</v>
      </c>
      <c r="E742" s="43"/>
      <c r="F742" s="221" t="s">
        <v>1249</v>
      </c>
      <c r="G742" s="43"/>
      <c r="H742" s="43"/>
      <c r="I742" s="222"/>
      <c r="J742" s="43"/>
      <c r="K742" s="43"/>
      <c r="L742" s="47"/>
      <c r="M742" s="223"/>
      <c r="N742" s="224"/>
      <c r="O742" s="87"/>
      <c r="P742" s="87"/>
      <c r="Q742" s="87"/>
      <c r="R742" s="87"/>
      <c r="S742" s="87"/>
      <c r="T742" s="88"/>
      <c r="U742" s="41"/>
      <c r="V742" s="41"/>
      <c r="W742" s="41"/>
      <c r="X742" s="41"/>
      <c r="Y742" s="41"/>
      <c r="Z742" s="41"/>
      <c r="AA742" s="41"/>
      <c r="AB742" s="41"/>
      <c r="AC742" s="41"/>
      <c r="AD742" s="41"/>
      <c r="AE742" s="41"/>
      <c r="AT742" s="20" t="s">
        <v>150</v>
      </c>
      <c r="AU742" s="20" t="s">
        <v>86</v>
      </c>
    </row>
    <row r="743" s="2" customFormat="1">
      <c r="A743" s="41"/>
      <c r="B743" s="42"/>
      <c r="C743" s="43"/>
      <c r="D743" s="225" t="s">
        <v>152</v>
      </c>
      <c r="E743" s="43"/>
      <c r="F743" s="226" t="s">
        <v>1250</v>
      </c>
      <c r="G743" s="43"/>
      <c r="H743" s="43"/>
      <c r="I743" s="222"/>
      <c r="J743" s="43"/>
      <c r="K743" s="43"/>
      <c r="L743" s="47"/>
      <c r="M743" s="223"/>
      <c r="N743" s="224"/>
      <c r="O743" s="87"/>
      <c r="P743" s="87"/>
      <c r="Q743" s="87"/>
      <c r="R743" s="87"/>
      <c r="S743" s="87"/>
      <c r="T743" s="88"/>
      <c r="U743" s="41"/>
      <c r="V743" s="41"/>
      <c r="W743" s="41"/>
      <c r="X743" s="41"/>
      <c r="Y743" s="41"/>
      <c r="Z743" s="41"/>
      <c r="AA743" s="41"/>
      <c r="AB743" s="41"/>
      <c r="AC743" s="41"/>
      <c r="AD743" s="41"/>
      <c r="AE743" s="41"/>
      <c r="AT743" s="20" t="s">
        <v>152</v>
      </c>
      <c r="AU743" s="20" t="s">
        <v>86</v>
      </c>
    </row>
    <row r="744" s="12" customFormat="1" ht="22.8" customHeight="1">
      <c r="A744" s="12"/>
      <c r="B744" s="191"/>
      <c r="C744" s="192"/>
      <c r="D744" s="193" t="s">
        <v>75</v>
      </c>
      <c r="E744" s="205" t="s">
        <v>1251</v>
      </c>
      <c r="F744" s="205" t="s">
        <v>1252</v>
      </c>
      <c r="G744" s="192"/>
      <c r="H744" s="192"/>
      <c r="I744" s="195"/>
      <c r="J744" s="206">
        <f>BK744</f>
        <v>0</v>
      </c>
      <c r="K744" s="192"/>
      <c r="L744" s="197"/>
      <c r="M744" s="198"/>
      <c r="N744" s="199"/>
      <c r="O744" s="199"/>
      <c r="P744" s="200">
        <f>SUM(P745:P752)</f>
        <v>0</v>
      </c>
      <c r="Q744" s="199"/>
      <c r="R744" s="200">
        <f>SUM(R745:R752)</f>
        <v>0.076647999999999994</v>
      </c>
      <c r="S744" s="199"/>
      <c r="T744" s="201">
        <f>SUM(T745:T752)</f>
        <v>0</v>
      </c>
      <c r="U744" s="12"/>
      <c r="V744" s="12"/>
      <c r="W744" s="12"/>
      <c r="X744" s="12"/>
      <c r="Y744" s="12"/>
      <c r="Z744" s="12"/>
      <c r="AA744" s="12"/>
      <c r="AB744" s="12"/>
      <c r="AC744" s="12"/>
      <c r="AD744" s="12"/>
      <c r="AE744" s="12"/>
      <c r="AR744" s="202" t="s">
        <v>86</v>
      </c>
      <c r="AT744" s="203" t="s">
        <v>75</v>
      </c>
      <c r="AU744" s="203" t="s">
        <v>84</v>
      </c>
      <c r="AY744" s="202" t="s">
        <v>141</v>
      </c>
      <c r="BK744" s="204">
        <f>SUM(BK745:BK752)</f>
        <v>0</v>
      </c>
    </row>
    <row r="745" s="2" customFormat="1" ht="24.15" customHeight="1">
      <c r="A745" s="41"/>
      <c r="B745" s="42"/>
      <c r="C745" s="207" t="s">
        <v>1253</v>
      </c>
      <c r="D745" s="207" t="s">
        <v>143</v>
      </c>
      <c r="E745" s="208" t="s">
        <v>1254</v>
      </c>
      <c r="F745" s="209" t="s">
        <v>1255</v>
      </c>
      <c r="G745" s="210" t="s">
        <v>146</v>
      </c>
      <c r="H745" s="211">
        <v>73.700000000000003</v>
      </c>
      <c r="I745" s="212"/>
      <c r="J745" s="213">
        <f>ROUND(I745*H745,2)</f>
        <v>0</v>
      </c>
      <c r="K745" s="209" t="s">
        <v>147</v>
      </c>
      <c r="L745" s="47"/>
      <c r="M745" s="214" t="s">
        <v>19</v>
      </c>
      <c r="N745" s="215" t="s">
        <v>47</v>
      </c>
      <c r="O745" s="87"/>
      <c r="P745" s="216">
        <f>O745*H745</f>
        <v>0</v>
      </c>
      <c r="Q745" s="216">
        <v>0.00054000000000000001</v>
      </c>
      <c r="R745" s="216">
        <f>Q745*H745</f>
        <v>0.039798</v>
      </c>
      <c r="S745" s="216">
        <v>0</v>
      </c>
      <c r="T745" s="217">
        <f>S745*H745</f>
        <v>0</v>
      </c>
      <c r="U745" s="41"/>
      <c r="V745" s="41"/>
      <c r="W745" s="41"/>
      <c r="X745" s="41"/>
      <c r="Y745" s="41"/>
      <c r="Z745" s="41"/>
      <c r="AA745" s="41"/>
      <c r="AB745" s="41"/>
      <c r="AC745" s="41"/>
      <c r="AD745" s="41"/>
      <c r="AE745" s="41"/>
      <c r="AR745" s="218" t="s">
        <v>250</v>
      </c>
      <c r="AT745" s="218" t="s">
        <v>143</v>
      </c>
      <c r="AU745" s="218" t="s">
        <v>86</v>
      </c>
      <c r="AY745" s="20" t="s">
        <v>141</v>
      </c>
      <c r="BE745" s="219">
        <f>IF(N745="základní",J745,0)</f>
        <v>0</v>
      </c>
      <c r="BF745" s="219">
        <f>IF(N745="snížená",J745,0)</f>
        <v>0</v>
      </c>
      <c r="BG745" s="219">
        <f>IF(N745="zákl. přenesená",J745,0)</f>
        <v>0</v>
      </c>
      <c r="BH745" s="219">
        <f>IF(N745="sníž. přenesená",J745,0)</f>
        <v>0</v>
      </c>
      <c r="BI745" s="219">
        <f>IF(N745="nulová",J745,0)</f>
        <v>0</v>
      </c>
      <c r="BJ745" s="20" t="s">
        <v>84</v>
      </c>
      <c r="BK745" s="219">
        <f>ROUND(I745*H745,2)</f>
        <v>0</v>
      </c>
      <c r="BL745" s="20" t="s">
        <v>250</v>
      </c>
      <c r="BM745" s="218" t="s">
        <v>1256</v>
      </c>
    </row>
    <row r="746" s="2" customFormat="1">
      <c r="A746" s="41"/>
      <c r="B746" s="42"/>
      <c r="C746" s="43"/>
      <c r="D746" s="220" t="s">
        <v>150</v>
      </c>
      <c r="E746" s="43"/>
      <c r="F746" s="221" t="s">
        <v>1257</v>
      </c>
      <c r="G746" s="43"/>
      <c r="H746" s="43"/>
      <c r="I746" s="222"/>
      <c r="J746" s="43"/>
      <c r="K746" s="43"/>
      <c r="L746" s="47"/>
      <c r="M746" s="223"/>
      <c r="N746" s="224"/>
      <c r="O746" s="87"/>
      <c r="P746" s="87"/>
      <c r="Q746" s="87"/>
      <c r="R746" s="87"/>
      <c r="S746" s="87"/>
      <c r="T746" s="88"/>
      <c r="U746" s="41"/>
      <c r="V746" s="41"/>
      <c r="W746" s="41"/>
      <c r="X746" s="41"/>
      <c r="Y746" s="41"/>
      <c r="Z746" s="41"/>
      <c r="AA746" s="41"/>
      <c r="AB746" s="41"/>
      <c r="AC746" s="41"/>
      <c r="AD746" s="41"/>
      <c r="AE746" s="41"/>
      <c r="AT746" s="20" t="s">
        <v>150</v>
      </c>
      <c r="AU746" s="20" t="s">
        <v>86</v>
      </c>
    </row>
    <row r="747" s="2" customFormat="1">
      <c r="A747" s="41"/>
      <c r="B747" s="42"/>
      <c r="C747" s="43"/>
      <c r="D747" s="225" t="s">
        <v>152</v>
      </c>
      <c r="E747" s="43"/>
      <c r="F747" s="226" t="s">
        <v>1258</v>
      </c>
      <c r="G747" s="43"/>
      <c r="H747" s="43"/>
      <c r="I747" s="222"/>
      <c r="J747" s="43"/>
      <c r="K747" s="43"/>
      <c r="L747" s="47"/>
      <c r="M747" s="223"/>
      <c r="N747" s="224"/>
      <c r="O747" s="87"/>
      <c r="P747" s="87"/>
      <c r="Q747" s="87"/>
      <c r="R747" s="87"/>
      <c r="S747" s="87"/>
      <c r="T747" s="88"/>
      <c r="U747" s="41"/>
      <c r="V747" s="41"/>
      <c r="W747" s="41"/>
      <c r="X747" s="41"/>
      <c r="Y747" s="41"/>
      <c r="Z747" s="41"/>
      <c r="AA747" s="41"/>
      <c r="AB747" s="41"/>
      <c r="AC747" s="41"/>
      <c r="AD747" s="41"/>
      <c r="AE747" s="41"/>
      <c r="AT747" s="20" t="s">
        <v>152</v>
      </c>
      <c r="AU747" s="20" t="s">
        <v>86</v>
      </c>
    </row>
    <row r="748" s="2" customFormat="1" ht="24.15" customHeight="1">
      <c r="A748" s="41"/>
      <c r="B748" s="42"/>
      <c r="C748" s="207" t="s">
        <v>1259</v>
      </c>
      <c r="D748" s="207" t="s">
        <v>143</v>
      </c>
      <c r="E748" s="208" t="s">
        <v>1260</v>
      </c>
      <c r="F748" s="209" t="s">
        <v>1261</v>
      </c>
      <c r="G748" s="210" t="s">
        <v>146</v>
      </c>
      <c r="H748" s="211">
        <v>73.700000000000003</v>
      </c>
      <c r="I748" s="212"/>
      <c r="J748" s="213">
        <f>ROUND(I748*H748,2)</f>
        <v>0</v>
      </c>
      <c r="K748" s="209" t="s">
        <v>147</v>
      </c>
      <c r="L748" s="47"/>
      <c r="M748" s="214" t="s">
        <v>19</v>
      </c>
      <c r="N748" s="215" t="s">
        <v>47</v>
      </c>
      <c r="O748" s="87"/>
      <c r="P748" s="216">
        <f>O748*H748</f>
        <v>0</v>
      </c>
      <c r="Q748" s="216">
        <v>0.00027</v>
      </c>
      <c r="R748" s="216">
        <f>Q748*H748</f>
        <v>0.019899</v>
      </c>
      <c r="S748" s="216">
        <v>0</v>
      </c>
      <c r="T748" s="217">
        <f>S748*H748</f>
        <v>0</v>
      </c>
      <c r="U748" s="41"/>
      <c r="V748" s="41"/>
      <c r="W748" s="41"/>
      <c r="X748" s="41"/>
      <c r="Y748" s="41"/>
      <c r="Z748" s="41"/>
      <c r="AA748" s="41"/>
      <c r="AB748" s="41"/>
      <c r="AC748" s="41"/>
      <c r="AD748" s="41"/>
      <c r="AE748" s="41"/>
      <c r="AR748" s="218" t="s">
        <v>250</v>
      </c>
      <c r="AT748" s="218" t="s">
        <v>143</v>
      </c>
      <c r="AU748" s="218" t="s">
        <v>86</v>
      </c>
      <c r="AY748" s="20" t="s">
        <v>141</v>
      </c>
      <c r="BE748" s="219">
        <f>IF(N748="základní",J748,0)</f>
        <v>0</v>
      </c>
      <c r="BF748" s="219">
        <f>IF(N748="snížená",J748,0)</f>
        <v>0</v>
      </c>
      <c r="BG748" s="219">
        <f>IF(N748="zákl. přenesená",J748,0)</f>
        <v>0</v>
      </c>
      <c r="BH748" s="219">
        <f>IF(N748="sníž. přenesená",J748,0)</f>
        <v>0</v>
      </c>
      <c r="BI748" s="219">
        <f>IF(N748="nulová",J748,0)</f>
        <v>0</v>
      </c>
      <c r="BJ748" s="20" t="s">
        <v>84</v>
      </c>
      <c r="BK748" s="219">
        <f>ROUND(I748*H748,2)</f>
        <v>0</v>
      </c>
      <c r="BL748" s="20" t="s">
        <v>250</v>
      </c>
      <c r="BM748" s="218" t="s">
        <v>1262</v>
      </c>
    </row>
    <row r="749" s="2" customFormat="1">
      <c r="A749" s="41"/>
      <c r="B749" s="42"/>
      <c r="C749" s="43"/>
      <c r="D749" s="220" t="s">
        <v>150</v>
      </c>
      <c r="E749" s="43"/>
      <c r="F749" s="221" t="s">
        <v>1263</v>
      </c>
      <c r="G749" s="43"/>
      <c r="H749" s="43"/>
      <c r="I749" s="222"/>
      <c r="J749" s="43"/>
      <c r="K749" s="43"/>
      <c r="L749" s="47"/>
      <c r="M749" s="223"/>
      <c r="N749" s="224"/>
      <c r="O749" s="87"/>
      <c r="P749" s="87"/>
      <c r="Q749" s="87"/>
      <c r="R749" s="87"/>
      <c r="S749" s="87"/>
      <c r="T749" s="88"/>
      <c r="U749" s="41"/>
      <c r="V749" s="41"/>
      <c r="W749" s="41"/>
      <c r="X749" s="41"/>
      <c r="Y749" s="41"/>
      <c r="Z749" s="41"/>
      <c r="AA749" s="41"/>
      <c r="AB749" s="41"/>
      <c r="AC749" s="41"/>
      <c r="AD749" s="41"/>
      <c r="AE749" s="41"/>
      <c r="AT749" s="20" t="s">
        <v>150</v>
      </c>
      <c r="AU749" s="20" t="s">
        <v>86</v>
      </c>
    </row>
    <row r="750" s="2" customFormat="1">
      <c r="A750" s="41"/>
      <c r="B750" s="42"/>
      <c r="C750" s="43"/>
      <c r="D750" s="225" t="s">
        <v>152</v>
      </c>
      <c r="E750" s="43"/>
      <c r="F750" s="226" t="s">
        <v>1264</v>
      </c>
      <c r="G750" s="43"/>
      <c r="H750" s="43"/>
      <c r="I750" s="222"/>
      <c r="J750" s="43"/>
      <c r="K750" s="43"/>
      <c r="L750" s="47"/>
      <c r="M750" s="223"/>
      <c r="N750" s="224"/>
      <c r="O750" s="87"/>
      <c r="P750" s="87"/>
      <c r="Q750" s="87"/>
      <c r="R750" s="87"/>
      <c r="S750" s="87"/>
      <c r="T750" s="88"/>
      <c r="U750" s="41"/>
      <c r="V750" s="41"/>
      <c r="W750" s="41"/>
      <c r="X750" s="41"/>
      <c r="Y750" s="41"/>
      <c r="Z750" s="41"/>
      <c r="AA750" s="41"/>
      <c r="AB750" s="41"/>
      <c r="AC750" s="41"/>
      <c r="AD750" s="41"/>
      <c r="AE750" s="41"/>
      <c r="AT750" s="20" t="s">
        <v>152</v>
      </c>
      <c r="AU750" s="20" t="s">
        <v>86</v>
      </c>
    </row>
    <row r="751" s="2" customFormat="1" ht="37.8" customHeight="1">
      <c r="A751" s="41"/>
      <c r="B751" s="42"/>
      <c r="C751" s="207" t="s">
        <v>1265</v>
      </c>
      <c r="D751" s="207" t="s">
        <v>143</v>
      </c>
      <c r="E751" s="208" t="s">
        <v>1266</v>
      </c>
      <c r="F751" s="209" t="s">
        <v>1267</v>
      </c>
      <c r="G751" s="210" t="s">
        <v>146</v>
      </c>
      <c r="H751" s="211">
        <v>73.700000000000003</v>
      </c>
      <c r="I751" s="212"/>
      <c r="J751" s="213">
        <f>ROUND(I751*H751,2)</f>
        <v>0</v>
      </c>
      <c r="K751" s="209" t="s">
        <v>315</v>
      </c>
      <c r="L751" s="47"/>
      <c r="M751" s="214" t="s">
        <v>19</v>
      </c>
      <c r="N751" s="215" t="s">
        <v>47</v>
      </c>
      <c r="O751" s="87"/>
      <c r="P751" s="216">
        <f>O751*H751</f>
        <v>0</v>
      </c>
      <c r="Q751" s="216">
        <v>0.00023000000000000001</v>
      </c>
      <c r="R751" s="216">
        <f>Q751*H751</f>
        <v>0.016951000000000001</v>
      </c>
      <c r="S751" s="216">
        <v>0</v>
      </c>
      <c r="T751" s="217">
        <f>S751*H751</f>
        <v>0</v>
      </c>
      <c r="U751" s="41"/>
      <c r="V751" s="41"/>
      <c r="W751" s="41"/>
      <c r="X751" s="41"/>
      <c r="Y751" s="41"/>
      <c r="Z751" s="41"/>
      <c r="AA751" s="41"/>
      <c r="AB751" s="41"/>
      <c r="AC751" s="41"/>
      <c r="AD751" s="41"/>
      <c r="AE751" s="41"/>
      <c r="AR751" s="218" t="s">
        <v>250</v>
      </c>
      <c r="AT751" s="218" t="s">
        <v>143</v>
      </c>
      <c r="AU751" s="218" t="s">
        <v>86</v>
      </c>
      <c r="AY751" s="20" t="s">
        <v>141</v>
      </c>
      <c r="BE751" s="219">
        <f>IF(N751="základní",J751,0)</f>
        <v>0</v>
      </c>
      <c r="BF751" s="219">
        <f>IF(N751="snížená",J751,0)</f>
        <v>0</v>
      </c>
      <c r="BG751" s="219">
        <f>IF(N751="zákl. přenesená",J751,0)</f>
        <v>0</v>
      </c>
      <c r="BH751" s="219">
        <f>IF(N751="sníž. přenesená",J751,0)</f>
        <v>0</v>
      </c>
      <c r="BI751" s="219">
        <f>IF(N751="nulová",J751,0)</f>
        <v>0</v>
      </c>
      <c r="BJ751" s="20" t="s">
        <v>84</v>
      </c>
      <c r="BK751" s="219">
        <f>ROUND(I751*H751,2)</f>
        <v>0</v>
      </c>
      <c r="BL751" s="20" t="s">
        <v>250</v>
      </c>
      <c r="BM751" s="218" t="s">
        <v>1268</v>
      </c>
    </row>
    <row r="752" s="2" customFormat="1">
      <c r="A752" s="41"/>
      <c r="B752" s="42"/>
      <c r="C752" s="43"/>
      <c r="D752" s="220" t="s">
        <v>150</v>
      </c>
      <c r="E752" s="43"/>
      <c r="F752" s="221" t="s">
        <v>1267</v>
      </c>
      <c r="G752" s="43"/>
      <c r="H752" s="43"/>
      <c r="I752" s="222"/>
      <c r="J752" s="43"/>
      <c r="K752" s="43"/>
      <c r="L752" s="47"/>
      <c r="M752" s="280"/>
      <c r="N752" s="281"/>
      <c r="O752" s="282"/>
      <c r="P752" s="282"/>
      <c r="Q752" s="282"/>
      <c r="R752" s="282"/>
      <c r="S752" s="282"/>
      <c r="T752" s="283"/>
      <c r="U752" s="41"/>
      <c r="V752" s="41"/>
      <c r="W752" s="41"/>
      <c r="X752" s="41"/>
      <c r="Y752" s="41"/>
      <c r="Z752" s="41"/>
      <c r="AA752" s="41"/>
      <c r="AB752" s="41"/>
      <c r="AC752" s="41"/>
      <c r="AD752" s="41"/>
      <c r="AE752" s="41"/>
      <c r="AT752" s="20" t="s">
        <v>150</v>
      </c>
      <c r="AU752" s="20" t="s">
        <v>86</v>
      </c>
    </row>
    <row r="753" s="2" customFormat="1" ht="6.96" customHeight="1">
      <c r="A753" s="41"/>
      <c r="B753" s="62"/>
      <c r="C753" s="63"/>
      <c r="D753" s="63"/>
      <c r="E753" s="63"/>
      <c r="F753" s="63"/>
      <c r="G753" s="63"/>
      <c r="H753" s="63"/>
      <c r="I753" s="63"/>
      <c r="J753" s="63"/>
      <c r="K753" s="63"/>
      <c r="L753" s="47"/>
      <c r="M753" s="41"/>
      <c r="O753" s="41"/>
      <c r="P753" s="41"/>
      <c r="Q753" s="41"/>
      <c r="R753" s="41"/>
      <c r="S753" s="41"/>
      <c r="T753" s="41"/>
      <c r="U753" s="41"/>
      <c r="V753" s="41"/>
      <c r="W753" s="41"/>
      <c r="X753" s="41"/>
      <c r="Y753" s="41"/>
      <c r="Z753" s="41"/>
      <c r="AA753" s="41"/>
      <c r="AB753" s="41"/>
      <c r="AC753" s="41"/>
      <c r="AD753" s="41"/>
      <c r="AE753" s="41"/>
    </row>
  </sheetData>
  <sheetProtection sheet="1" autoFilter="0" formatColumns="0" formatRows="0" objects="1" scenarios="1" spinCount="100000" saltValue="GmaXByeYooRCuwNo+F+mDi/Cb893l/QOrOAeEkSJhE+EMP/kRBgC89Me82II351JG2Jf3Ysmr1BcQ2glBJ7gZQ==" hashValue="ObMe9fb5SxcRbOzigya9LGZmL+/QV0lzTs5iLeQpraW2yKfe6NIZWkGk23lg2DnSvSgbY6CRzzTeeNwUcXNDBQ==" algorithmName="SHA-512" password="CC35"/>
  <autoFilter ref="C98:K752"/>
  <mergeCells count="9">
    <mergeCell ref="E7:H7"/>
    <mergeCell ref="E9:H9"/>
    <mergeCell ref="E18:H18"/>
    <mergeCell ref="E27:H27"/>
    <mergeCell ref="E48:H48"/>
    <mergeCell ref="E50:H50"/>
    <mergeCell ref="E89:H89"/>
    <mergeCell ref="E91:H91"/>
    <mergeCell ref="L2:V2"/>
  </mergeCells>
  <hyperlinks>
    <hyperlink ref="F104" r:id="rId1" display="https://podminky.urs.cz/item/CS_URS_2024_01/113107176"/>
    <hyperlink ref="F107" r:id="rId2" display="https://podminky.urs.cz/item/CS_URS_2024_01/113107222"/>
    <hyperlink ref="F110" r:id="rId3" display="https://podminky.urs.cz/item/CS_URS_2024_01/121151103"/>
    <hyperlink ref="F113" r:id="rId4" display="https://podminky.urs.cz/item/CS_URS_2024_01/122451101"/>
    <hyperlink ref="F119" r:id="rId5" display="https://podminky.urs.cz/item/CS_URS_2024_01/131451100"/>
    <hyperlink ref="F124" r:id="rId6" display="https://podminky.urs.cz/item/CS_URS_2024_01/162251102"/>
    <hyperlink ref="F129" r:id="rId7" display="https://podminky.urs.cz/item/CS_URS_2024_01/162751137"/>
    <hyperlink ref="F134" r:id="rId8" display="https://podminky.urs.cz/item/CS_URS_2024_01/162751139"/>
    <hyperlink ref="F138" r:id="rId9" display="https://podminky.urs.cz/item/CS_URS_2024_01/167151101"/>
    <hyperlink ref="F143" r:id="rId10" display="https://podminky.urs.cz/item/CS_URS_2024_01/167151102"/>
    <hyperlink ref="F146" r:id="rId11" display="https://podminky.urs.cz/item/CS_URS_2024_01/171201231"/>
    <hyperlink ref="F151" r:id="rId12" display="https://podminky.urs.cz/item/CS_URS_2024_01/171251201"/>
    <hyperlink ref="F154" r:id="rId13" display="https://podminky.urs.cz/item/CS_URS_2024_01/174111101"/>
    <hyperlink ref="F157" r:id="rId14" display="https://podminky.urs.cz/item/CS_URS_2024_01/181351003"/>
    <hyperlink ref="F164" r:id="rId15" display="https://podminky.urs.cz/item/CS_URS_2024_01/181411131"/>
    <hyperlink ref="F171" r:id="rId16" display="https://podminky.urs.cz/item/CS_URS_2024_01/181951114"/>
    <hyperlink ref="F175" r:id="rId17" display="https://podminky.urs.cz/item/CS_URS_2024_01/271572211"/>
    <hyperlink ref="F179" r:id="rId18" display="https://podminky.urs.cz/item/CS_URS_2024_01/273321411"/>
    <hyperlink ref="F183" r:id="rId19" display="https://podminky.urs.cz/item/CS_URS_2024_01/273351121"/>
    <hyperlink ref="F188" r:id="rId20" display="https://podminky.urs.cz/item/CS_URS_2024_01/273351122"/>
    <hyperlink ref="F191" r:id="rId21" display="https://podminky.urs.cz/item/CS_URS_2024_01/273362021"/>
    <hyperlink ref="F197" r:id="rId22" display="https://podminky.urs.cz/item/CS_URS_2024_01/274261125"/>
    <hyperlink ref="F206" r:id="rId23" display="https://podminky.urs.cz/item/CS_URS_2024_01/275261115"/>
    <hyperlink ref="F211" r:id="rId24" display="https://podminky.urs.cz/item/CS_URS_2024_01/275261131"/>
    <hyperlink ref="F221" r:id="rId25" display="https://podminky.urs.cz/item/CS_URS_2024_01/310279842"/>
    <hyperlink ref="F225" r:id="rId26" display="https://podminky.urs.cz/item/CS_URS_2024_01/317941121"/>
    <hyperlink ref="F232" r:id="rId27" display="https://podminky.urs.cz/item/CS_URS_2024_01/317941123"/>
    <hyperlink ref="F244" r:id="rId28" display="https://podminky.urs.cz/item/CS_URS_2024_01/337171410"/>
    <hyperlink ref="F262" r:id="rId29" display="https://podminky.urs.cz/item/CS_URS_2024_01/340271031"/>
    <hyperlink ref="F265" r:id="rId30" display="https://podminky.urs.cz/item/CS_URS_2024_01/342151111"/>
    <hyperlink ref="F272" r:id="rId31" display="https://podminky.urs.cz/item/CS_URS_2024_01/342191911"/>
    <hyperlink ref="F278" r:id="rId32" display="https://podminky.urs.cz/item/CS_URS_2024_01/441171111"/>
    <hyperlink ref="F311" r:id="rId33" display="https://podminky.urs.cz/item/CS_URS_2024_01/444151111"/>
    <hyperlink ref="F318" r:id="rId34" display="https://podminky.urs.cz/item/CS_URS_2024_01/444191911"/>
    <hyperlink ref="F324" r:id="rId35" display="https://podminky.urs.cz/item/CS_URS_2024_01/564851111"/>
    <hyperlink ref="F330" r:id="rId36" display="https://podminky.urs.cz/item/CS_URS_2024_01/564952111"/>
    <hyperlink ref="F333" r:id="rId37" display="https://podminky.urs.cz/item/CS_URS_2024_01/565145101"/>
    <hyperlink ref="F336" r:id="rId38" display="https://podminky.urs.cz/item/CS_URS_2024_01/573111111"/>
    <hyperlink ref="F339" r:id="rId39" display="https://podminky.urs.cz/item/CS_URS_2024_01/573231109"/>
    <hyperlink ref="F342" r:id="rId40" display="https://podminky.urs.cz/item/CS_URS_2024_01/577134211"/>
    <hyperlink ref="F346" r:id="rId41" display="https://podminky.urs.cz/item/CS_URS_2024_01/612325225"/>
    <hyperlink ref="F351" r:id="rId42" display="https://podminky.urs.cz/item/CS_URS_2024_01/612325302"/>
    <hyperlink ref="F356" r:id="rId43" display="https://podminky.urs.cz/item/CS_URS_2024_01/619995001"/>
    <hyperlink ref="F361" r:id="rId44" display="https://podminky.urs.cz/item/CS_URS_2024_01/621215102"/>
    <hyperlink ref="F366" r:id="rId45" display="https://podminky.urs.cz/item/CS_URS_2024_01/621525102"/>
    <hyperlink ref="F371" r:id="rId46" display="https://podminky.urs.cz/item/CS_URS_2024_01/622215102"/>
    <hyperlink ref="F378" r:id="rId47" display="https://podminky.urs.cz/item/CS_URS_2024_01/622525102"/>
    <hyperlink ref="F383" r:id="rId48" display="https://podminky.urs.cz/item/CS_URS_2024_01/631311125"/>
    <hyperlink ref="F387" r:id="rId49" display="https://podminky.urs.cz/item/CS_URS_2024_01/631319012"/>
    <hyperlink ref="F392" r:id="rId50" display="https://podminky.urs.cz/item/CS_URS_2024_01/631319173"/>
    <hyperlink ref="F396" r:id="rId51" display="https://podminky.urs.cz/item/CS_URS_2024_01/631351101"/>
    <hyperlink ref="F399" r:id="rId52" display="https://podminky.urs.cz/item/CS_URS_2024_01/631351102"/>
    <hyperlink ref="F402" r:id="rId53" display="https://podminky.urs.cz/item/CS_URS_2024_01/631362021"/>
    <hyperlink ref="F408" r:id="rId54" display="https://podminky.urs.cz/item/CS_URS_2024_01/634112128"/>
    <hyperlink ref="F411" r:id="rId55" display="https://podminky.urs.cz/item/CS_URS_2024_01/634663111"/>
    <hyperlink ref="F414" r:id="rId56" display="https://podminky.urs.cz/item/CS_URS_2024_01/634911122"/>
    <hyperlink ref="F417" r:id="rId57" display="https://podminky.urs.cz/item/CS_URS_2024_01/642945111"/>
    <hyperlink ref="F423" r:id="rId58" display="https://podminky.urs.cz/item/CS_URS_2024_01/916131213"/>
    <hyperlink ref="F429" r:id="rId59" display="https://podminky.urs.cz/item/CS_URS_2024_01/941111121"/>
    <hyperlink ref="F432" r:id="rId60" display="https://podminky.urs.cz/item/CS_URS_2024_01/941111221"/>
    <hyperlink ref="F436" r:id="rId61" display="https://podminky.urs.cz/item/CS_URS_2024_01/941111821"/>
    <hyperlink ref="F439" r:id="rId62" display="https://podminky.urs.cz/item/CS_URS_2024_01/949101112"/>
    <hyperlink ref="F442" r:id="rId63" display="https://podminky.urs.cz/item/CS_URS_2024_01/952901221"/>
    <hyperlink ref="F445" r:id="rId64" display="https://podminky.urs.cz/item/CS_URS_2024_01/953961215"/>
    <hyperlink ref="F449" r:id="rId65" display="https://podminky.urs.cz/item/CS_URS_2024_01/953965141"/>
    <hyperlink ref="F452" r:id="rId66" display="https://podminky.urs.cz/item/CS_URS_2024_01/968062374"/>
    <hyperlink ref="F455" r:id="rId67" display="https://podminky.urs.cz/item/CS_URS_2024_01/968072455"/>
    <hyperlink ref="F458" r:id="rId68" display="https://podminky.urs.cz/item/CS_URS_2024_01/971033641"/>
    <hyperlink ref="F462" r:id="rId69" display="https://podminky.urs.cz/item/CS_URS_2024_01/971033651"/>
    <hyperlink ref="F466" r:id="rId70" display="https://podminky.urs.cz/item/CS_URS_2024_01/973031335"/>
    <hyperlink ref="F469" r:id="rId71" display="https://podminky.urs.cz/item/CS_URS_2024_01/977211122"/>
    <hyperlink ref="F475" r:id="rId72" display="https://podminky.urs.cz/item/CS_URS_2024_01/977211124"/>
    <hyperlink ref="F482" r:id="rId73" display="https://podminky.urs.cz/item/CS_URS_2024_01/997013211"/>
    <hyperlink ref="F485" r:id="rId74" display="https://podminky.urs.cz/item/CS_URS_2024_01/997013501"/>
    <hyperlink ref="F488" r:id="rId75" display="https://podminky.urs.cz/item/CS_URS_2024_01/997013509"/>
    <hyperlink ref="F492" r:id="rId76" display="https://podminky.urs.cz/item/CS_URS_2024_01/997013631"/>
    <hyperlink ref="F495" r:id="rId77" display="https://podminky.urs.cz/item/CS_URS_2024_01/997221551"/>
    <hyperlink ref="F498" r:id="rId78" display="https://podminky.urs.cz/item/CS_URS_2024_01/997221559"/>
    <hyperlink ref="F502" r:id="rId79" display="https://podminky.urs.cz/item/CS_URS_2024_01/997221571"/>
    <hyperlink ref="F505" r:id="rId80" display="https://podminky.urs.cz/item/CS_URS_2024_01/997221579"/>
    <hyperlink ref="F509" r:id="rId81" display="https://podminky.urs.cz/item/CS_URS_2024_01/997221611"/>
    <hyperlink ref="F512" r:id="rId82" display="https://podminky.urs.cz/item/CS_URS_2024_01/997221612"/>
    <hyperlink ref="F515" r:id="rId83" display="https://podminky.urs.cz/item/CS_URS_2024_01/997221862"/>
    <hyperlink ref="F520" r:id="rId84" display="https://podminky.urs.cz/item/CS_URS_2024_01/997221873"/>
    <hyperlink ref="F526" r:id="rId85" display="https://podminky.urs.cz/item/CS_URS_2024_01/998018001"/>
    <hyperlink ref="F529" r:id="rId86" display="https://podminky.urs.cz/item/CS_URS_2024_01/998225111"/>
    <hyperlink ref="F534" r:id="rId87" display="https://podminky.urs.cz/item/CS_URS_2024_01/711111001"/>
    <hyperlink ref="F541" r:id="rId88" display="https://podminky.urs.cz/item/CS_URS_2024_01/711141559"/>
    <hyperlink ref="F548" r:id="rId89" display="https://podminky.urs.cz/item/CS_URS_2024_01/998711121"/>
    <hyperlink ref="F552" r:id="rId90" display="https://podminky.urs.cz/item/CS_URS_2024_01/763121211"/>
    <hyperlink ref="F558" r:id="rId91" display="https://podminky.urs.cz/item/CS_URS_2024_01/763121714"/>
    <hyperlink ref="F561" r:id="rId92" display="https://podminky.urs.cz/item/CS_URS_2024_01/998763331"/>
    <hyperlink ref="F565" r:id="rId93" display="https://podminky.urs.cz/item/CS_URS_2024_01/764002851"/>
    <hyperlink ref="F570" r:id="rId94" display="https://podminky.urs.cz/item/CS_URS_2024_01/764215611"/>
    <hyperlink ref="F573" r:id="rId95" display="https://podminky.urs.cz/item/CS_URS_2024_01/764216642"/>
    <hyperlink ref="F576" r:id="rId96" display="https://podminky.urs.cz/item/CS_URS_2024_01/764216665"/>
    <hyperlink ref="F579" r:id="rId97" display="https://podminky.urs.cz/item/CS_URS_2024_01/764311614"/>
    <hyperlink ref="F582" r:id="rId98" display="https://podminky.urs.cz/item/CS_URS_2024_01/764311617"/>
    <hyperlink ref="F585" r:id="rId99" display="https://podminky.urs.cz/item/CS_URS_2024_01/764312662"/>
    <hyperlink ref="F588" r:id="rId100" display="https://podminky.urs.cz/item/CS_URS_2024_01/764505113"/>
    <hyperlink ref="F593" r:id="rId101" display="https://podminky.urs.cz/item/CS_URS_2024_01/764518622"/>
    <hyperlink ref="F596" r:id="rId102" display="https://podminky.urs.cz/item/CS_URS_2024_01/998764121"/>
    <hyperlink ref="F600" r:id="rId103" display="https://podminky.urs.cz/item/CS_URS_2024_01/766622131"/>
    <hyperlink ref="F605" r:id="rId104" display="https://podminky.urs.cz/item/CS_URS_2024_01/766622832"/>
    <hyperlink ref="F608" r:id="rId105" display="https://podminky.urs.cz/item/CS_URS_2024_01/766622861"/>
    <hyperlink ref="F611" r:id="rId106" display="https://podminky.urs.cz/item/CS_URS_2024_01/766660022"/>
    <hyperlink ref="F616" r:id="rId107" display="https://podminky.urs.cz/item/CS_URS_2024_01/766660717"/>
    <hyperlink ref="F621" r:id="rId108" display="https://podminky.urs.cz/item/CS_URS_2024_01/766660728"/>
    <hyperlink ref="F626" r:id="rId109" display="https://podminky.urs.cz/item/CS_URS_2024_01/766660729"/>
    <hyperlink ref="F631" r:id="rId110" display="https://podminky.urs.cz/item/CS_URS_2024_01/766691811"/>
    <hyperlink ref="F634" r:id="rId111" display="https://podminky.urs.cz/item/CS_URS_2024_01/766691914"/>
    <hyperlink ref="F637" r:id="rId112" display="https://podminky.urs.cz/item/CS_URS_2024_01/766694116"/>
    <hyperlink ref="F644" r:id="rId113" display="https://podminky.urs.cz/item/CS_URS_2024_01/998766121"/>
    <hyperlink ref="F648" r:id="rId114" display="https://podminky.urs.cz/item/CS_URS_2024_01/767640111"/>
    <hyperlink ref="F656" r:id="rId115" display="https://podminky.urs.cz/item/CS_URS_2024_01/767649191"/>
    <hyperlink ref="F661" r:id="rId116" display="https://podminky.urs.cz/item/CS_URS_2024_01/767651114"/>
    <hyperlink ref="F666" r:id="rId117" display="https://podminky.urs.cz/item/CS_URS_2024_01/767651121"/>
    <hyperlink ref="F671" r:id="rId118" display="https://podminky.urs.cz/item/CS_URS_2024_01/767651126"/>
    <hyperlink ref="F676" r:id="rId119" display="https://podminky.urs.cz/item/CS_URS_2024_01/767651131"/>
    <hyperlink ref="F681" r:id="rId120" display="https://podminky.urs.cz/item/CS_URS_2024_01/767995112"/>
    <hyperlink ref="F686" r:id="rId121" display="https://podminky.urs.cz/item/CS_URS_2024_01/998767121"/>
    <hyperlink ref="F690" r:id="rId122" display="https://podminky.urs.cz/item/CS_URS_2024_01/777111111"/>
    <hyperlink ref="F693" r:id="rId123" display="https://podminky.urs.cz/item/CS_URS_2024_01/777121105"/>
    <hyperlink ref="F696" r:id="rId124" display="https://podminky.urs.cz/item/CS_URS_2024_01/777131105"/>
    <hyperlink ref="F699" r:id="rId125" display="https://podminky.urs.cz/item/CS_URS_2024_01/777511153"/>
    <hyperlink ref="F702" r:id="rId126" display="https://podminky.urs.cz/item/CS_URS_2024_01/777611151"/>
    <hyperlink ref="F705" r:id="rId127" display="https://podminky.urs.cz/item/CS_URS_2024_01/777611161"/>
    <hyperlink ref="F708" r:id="rId128" display="https://podminky.urs.cz/item/CS_URS_2024_01/998777121"/>
    <hyperlink ref="F712" r:id="rId129" display="https://podminky.urs.cz/item/CS_URS_2024_01/783301313"/>
    <hyperlink ref="F717" r:id="rId130" display="https://podminky.urs.cz/item/CS_URS_2024_01/783314101"/>
    <hyperlink ref="F720" r:id="rId131" display="https://podminky.urs.cz/item/CS_URS_2024_01/783315101"/>
    <hyperlink ref="F723" r:id="rId132" display="https://podminky.urs.cz/item/CS_URS_2024_01/783317101"/>
    <hyperlink ref="F727" r:id="rId133" display="https://podminky.urs.cz/item/CS_URS_2024_01/784111001"/>
    <hyperlink ref="F730" r:id="rId134" display="https://podminky.urs.cz/item/CS_URS_2024_01/784171101"/>
    <hyperlink ref="F733" r:id="rId135" display="https://podminky.urs.cz/item/CS_URS_2024_01/784171111"/>
    <hyperlink ref="F740" r:id="rId136" display="https://podminky.urs.cz/item/CS_URS_2024_01/784181101"/>
    <hyperlink ref="F743" r:id="rId137" display="https://podminky.urs.cz/item/CS_URS_2024_01/784211101"/>
    <hyperlink ref="F747" r:id="rId138" display="https://podminky.urs.cz/item/CS_URS_2024_01/789325210"/>
    <hyperlink ref="F750" r:id="rId139" display="https://podminky.urs.cz/item/CS_URS_2024_01/789325215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4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89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86</v>
      </c>
    </row>
    <row r="4" s="1" customFormat="1" ht="24.96" customHeight="1">
      <c r="B4" s="23"/>
      <c r="D4" s="133" t="s">
        <v>99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26.25" customHeight="1">
      <c r="B7" s="23"/>
      <c r="E7" s="136" t="str">
        <f>'Rekapitulace stavby'!K6</f>
        <v>Přístavba montovaných garážových hal na p.p.č.64/31, k.ú. Tašovice pro HZ Tašovice, U Brodu č.p. 231, Tašovice - 1.etapa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100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1269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13. 4. 2024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27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28</v>
      </c>
      <c r="F15" s="41"/>
      <c r="G15" s="41"/>
      <c r="H15" s="41"/>
      <c r="I15" s="135" t="s">
        <v>29</v>
      </c>
      <c r="J15" s="139" t="s">
        <v>30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31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29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33</v>
      </c>
      <c r="E20" s="41"/>
      <c r="F20" s="41"/>
      <c r="G20" s="41"/>
      <c r="H20" s="41"/>
      <c r="I20" s="135" t="s">
        <v>26</v>
      </c>
      <c r="J20" s="139" t="s">
        <v>34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35</v>
      </c>
      <c r="F21" s="41"/>
      <c r="G21" s="41"/>
      <c r="H21" s="41"/>
      <c r="I21" s="135" t="s">
        <v>29</v>
      </c>
      <c r="J21" s="139" t="s">
        <v>36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38</v>
      </c>
      <c r="E23" s="41"/>
      <c r="F23" s="41"/>
      <c r="G23" s="41"/>
      <c r="H23" s="41"/>
      <c r="I23" s="135" t="s">
        <v>26</v>
      </c>
      <c r="J23" s="139" t="s">
        <v>19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39</v>
      </c>
      <c r="F24" s="41"/>
      <c r="G24" s="41"/>
      <c r="H24" s="41"/>
      <c r="I24" s="135" t="s">
        <v>29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40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42</v>
      </c>
      <c r="E30" s="41"/>
      <c r="F30" s="41"/>
      <c r="G30" s="41"/>
      <c r="H30" s="41"/>
      <c r="I30" s="41"/>
      <c r="J30" s="147">
        <f>ROUND(J87,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44</v>
      </c>
      <c r="G32" s="41"/>
      <c r="H32" s="41"/>
      <c r="I32" s="148" t="s">
        <v>43</v>
      </c>
      <c r="J32" s="148" t="s">
        <v>45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46</v>
      </c>
      <c r="E33" s="135" t="s">
        <v>47</v>
      </c>
      <c r="F33" s="150">
        <f>ROUND((SUM(BE87:BE199)),  2)</f>
        <v>0</v>
      </c>
      <c r="G33" s="41"/>
      <c r="H33" s="41"/>
      <c r="I33" s="151">
        <v>0.20999999999999999</v>
      </c>
      <c r="J33" s="150">
        <f>ROUND(((SUM(BE87:BE199))*I33),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48</v>
      </c>
      <c r="F34" s="150">
        <f>ROUND((SUM(BF87:BF199)),  2)</f>
        <v>0</v>
      </c>
      <c r="G34" s="41"/>
      <c r="H34" s="41"/>
      <c r="I34" s="151">
        <v>0.12</v>
      </c>
      <c r="J34" s="150">
        <f>ROUND(((SUM(BF87:BF199))*I34),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49</v>
      </c>
      <c r="F35" s="150">
        <f>ROUND((SUM(BG87:BG199)),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50</v>
      </c>
      <c r="F36" s="150">
        <f>ROUND((SUM(BH87:BH199)),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51</v>
      </c>
      <c r="F37" s="150">
        <f>ROUND((SUM(BI87:BI199)),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52</v>
      </c>
      <c r="E39" s="154"/>
      <c r="F39" s="154"/>
      <c r="G39" s="155" t="s">
        <v>53</v>
      </c>
      <c r="H39" s="156" t="s">
        <v>54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102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63" t="str">
        <f>E7</f>
        <v>Přístavba montovaných garážových hal na p.p.č.64/31, k.ú. Tašovice pro HZ Tašovice, U Brodu č.p. 231, Tašovice - 1.etapa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100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02 - Zdravotně technické instalace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p.č. 64/31, k.ú. Tašovice</v>
      </c>
      <c r="G52" s="43"/>
      <c r="H52" s="43"/>
      <c r="I52" s="35" t="s">
        <v>23</v>
      </c>
      <c r="J52" s="75" t="str">
        <f>IF(J12="","",J12)</f>
        <v>13. 4. 2024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Statutární město Karlovy Vary</v>
      </c>
      <c r="G54" s="43"/>
      <c r="H54" s="43"/>
      <c r="I54" s="35" t="s">
        <v>33</v>
      </c>
      <c r="J54" s="39" t="str">
        <f>E21</f>
        <v>Ing. Roman Gajdoš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Bc. Martin Frous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103</v>
      </c>
      <c r="D57" s="165"/>
      <c r="E57" s="165"/>
      <c r="F57" s="165"/>
      <c r="G57" s="165"/>
      <c r="H57" s="165"/>
      <c r="I57" s="165"/>
      <c r="J57" s="166" t="s">
        <v>104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74</v>
      </c>
      <c r="D59" s="43"/>
      <c r="E59" s="43"/>
      <c r="F59" s="43"/>
      <c r="G59" s="43"/>
      <c r="H59" s="43"/>
      <c r="I59" s="43"/>
      <c r="J59" s="105">
        <f>J87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105</v>
      </c>
    </row>
    <row r="60" s="9" customFormat="1" ht="24.96" customHeight="1">
      <c r="A60" s="9"/>
      <c r="B60" s="168"/>
      <c r="C60" s="169"/>
      <c r="D60" s="170" t="s">
        <v>106</v>
      </c>
      <c r="E60" s="171"/>
      <c r="F60" s="171"/>
      <c r="G60" s="171"/>
      <c r="H60" s="171"/>
      <c r="I60" s="171"/>
      <c r="J60" s="172">
        <f>J88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107</v>
      </c>
      <c r="E61" s="177"/>
      <c r="F61" s="177"/>
      <c r="G61" s="177"/>
      <c r="H61" s="177"/>
      <c r="I61" s="177"/>
      <c r="J61" s="178">
        <f>J89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110</v>
      </c>
      <c r="E62" s="177"/>
      <c r="F62" s="177"/>
      <c r="G62" s="177"/>
      <c r="H62" s="177"/>
      <c r="I62" s="177"/>
      <c r="J62" s="178">
        <f>J134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1270</v>
      </c>
      <c r="E63" s="177"/>
      <c r="F63" s="177"/>
      <c r="G63" s="177"/>
      <c r="H63" s="177"/>
      <c r="I63" s="177"/>
      <c r="J63" s="178">
        <f>J140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113</v>
      </c>
      <c r="E64" s="177"/>
      <c r="F64" s="177"/>
      <c r="G64" s="177"/>
      <c r="H64" s="177"/>
      <c r="I64" s="177"/>
      <c r="J64" s="178">
        <f>J159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115</v>
      </c>
      <c r="E65" s="177"/>
      <c r="F65" s="177"/>
      <c r="G65" s="177"/>
      <c r="H65" s="177"/>
      <c r="I65" s="177"/>
      <c r="J65" s="178">
        <f>J165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8"/>
      <c r="C66" s="169"/>
      <c r="D66" s="170" t="s">
        <v>116</v>
      </c>
      <c r="E66" s="171"/>
      <c r="F66" s="171"/>
      <c r="G66" s="171"/>
      <c r="H66" s="171"/>
      <c r="I66" s="171"/>
      <c r="J66" s="172">
        <f>J169</f>
        <v>0</v>
      </c>
      <c r="K66" s="169"/>
      <c r="L66" s="173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4"/>
      <c r="C67" s="175"/>
      <c r="D67" s="176" t="s">
        <v>1271</v>
      </c>
      <c r="E67" s="177"/>
      <c r="F67" s="177"/>
      <c r="G67" s="177"/>
      <c r="H67" s="177"/>
      <c r="I67" s="177"/>
      <c r="J67" s="178">
        <f>J170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3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3" s="2" customFormat="1" ht="6.96" customHeight="1">
      <c r="A73" s="41"/>
      <c r="B73" s="64"/>
      <c r="C73" s="65"/>
      <c r="D73" s="65"/>
      <c r="E73" s="65"/>
      <c r="F73" s="65"/>
      <c r="G73" s="65"/>
      <c r="H73" s="65"/>
      <c r="I73" s="65"/>
      <c r="J73" s="65"/>
      <c r="K73" s="65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24.96" customHeight="1">
      <c r="A74" s="41"/>
      <c r="B74" s="42"/>
      <c r="C74" s="26" t="s">
        <v>126</v>
      </c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16</v>
      </c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26.25" customHeight="1">
      <c r="A77" s="41"/>
      <c r="B77" s="42"/>
      <c r="C77" s="43"/>
      <c r="D77" s="43"/>
      <c r="E77" s="163" t="str">
        <f>E7</f>
        <v>Přístavba montovaných garážových hal na p.p.č.64/31, k.ú. Tašovice pro HZ Tašovice, U Brodu č.p. 231, Tašovice - 1.etapa</v>
      </c>
      <c r="F77" s="35"/>
      <c r="G77" s="35"/>
      <c r="H77" s="35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100</v>
      </c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72" t="str">
        <f>E9</f>
        <v>02 - Zdravotně technické instalace</v>
      </c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21</v>
      </c>
      <c r="D81" s="43"/>
      <c r="E81" s="43"/>
      <c r="F81" s="30" t="str">
        <f>F12</f>
        <v>p.č. 64/31, k.ú. Tašovice</v>
      </c>
      <c r="G81" s="43"/>
      <c r="H81" s="43"/>
      <c r="I81" s="35" t="s">
        <v>23</v>
      </c>
      <c r="J81" s="75" t="str">
        <f>IF(J12="","",J12)</f>
        <v>13. 4. 2024</v>
      </c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5.15" customHeight="1">
      <c r="A83" s="41"/>
      <c r="B83" s="42"/>
      <c r="C83" s="35" t="s">
        <v>25</v>
      </c>
      <c r="D83" s="43"/>
      <c r="E83" s="43"/>
      <c r="F83" s="30" t="str">
        <f>E15</f>
        <v>Statutární město Karlovy Vary</v>
      </c>
      <c r="G83" s="43"/>
      <c r="H83" s="43"/>
      <c r="I83" s="35" t="s">
        <v>33</v>
      </c>
      <c r="J83" s="39" t="str">
        <f>E21</f>
        <v>Ing. Roman Gajdoš</v>
      </c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5.15" customHeight="1">
      <c r="A84" s="41"/>
      <c r="B84" s="42"/>
      <c r="C84" s="35" t="s">
        <v>31</v>
      </c>
      <c r="D84" s="43"/>
      <c r="E84" s="43"/>
      <c r="F84" s="30" t="str">
        <f>IF(E18="","",E18)</f>
        <v>Vyplň údaj</v>
      </c>
      <c r="G84" s="43"/>
      <c r="H84" s="43"/>
      <c r="I84" s="35" t="s">
        <v>38</v>
      </c>
      <c r="J84" s="39" t="str">
        <f>E24</f>
        <v>Bc. Martin Frous</v>
      </c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0.32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1" customFormat="1" ht="29.28" customHeight="1">
      <c r="A86" s="180"/>
      <c r="B86" s="181"/>
      <c r="C86" s="182" t="s">
        <v>127</v>
      </c>
      <c r="D86" s="183" t="s">
        <v>61</v>
      </c>
      <c r="E86" s="183" t="s">
        <v>57</v>
      </c>
      <c r="F86" s="183" t="s">
        <v>58</v>
      </c>
      <c r="G86" s="183" t="s">
        <v>128</v>
      </c>
      <c r="H86" s="183" t="s">
        <v>129</v>
      </c>
      <c r="I86" s="183" t="s">
        <v>130</v>
      </c>
      <c r="J86" s="183" t="s">
        <v>104</v>
      </c>
      <c r="K86" s="184" t="s">
        <v>131</v>
      </c>
      <c r="L86" s="185"/>
      <c r="M86" s="95" t="s">
        <v>19</v>
      </c>
      <c r="N86" s="96" t="s">
        <v>46</v>
      </c>
      <c r="O86" s="96" t="s">
        <v>132</v>
      </c>
      <c r="P86" s="96" t="s">
        <v>133</v>
      </c>
      <c r="Q86" s="96" t="s">
        <v>134</v>
      </c>
      <c r="R86" s="96" t="s">
        <v>135</v>
      </c>
      <c r="S86" s="96" t="s">
        <v>136</v>
      </c>
      <c r="T86" s="97" t="s">
        <v>137</v>
      </c>
      <c r="U86" s="180"/>
      <c r="V86" s="180"/>
      <c r="W86" s="180"/>
      <c r="X86" s="180"/>
      <c r="Y86" s="180"/>
      <c r="Z86" s="180"/>
      <c r="AA86" s="180"/>
      <c r="AB86" s="180"/>
      <c r="AC86" s="180"/>
      <c r="AD86" s="180"/>
      <c r="AE86" s="180"/>
    </row>
    <row r="87" s="2" customFormat="1" ht="22.8" customHeight="1">
      <c r="A87" s="41"/>
      <c r="B87" s="42"/>
      <c r="C87" s="102" t="s">
        <v>138</v>
      </c>
      <c r="D87" s="43"/>
      <c r="E87" s="43"/>
      <c r="F87" s="43"/>
      <c r="G87" s="43"/>
      <c r="H87" s="43"/>
      <c r="I87" s="43"/>
      <c r="J87" s="186">
        <f>BK87</f>
        <v>0</v>
      </c>
      <c r="K87" s="43"/>
      <c r="L87" s="47"/>
      <c r="M87" s="98"/>
      <c r="N87" s="187"/>
      <c r="O87" s="99"/>
      <c r="P87" s="188">
        <f>P88+P169</f>
        <v>0</v>
      </c>
      <c r="Q87" s="99"/>
      <c r="R87" s="188">
        <f>R88+R169</f>
        <v>20.212904639999998</v>
      </c>
      <c r="S87" s="99"/>
      <c r="T87" s="189">
        <f>T88+T169</f>
        <v>0.013800000000000002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75</v>
      </c>
      <c r="AU87" s="20" t="s">
        <v>105</v>
      </c>
      <c r="BK87" s="190">
        <f>BK88+BK169</f>
        <v>0</v>
      </c>
    </row>
    <row r="88" s="12" customFormat="1" ht="25.92" customHeight="1">
      <c r="A88" s="12"/>
      <c r="B88" s="191"/>
      <c r="C88" s="192"/>
      <c r="D88" s="193" t="s">
        <v>75</v>
      </c>
      <c r="E88" s="194" t="s">
        <v>139</v>
      </c>
      <c r="F88" s="194" t="s">
        <v>140</v>
      </c>
      <c r="G88" s="192"/>
      <c r="H88" s="192"/>
      <c r="I88" s="195"/>
      <c r="J88" s="196">
        <f>BK88</f>
        <v>0</v>
      </c>
      <c r="K88" s="192"/>
      <c r="L88" s="197"/>
      <c r="M88" s="198"/>
      <c r="N88" s="199"/>
      <c r="O88" s="199"/>
      <c r="P88" s="200">
        <f>P89+P134+P140+P159+P165</f>
        <v>0</v>
      </c>
      <c r="Q88" s="199"/>
      <c r="R88" s="200">
        <f>R89+R134+R140+R159+R165</f>
        <v>20.093271639999998</v>
      </c>
      <c r="S88" s="199"/>
      <c r="T88" s="201">
        <f>T89+T134+T140+T159+T165</f>
        <v>0.013800000000000002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2" t="s">
        <v>84</v>
      </c>
      <c r="AT88" s="203" t="s">
        <v>75</v>
      </c>
      <c r="AU88" s="203" t="s">
        <v>76</v>
      </c>
      <c r="AY88" s="202" t="s">
        <v>141</v>
      </c>
      <c r="BK88" s="204">
        <f>BK89+BK134+BK140+BK159+BK165</f>
        <v>0</v>
      </c>
    </row>
    <row r="89" s="12" customFormat="1" ht="22.8" customHeight="1">
      <c r="A89" s="12"/>
      <c r="B89" s="191"/>
      <c r="C89" s="192"/>
      <c r="D89" s="193" t="s">
        <v>75</v>
      </c>
      <c r="E89" s="205" t="s">
        <v>84</v>
      </c>
      <c r="F89" s="205" t="s">
        <v>142</v>
      </c>
      <c r="G89" s="192"/>
      <c r="H89" s="192"/>
      <c r="I89" s="195"/>
      <c r="J89" s="206">
        <f>BK89</f>
        <v>0</v>
      </c>
      <c r="K89" s="192"/>
      <c r="L89" s="197"/>
      <c r="M89" s="198"/>
      <c r="N89" s="199"/>
      <c r="O89" s="199"/>
      <c r="P89" s="200">
        <f>SUM(P90:P133)</f>
        <v>0</v>
      </c>
      <c r="Q89" s="199"/>
      <c r="R89" s="200">
        <f>SUM(R90:R133)</f>
        <v>15.192</v>
      </c>
      <c r="S89" s="199"/>
      <c r="T89" s="201">
        <f>SUM(T90:T133)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2" t="s">
        <v>84</v>
      </c>
      <c r="AT89" s="203" t="s">
        <v>75</v>
      </c>
      <c r="AU89" s="203" t="s">
        <v>84</v>
      </c>
      <c r="AY89" s="202" t="s">
        <v>141</v>
      </c>
      <c r="BK89" s="204">
        <f>SUM(BK90:BK133)</f>
        <v>0</v>
      </c>
    </row>
    <row r="90" s="2" customFormat="1" ht="33" customHeight="1">
      <c r="A90" s="41"/>
      <c r="B90" s="42"/>
      <c r="C90" s="207" t="s">
        <v>84</v>
      </c>
      <c r="D90" s="207" t="s">
        <v>143</v>
      </c>
      <c r="E90" s="208" t="s">
        <v>1272</v>
      </c>
      <c r="F90" s="209" t="s">
        <v>1273</v>
      </c>
      <c r="G90" s="210" t="s">
        <v>167</v>
      </c>
      <c r="H90" s="211">
        <v>29.117999999999999</v>
      </c>
      <c r="I90" s="212"/>
      <c r="J90" s="213">
        <f>ROUND(I90*H90,2)</f>
        <v>0</v>
      </c>
      <c r="K90" s="209" t="s">
        <v>147</v>
      </c>
      <c r="L90" s="47"/>
      <c r="M90" s="214" t="s">
        <v>19</v>
      </c>
      <c r="N90" s="215" t="s">
        <v>47</v>
      </c>
      <c r="O90" s="87"/>
      <c r="P90" s="216">
        <f>O90*H90</f>
        <v>0</v>
      </c>
      <c r="Q90" s="216">
        <v>0</v>
      </c>
      <c r="R90" s="216">
        <f>Q90*H90</f>
        <v>0</v>
      </c>
      <c r="S90" s="216">
        <v>0</v>
      </c>
      <c r="T90" s="217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18" t="s">
        <v>148</v>
      </c>
      <c r="AT90" s="218" t="s">
        <v>143</v>
      </c>
      <c r="AU90" s="218" t="s">
        <v>86</v>
      </c>
      <c r="AY90" s="20" t="s">
        <v>141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20" t="s">
        <v>84</v>
      </c>
      <c r="BK90" s="219">
        <f>ROUND(I90*H90,2)</f>
        <v>0</v>
      </c>
      <c r="BL90" s="20" t="s">
        <v>148</v>
      </c>
      <c r="BM90" s="218" t="s">
        <v>1274</v>
      </c>
    </row>
    <row r="91" s="2" customFormat="1">
      <c r="A91" s="41"/>
      <c r="B91" s="42"/>
      <c r="C91" s="43"/>
      <c r="D91" s="220" t="s">
        <v>150</v>
      </c>
      <c r="E91" s="43"/>
      <c r="F91" s="221" t="s">
        <v>1275</v>
      </c>
      <c r="G91" s="43"/>
      <c r="H91" s="43"/>
      <c r="I91" s="222"/>
      <c r="J91" s="43"/>
      <c r="K91" s="43"/>
      <c r="L91" s="47"/>
      <c r="M91" s="223"/>
      <c r="N91" s="224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150</v>
      </c>
      <c r="AU91" s="20" t="s">
        <v>86</v>
      </c>
    </row>
    <row r="92" s="2" customFormat="1">
      <c r="A92" s="41"/>
      <c r="B92" s="42"/>
      <c r="C92" s="43"/>
      <c r="D92" s="225" t="s">
        <v>152</v>
      </c>
      <c r="E92" s="43"/>
      <c r="F92" s="226" t="s">
        <v>1276</v>
      </c>
      <c r="G92" s="43"/>
      <c r="H92" s="43"/>
      <c r="I92" s="222"/>
      <c r="J92" s="43"/>
      <c r="K92" s="43"/>
      <c r="L92" s="47"/>
      <c r="M92" s="223"/>
      <c r="N92" s="224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152</v>
      </c>
      <c r="AU92" s="20" t="s">
        <v>86</v>
      </c>
    </row>
    <row r="93" s="13" customFormat="1">
      <c r="A93" s="13"/>
      <c r="B93" s="227"/>
      <c r="C93" s="228"/>
      <c r="D93" s="220" t="s">
        <v>171</v>
      </c>
      <c r="E93" s="229" t="s">
        <v>19</v>
      </c>
      <c r="F93" s="230" t="s">
        <v>1277</v>
      </c>
      <c r="G93" s="228"/>
      <c r="H93" s="231">
        <v>29.117999999999999</v>
      </c>
      <c r="I93" s="232"/>
      <c r="J93" s="228"/>
      <c r="K93" s="228"/>
      <c r="L93" s="233"/>
      <c r="M93" s="234"/>
      <c r="N93" s="235"/>
      <c r="O93" s="235"/>
      <c r="P93" s="235"/>
      <c r="Q93" s="235"/>
      <c r="R93" s="235"/>
      <c r="S93" s="235"/>
      <c r="T93" s="23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7" t="s">
        <v>171</v>
      </c>
      <c r="AU93" s="237" t="s">
        <v>86</v>
      </c>
      <c r="AV93" s="13" t="s">
        <v>86</v>
      </c>
      <c r="AW93" s="13" t="s">
        <v>37</v>
      </c>
      <c r="AX93" s="13" t="s">
        <v>76</v>
      </c>
      <c r="AY93" s="237" t="s">
        <v>141</v>
      </c>
    </row>
    <row r="94" s="14" customFormat="1">
      <c r="A94" s="14"/>
      <c r="B94" s="238"/>
      <c r="C94" s="239"/>
      <c r="D94" s="220" t="s">
        <v>171</v>
      </c>
      <c r="E94" s="240" t="s">
        <v>19</v>
      </c>
      <c r="F94" s="241" t="s">
        <v>174</v>
      </c>
      <c r="G94" s="239"/>
      <c r="H94" s="242">
        <v>29.117999999999999</v>
      </c>
      <c r="I94" s="243"/>
      <c r="J94" s="239"/>
      <c r="K94" s="239"/>
      <c r="L94" s="244"/>
      <c r="M94" s="245"/>
      <c r="N94" s="246"/>
      <c r="O94" s="246"/>
      <c r="P94" s="246"/>
      <c r="Q94" s="246"/>
      <c r="R94" s="246"/>
      <c r="S94" s="246"/>
      <c r="T94" s="247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8" t="s">
        <v>171</v>
      </c>
      <c r="AU94" s="248" t="s">
        <v>86</v>
      </c>
      <c r="AV94" s="14" t="s">
        <v>148</v>
      </c>
      <c r="AW94" s="14" t="s">
        <v>37</v>
      </c>
      <c r="AX94" s="14" t="s">
        <v>84</v>
      </c>
      <c r="AY94" s="248" t="s">
        <v>141</v>
      </c>
    </row>
    <row r="95" s="2" customFormat="1" ht="24.15" customHeight="1">
      <c r="A95" s="41"/>
      <c r="B95" s="42"/>
      <c r="C95" s="207" t="s">
        <v>86</v>
      </c>
      <c r="D95" s="207" t="s">
        <v>143</v>
      </c>
      <c r="E95" s="208" t="s">
        <v>1278</v>
      </c>
      <c r="F95" s="209" t="s">
        <v>1279</v>
      </c>
      <c r="G95" s="210" t="s">
        <v>167</v>
      </c>
      <c r="H95" s="211">
        <v>3.375</v>
      </c>
      <c r="I95" s="212"/>
      <c r="J95" s="213">
        <f>ROUND(I95*H95,2)</f>
        <v>0</v>
      </c>
      <c r="K95" s="209" t="s">
        <v>147</v>
      </c>
      <c r="L95" s="47"/>
      <c r="M95" s="214" t="s">
        <v>19</v>
      </c>
      <c r="N95" s="215" t="s">
        <v>47</v>
      </c>
      <c r="O95" s="87"/>
      <c r="P95" s="216">
        <f>O95*H95</f>
        <v>0</v>
      </c>
      <c r="Q95" s="216">
        <v>0</v>
      </c>
      <c r="R95" s="216">
        <f>Q95*H95</f>
        <v>0</v>
      </c>
      <c r="S95" s="216">
        <v>0</v>
      </c>
      <c r="T95" s="217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8" t="s">
        <v>148</v>
      </c>
      <c r="AT95" s="218" t="s">
        <v>143</v>
      </c>
      <c r="AU95" s="218" t="s">
        <v>86</v>
      </c>
      <c r="AY95" s="20" t="s">
        <v>141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20" t="s">
        <v>84</v>
      </c>
      <c r="BK95" s="219">
        <f>ROUND(I95*H95,2)</f>
        <v>0</v>
      </c>
      <c r="BL95" s="20" t="s">
        <v>148</v>
      </c>
      <c r="BM95" s="218" t="s">
        <v>1280</v>
      </c>
    </row>
    <row r="96" s="2" customFormat="1">
      <c r="A96" s="41"/>
      <c r="B96" s="42"/>
      <c r="C96" s="43"/>
      <c r="D96" s="220" t="s">
        <v>150</v>
      </c>
      <c r="E96" s="43"/>
      <c r="F96" s="221" t="s">
        <v>1281</v>
      </c>
      <c r="G96" s="43"/>
      <c r="H96" s="43"/>
      <c r="I96" s="222"/>
      <c r="J96" s="43"/>
      <c r="K96" s="43"/>
      <c r="L96" s="47"/>
      <c r="M96" s="223"/>
      <c r="N96" s="224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150</v>
      </c>
      <c r="AU96" s="20" t="s">
        <v>86</v>
      </c>
    </row>
    <row r="97" s="2" customFormat="1">
      <c r="A97" s="41"/>
      <c r="B97" s="42"/>
      <c r="C97" s="43"/>
      <c r="D97" s="225" t="s">
        <v>152</v>
      </c>
      <c r="E97" s="43"/>
      <c r="F97" s="226" t="s">
        <v>1282</v>
      </c>
      <c r="G97" s="43"/>
      <c r="H97" s="43"/>
      <c r="I97" s="222"/>
      <c r="J97" s="43"/>
      <c r="K97" s="43"/>
      <c r="L97" s="47"/>
      <c r="M97" s="223"/>
      <c r="N97" s="224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152</v>
      </c>
      <c r="AU97" s="20" t="s">
        <v>86</v>
      </c>
    </row>
    <row r="98" s="13" customFormat="1">
      <c r="A98" s="13"/>
      <c r="B98" s="227"/>
      <c r="C98" s="228"/>
      <c r="D98" s="220" t="s">
        <v>171</v>
      </c>
      <c r="E98" s="229" t="s">
        <v>19</v>
      </c>
      <c r="F98" s="230" t="s">
        <v>1283</v>
      </c>
      <c r="G98" s="228"/>
      <c r="H98" s="231">
        <v>3.375</v>
      </c>
      <c r="I98" s="232"/>
      <c r="J98" s="228"/>
      <c r="K98" s="228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171</v>
      </c>
      <c r="AU98" s="237" t="s">
        <v>86</v>
      </c>
      <c r="AV98" s="13" t="s">
        <v>86</v>
      </c>
      <c r="AW98" s="13" t="s">
        <v>37</v>
      </c>
      <c r="AX98" s="13" t="s">
        <v>76</v>
      </c>
      <c r="AY98" s="237" t="s">
        <v>141</v>
      </c>
    </row>
    <row r="99" s="14" customFormat="1">
      <c r="A99" s="14"/>
      <c r="B99" s="238"/>
      <c r="C99" s="239"/>
      <c r="D99" s="220" t="s">
        <v>171</v>
      </c>
      <c r="E99" s="240" t="s">
        <v>19</v>
      </c>
      <c r="F99" s="241" t="s">
        <v>174</v>
      </c>
      <c r="G99" s="239"/>
      <c r="H99" s="242">
        <v>3.375</v>
      </c>
      <c r="I99" s="243"/>
      <c r="J99" s="239"/>
      <c r="K99" s="239"/>
      <c r="L99" s="244"/>
      <c r="M99" s="245"/>
      <c r="N99" s="246"/>
      <c r="O99" s="246"/>
      <c r="P99" s="246"/>
      <c r="Q99" s="246"/>
      <c r="R99" s="246"/>
      <c r="S99" s="246"/>
      <c r="T99" s="247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8" t="s">
        <v>171</v>
      </c>
      <c r="AU99" s="248" t="s">
        <v>86</v>
      </c>
      <c r="AV99" s="14" t="s">
        <v>148</v>
      </c>
      <c r="AW99" s="14" t="s">
        <v>37</v>
      </c>
      <c r="AX99" s="14" t="s">
        <v>84</v>
      </c>
      <c r="AY99" s="248" t="s">
        <v>141</v>
      </c>
    </row>
    <row r="100" s="2" customFormat="1" ht="37.8" customHeight="1">
      <c r="A100" s="41"/>
      <c r="B100" s="42"/>
      <c r="C100" s="207" t="s">
        <v>159</v>
      </c>
      <c r="D100" s="207" t="s">
        <v>143</v>
      </c>
      <c r="E100" s="208" t="s">
        <v>191</v>
      </c>
      <c r="F100" s="209" t="s">
        <v>192</v>
      </c>
      <c r="G100" s="210" t="s">
        <v>167</v>
      </c>
      <c r="H100" s="211">
        <v>10.244999999999999</v>
      </c>
      <c r="I100" s="212"/>
      <c r="J100" s="213">
        <f>ROUND(I100*H100,2)</f>
        <v>0</v>
      </c>
      <c r="K100" s="209" t="s">
        <v>147</v>
      </c>
      <c r="L100" s="47"/>
      <c r="M100" s="214" t="s">
        <v>19</v>
      </c>
      <c r="N100" s="215" t="s">
        <v>47</v>
      </c>
      <c r="O100" s="87"/>
      <c r="P100" s="216">
        <f>O100*H100</f>
        <v>0</v>
      </c>
      <c r="Q100" s="216">
        <v>0</v>
      </c>
      <c r="R100" s="216">
        <f>Q100*H100</f>
        <v>0</v>
      </c>
      <c r="S100" s="216">
        <v>0</v>
      </c>
      <c r="T100" s="217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8" t="s">
        <v>148</v>
      </c>
      <c r="AT100" s="218" t="s">
        <v>143</v>
      </c>
      <c r="AU100" s="218" t="s">
        <v>86</v>
      </c>
      <c r="AY100" s="20" t="s">
        <v>141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20" t="s">
        <v>84</v>
      </c>
      <c r="BK100" s="219">
        <f>ROUND(I100*H100,2)</f>
        <v>0</v>
      </c>
      <c r="BL100" s="20" t="s">
        <v>148</v>
      </c>
      <c r="BM100" s="218" t="s">
        <v>1284</v>
      </c>
    </row>
    <row r="101" s="2" customFormat="1">
      <c r="A101" s="41"/>
      <c r="B101" s="42"/>
      <c r="C101" s="43"/>
      <c r="D101" s="220" t="s">
        <v>150</v>
      </c>
      <c r="E101" s="43"/>
      <c r="F101" s="221" t="s">
        <v>194</v>
      </c>
      <c r="G101" s="43"/>
      <c r="H101" s="43"/>
      <c r="I101" s="222"/>
      <c r="J101" s="43"/>
      <c r="K101" s="43"/>
      <c r="L101" s="47"/>
      <c r="M101" s="223"/>
      <c r="N101" s="224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150</v>
      </c>
      <c r="AU101" s="20" t="s">
        <v>86</v>
      </c>
    </row>
    <row r="102" s="2" customFormat="1">
      <c r="A102" s="41"/>
      <c r="B102" s="42"/>
      <c r="C102" s="43"/>
      <c r="D102" s="225" t="s">
        <v>152</v>
      </c>
      <c r="E102" s="43"/>
      <c r="F102" s="226" t="s">
        <v>195</v>
      </c>
      <c r="G102" s="43"/>
      <c r="H102" s="43"/>
      <c r="I102" s="222"/>
      <c r="J102" s="43"/>
      <c r="K102" s="43"/>
      <c r="L102" s="47"/>
      <c r="M102" s="223"/>
      <c r="N102" s="224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152</v>
      </c>
      <c r="AU102" s="20" t="s">
        <v>86</v>
      </c>
    </row>
    <row r="103" s="13" customFormat="1">
      <c r="A103" s="13"/>
      <c r="B103" s="227"/>
      <c r="C103" s="228"/>
      <c r="D103" s="220" t="s">
        <v>171</v>
      </c>
      <c r="E103" s="229" t="s">
        <v>19</v>
      </c>
      <c r="F103" s="230" t="s">
        <v>1285</v>
      </c>
      <c r="G103" s="228"/>
      <c r="H103" s="231">
        <v>10.244999999999999</v>
      </c>
      <c r="I103" s="232"/>
      <c r="J103" s="228"/>
      <c r="K103" s="228"/>
      <c r="L103" s="233"/>
      <c r="M103" s="234"/>
      <c r="N103" s="235"/>
      <c r="O103" s="235"/>
      <c r="P103" s="235"/>
      <c r="Q103" s="235"/>
      <c r="R103" s="235"/>
      <c r="S103" s="235"/>
      <c r="T103" s="23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7" t="s">
        <v>171</v>
      </c>
      <c r="AU103" s="237" t="s">
        <v>86</v>
      </c>
      <c r="AV103" s="13" t="s">
        <v>86</v>
      </c>
      <c r="AW103" s="13" t="s">
        <v>37</v>
      </c>
      <c r="AX103" s="13" t="s">
        <v>76</v>
      </c>
      <c r="AY103" s="237" t="s">
        <v>141</v>
      </c>
    </row>
    <row r="104" s="14" customFormat="1">
      <c r="A104" s="14"/>
      <c r="B104" s="238"/>
      <c r="C104" s="239"/>
      <c r="D104" s="220" t="s">
        <v>171</v>
      </c>
      <c r="E104" s="240" t="s">
        <v>19</v>
      </c>
      <c r="F104" s="241" t="s">
        <v>174</v>
      </c>
      <c r="G104" s="239"/>
      <c r="H104" s="242">
        <v>10.244999999999999</v>
      </c>
      <c r="I104" s="243"/>
      <c r="J104" s="239"/>
      <c r="K104" s="239"/>
      <c r="L104" s="244"/>
      <c r="M104" s="245"/>
      <c r="N104" s="246"/>
      <c r="O104" s="246"/>
      <c r="P104" s="246"/>
      <c r="Q104" s="246"/>
      <c r="R104" s="246"/>
      <c r="S104" s="246"/>
      <c r="T104" s="247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8" t="s">
        <v>171</v>
      </c>
      <c r="AU104" s="248" t="s">
        <v>86</v>
      </c>
      <c r="AV104" s="14" t="s">
        <v>148</v>
      </c>
      <c r="AW104" s="14" t="s">
        <v>37</v>
      </c>
      <c r="AX104" s="14" t="s">
        <v>84</v>
      </c>
      <c r="AY104" s="248" t="s">
        <v>141</v>
      </c>
    </row>
    <row r="105" s="2" customFormat="1" ht="37.8" customHeight="1">
      <c r="A105" s="41"/>
      <c r="B105" s="42"/>
      <c r="C105" s="207" t="s">
        <v>148</v>
      </c>
      <c r="D105" s="207" t="s">
        <v>143</v>
      </c>
      <c r="E105" s="208" t="s">
        <v>198</v>
      </c>
      <c r="F105" s="209" t="s">
        <v>199</v>
      </c>
      <c r="G105" s="210" t="s">
        <v>167</v>
      </c>
      <c r="H105" s="211">
        <v>204.90000000000001</v>
      </c>
      <c r="I105" s="212"/>
      <c r="J105" s="213">
        <f>ROUND(I105*H105,2)</f>
        <v>0</v>
      </c>
      <c r="K105" s="209" t="s">
        <v>147</v>
      </c>
      <c r="L105" s="47"/>
      <c r="M105" s="214" t="s">
        <v>19</v>
      </c>
      <c r="N105" s="215" t="s">
        <v>47</v>
      </c>
      <c r="O105" s="87"/>
      <c r="P105" s="216">
        <f>O105*H105</f>
        <v>0</v>
      </c>
      <c r="Q105" s="216">
        <v>0</v>
      </c>
      <c r="R105" s="216">
        <f>Q105*H105</f>
        <v>0</v>
      </c>
      <c r="S105" s="216">
        <v>0</v>
      </c>
      <c r="T105" s="217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18" t="s">
        <v>148</v>
      </c>
      <c r="AT105" s="218" t="s">
        <v>143</v>
      </c>
      <c r="AU105" s="218" t="s">
        <v>86</v>
      </c>
      <c r="AY105" s="20" t="s">
        <v>141</v>
      </c>
      <c r="BE105" s="219">
        <f>IF(N105="základní",J105,0)</f>
        <v>0</v>
      </c>
      <c r="BF105" s="219">
        <f>IF(N105="snížená",J105,0)</f>
        <v>0</v>
      </c>
      <c r="BG105" s="219">
        <f>IF(N105="zákl. přenesená",J105,0)</f>
        <v>0</v>
      </c>
      <c r="BH105" s="219">
        <f>IF(N105="sníž. přenesená",J105,0)</f>
        <v>0</v>
      </c>
      <c r="BI105" s="219">
        <f>IF(N105="nulová",J105,0)</f>
        <v>0</v>
      </c>
      <c r="BJ105" s="20" t="s">
        <v>84</v>
      </c>
      <c r="BK105" s="219">
        <f>ROUND(I105*H105,2)</f>
        <v>0</v>
      </c>
      <c r="BL105" s="20" t="s">
        <v>148</v>
      </c>
      <c r="BM105" s="218" t="s">
        <v>1286</v>
      </c>
    </row>
    <row r="106" s="2" customFormat="1">
      <c r="A106" s="41"/>
      <c r="B106" s="42"/>
      <c r="C106" s="43"/>
      <c r="D106" s="220" t="s">
        <v>150</v>
      </c>
      <c r="E106" s="43"/>
      <c r="F106" s="221" t="s">
        <v>201</v>
      </c>
      <c r="G106" s="43"/>
      <c r="H106" s="43"/>
      <c r="I106" s="222"/>
      <c r="J106" s="43"/>
      <c r="K106" s="43"/>
      <c r="L106" s="47"/>
      <c r="M106" s="223"/>
      <c r="N106" s="224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150</v>
      </c>
      <c r="AU106" s="20" t="s">
        <v>86</v>
      </c>
    </row>
    <row r="107" s="2" customFormat="1">
      <c r="A107" s="41"/>
      <c r="B107" s="42"/>
      <c r="C107" s="43"/>
      <c r="D107" s="225" t="s">
        <v>152</v>
      </c>
      <c r="E107" s="43"/>
      <c r="F107" s="226" t="s">
        <v>202</v>
      </c>
      <c r="G107" s="43"/>
      <c r="H107" s="43"/>
      <c r="I107" s="222"/>
      <c r="J107" s="43"/>
      <c r="K107" s="43"/>
      <c r="L107" s="47"/>
      <c r="M107" s="223"/>
      <c r="N107" s="224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152</v>
      </c>
      <c r="AU107" s="20" t="s">
        <v>86</v>
      </c>
    </row>
    <row r="108" s="13" customFormat="1">
      <c r="A108" s="13"/>
      <c r="B108" s="227"/>
      <c r="C108" s="228"/>
      <c r="D108" s="220" t="s">
        <v>171</v>
      </c>
      <c r="E108" s="229" t="s">
        <v>19</v>
      </c>
      <c r="F108" s="230" t="s">
        <v>1287</v>
      </c>
      <c r="G108" s="228"/>
      <c r="H108" s="231">
        <v>204.90000000000001</v>
      </c>
      <c r="I108" s="232"/>
      <c r="J108" s="228"/>
      <c r="K108" s="228"/>
      <c r="L108" s="233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7" t="s">
        <v>171</v>
      </c>
      <c r="AU108" s="237" t="s">
        <v>86</v>
      </c>
      <c r="AV108" s="13" t="s">
        <v>86</v>
      </c>
      <c r="AW108" s="13" t="s">
        <v>37</v>
      </c>
      <c r="AX108" s="13" t="s">
        <v>84</v>
      </c>
      <c r="AY108" s="237" t="s">
        <v>141</v>
      </c>
    </row>
    <row r="109" s="2" customFormat="1" ht="24.15" customHeight="1">
      <c r="A109" s="41"/>
      <c r="B109" s="42"/>
      <c r="C109" s="207" t="s">
        <v>175</v>
      </c>
      <c r="D109" s="207" t="s">
        <v>143</v>
      </c>
      <c r="E109" s="208" t="s">
        <v>212</v>
      </c>
      <c r="F109" s="209" t="s">
        <v>213</v>
      </c>
      <c r="G109" s="210" t="s">
        <v>167</v>
      </c>
      <c r="H109" s="211">
        <v>10.244999999999999</v>
      </c>
      <c r="I109" s="212"/>
      <c r="J109" s="213">
        <f>ROUND(I109*H109,2)</f>
        <v>0</v>
      </c>
      <c r="K109" s="209" t="s">
        <v>147</v>
      </c>
      <c r="L109" s="47"/>
      <c r="M109" s="214" t="s">
        <v>19</v>
      </c>
      <c r="N109" s="215" t="s">
        <v>47</v>
      </c>
      <c r="O109" s="87"/>
      <c r="P109" s="216">
        <f>O109*H109</f>
        <v>0</v>
      </c>
      <c r="Q109" s="216">
        <v>0</v>
      </c>
      <c r="R109" s="216">
        <f>Q109*H109</f>
        <v>0</v>
      </c>
      <c r="S109" s="216">
        <v>0</v>
      </c>
      <c r="T109" s="217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8" t="s">
        <v>148</v>
      </c>
      <c r="AT109" s="218" t="s">
        <v>143</v>
      </c>
      <c r="AU109" s="218" t="s">
        <v>86</v>
      </c>
      <c r="AY109" s="20" t="s">
        <v>141</v>
      </c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20" t="s">
        <v>84</v>
      </c>
      <c r="BK109" s="219">
        <f>ROUND(I109*H109,2)</f>
        <v>0</v>
      </c>
      <c r="BL109" s="20" t="s">
        <v>148</v>
      </c>
      <c r="BM109" s="218" t="s">
        <v>1288</v>
      </c>
    </row>
    <row r="110" s="2" customFormat="1">
      <c r="A110" s="41"/>
      <c r="B110" s="42"/>
      <c r="C110" s="43"/>
      <c r="D110" s="220" t="s">
        <v>150</v>
      </c>
      <c r="E110" s="43"/>
      <c r="F110" s="221" t="s">
        <v>215</v>
      </c>
      <c r="G110" s="43"/>
      <c r="H110" s="43"/>
      <c r="I110" s="222"/>
      <c r="J110" s="43"/>
      <c r="K110" s="43"/>
      <c r="L110" s="47"/>
      <c r="M110" s="223"/>
      <c r="N110" s="224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150</v>
      </c>
      <c r="AU110" s="20" t="s">
        <v>86</v>
      </c>
    </row>
    <row r="111" s="2" customFormat="1">
      <c r="A111" s="41"/>
      <c r="B111" s="42"/>
      <c r="C111" s="43"/>
      <c r="D111" s="225" t="s">
        <v>152</v>
      </c>
      <c r="E111" s="43"/>
      <c r="F111" s="226" t="s">
        <v>216</v>
      </c>
      <c r="G111" s="43"/>
      <c r="H111" s="43"/>
      <c r="I111" s="222"/>
      <c r="J111" s="43"/>
      <c r="K111" s="43"/>
      <c r="L111" s="47"/>
      <c r="M111" s="223"/>
      <c r="N111" s="224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152</v>
      </c>
      <c r="AU111" s="20" t="s">
        <v>86</v>
      </c>
    </row>
    <row r="112" s="2" customFormat="1" ht="33" customHeight="1">
      <c r="A112" s="41"/>
      <c r="B112" s="42"/>
      <c r="C112" s="207" t="s">
        <v>182</v>
      </c>
      <c r="D112" s="207" t="s">
        <v>143</v>
      </c>
      <c r="E112" s="208" t="s">
        <v>218</v>
      </c>
      <c r="F112" s="209" t="s">
        <v>219</v>
      </c>
      <c r="G112" s="210" t="s">
        <v>220</v>
      </c>
      <c r="H112" s="211">
        <v>18.440999999999999</v>
      </c>
      <c r="I112" s="212"/>
      <c r="J112" s="213">
        <f>ROUND(I112*H112,2)</f>
        <v>0</v>
      </c>
      <c r="K112" s="209" t="s">
        <v>147</v>
      </c>
      <c r="L112" s="47"/>
      <c r="M112" s="214" t="s">
        <v>19</v>
      </c>
      <c r="N112" s="215" t="s">
        <v>47</v>
      </c>
      <c r="O112" s="87"/>
      <c r="P112" s="216">
        <f>O112*H112</f>
        <v>0</v>
      </c>
      <c r="Q112" s="216">
        <v>0</v>
      </c>
      <c r="R112" s="216">
        <f>Q112*H112</f>
        <v>0</v>
      </c>
      <c r="S112" s="216">
        <v>0</v>
      </c>
      <c r="T112" s="217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18" t="s">
        <v>148</v>
      </c>
      <c r="AT112" s="218" t="s">
        <v>143</v>
      </c>
      <c r="AU112" s="218" t="s">
        <v>86</v>
      </c>
      <c r="AY112" s="20" t="s">
        <v>141</v>
      </c>
      <c r="BE112" s="219">
        <f>IF(N112="základní",J112,0)</f>
        <v>0</v>
      </c>
      <c r="BF112" s="219">
        <f>IF(N112="snížená",J112,0)</f>
        <v>0</v>
      </c>
      <c r="BG112" s="219">
        <f>IF(N112="zákl. přenesená",J112,0)</f>
        <v>0</v>
      </c>
      <c r="BH112" s="219">
        <f>IF(N112="sníž. přenesená",J112,0)</f>
        <v>0</v>
      </c>
      <c r="BI112" s="219">
        <f>IF(N112="nulová",J112,0)</f>
        <v>0</v>
      </c>
      <c r="BJ112" s="20" t="s">
        <v>84</v>
      </c>
      <c r="BK112" s="219">
        <f>ROUND(I112*H112,2)</f>
        <v>0</v>
      </c>
      <c r="BL112" s="20" t="s">
        <v>148</v>
      </c>
      <c r="BM112" s="218" t="s">
        <v>1289</v>
      </c>
    </row>
    <row r="113" s="2" customFormat="1">
      <c r="A113" s="41"/>
      <c r="B113" s="42"/>
      <c r="C113" s="43"/>
      <c r="D113" s="220" t="s">
        <v>150</v>
      </c>
      <c r="E113" s="43"/>
      <c r="F113" s="221" t="s">
        <v>222</v>
      </c>
      <c r="G113" s="43"/>
      <c r="H113" s="43"/>
      <c r="I113" s="222"/>
      <c r="J113" s="43"/>
      <c r="K113" s="43"/>
      <c r="L113" s="47"/>
      <c r="M113" s="223"/>
      <c r="N113" s="224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150</v>
      </c>
      <c r="AU113" s="20" t="s">
        <v>86</v>
      </c>
    </row>
    <row r="114" s="2" customFormat="1">
      <c r="A114" s="41"/>
      <c r="B114" s="42"/>
      <c r="C114" s="43"/>
      <c r="D114" s="225" t="s">
        <v>152</v>
      </c>
      <c r="E114" s="43"/>
      <c r="F114" s="226" t="s">
        <v>223</v>
      </c>
      <c r="G114" s="43"/>
      <c r="H114" s="43"/>
      <c r="I114" s="222"/>
      <c r="J114" s="43"/>
      <c r="K114" s="43"/>
      <c r="L114" s="47"/>
      <c r="M114" s="223"/>
      <c r="N114" s="224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152</v>
      </c>
      <c r="AU114" s="20" t="s">
        <v>86</v>
      </c>
    </row>
    <row r="115" s="15" customFormat="1">
      <c r="A115" s="15"/>
      <c r="B115" s="249"/>
      <c r="C115" s="250"/>
      <c r="D115" s="220" t="s">
        <v>171</v>
      </c>
      <c r="E115" s="251" t="s">
        <v>19</v>
      </c>
      <c r="F115" s="252" t="s">
        <v>224</v>
      </c>
      <c r="G115" s="250"/>
      <c r="H115" s="251" t="s">
        <v>19</v>
      </c>
      <c r="I115" s="253"/>
      <c r="J115" s="250"/>
      <c r="K115" s="250"/>
      <c r="L115" s="254"/>
      <c r="M115" s="255"/>
      <c r="N115" s="256"/>
      <c r="O115" s="256"/>
      <c r="P115" s="256"/>
      <c r="Q115" s="256"/>
      <c r="R115" s="256"/>
      <c r="S115" s="256"/>
      <c r="T115" s="257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58" t="s">
        <v>171</v>
      </c>
      <c r="AU115" s="258" t="s">
        <v>86</v>
      </c>
      <c r="AV115" s="15" t="s">
        <v>84</v>
      </c>
      <c r="AW115" s="15" t="s">
        <v>37</v>
      </c>
      <c r="AX115" s="15" t="s">
        <v>76</v>
      </c>
      <c r="AY115" s="258" t="s">
        <v>141</v>
      </c>
    </row>
    <row r="116" s="13" customFormat="1">
      <c r="A116" s="13"/>
      <c r="B116" s="227"/>
      <c r="C116" s="228"/>
      <c r="D116" s="220" t="s">
        <v>171</v>
      </c>
      <c r="E116" s="229" t="s">
        <v>19</v>
      </c>
      <c r="F116" s="230" t="s">
        <v>1290</v>
      </c>
      <c r="G116" s="228"/>
      <c r="H116" s="231">
        <v>18.440999999999999</v>
      </c>
      <c r="I116" s="232"/>
      <c r="J116" s="228"/>
      <c r="K116" s="228"/>
      <c r="L116" s="233"/>
      <c r="M116" s="234"/>
      <c r="N116" s="235"/>
      <c r="O116" s="235"/>
      <c r="P116" s="235"/>
      <c r="Q116" s="235"/>
      <c r="R116" s="235"/>
      <c r="S116" s="235"/>
      <c r="T116" s="23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7" t="s">
        <v>171</v>
      </c>
      <c r="AU116" s="237" t="s">
        <v>86</v>
      </c>
      <c r="AV116" s="13" t="s">
        <v>86</v>
      </c>
      <c r="AW116" s="13" t="s">
        <v>37</v>
      </c>
      <c r="AX116" s="13" t="s">
        <v>84</v>
      </c>
      <c r="AY116" s="237" t="s">
        <v>141</v>
      </c>
    </row>
    <row r="117" s="2" customFormat="1" ht="16.5" customHeight="1">
      <c r="A117" s="41"/>
      <c r="B117" s="42"/>
      <c r="C117" s="207" t="s">
        <v>190</v>
      </c>
      <c r="D117" s="207" t="s">
        <v>143</v>
      </c>
      <c r="E117" s="208" t="s">
        <v>226</v>
      </c>
      <c r="F117" s="209" t="s">
        <v>227</v>
      </c>
      <c r="G117" s="210" t="s">
        <v>167</v>
      </c>
      <c r="H117" s="211">
        <v>10.244999999999999</v>
      </c>
      <c r="I117" s="212"/>
      <c r="J117" s="213">
        <f>ROUND(I117*H117,2)</f>
        <v>0</v>
      </c>
      <c r="K117" s="209" t="s">
        <v>147</v>
      </c>
      <c r="L117" s="47"/>
      <c r="M117" s="214" t="s">
        <v>19</v>
      </c>
      <c r="N117" s="215" t="s">
        <v>47</v>
      </c>
      <c r="O117" s="87"/>
      <c r="P117" s="216">
        <f>O117*H117</f>
        <v>0</v>
      </c>
      <c r="Q117" s="216">
        <v>0</v>
      </c>
      <c r="R117" s="216">
        <f>Q117*H117</f>
        <v>0</v>
      </c>
      <c r="S117" s="216">
        <v>0</v>
      </c>
      <c r="T117" s="217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18" t="s">
        <v>148</v>
      </c>
      <c r="AT117" s="218" t="s">
        <v>143</v>
      </c>
      <c r="AU117" s="218" t="s">
        <v>86</v>
      </c>
      <c r="AY117" s="20" t="s">
        <v>141</v>
      </c>
      <c r="BE117" s="219">
        <f>IF(N117="základní",J117,0)</f>
        <v>0</v>
      </c>
      <c r="BF117" s="219">
        <f>IF(N117="snížená",J117,0)</f>
        <v>0</v>
      </c>
      <c r="BG117" s="219">
        <f>IF(N117="zákl. přenesená",J117,0)</f>
        <v>0</v>
      </c>
      <c r="BH117" s="219">
        <f>IF(N117="sníž. přenesená",J117,0)</f>
        <v>0</v>
      </c>
      <c r="BI117" s="219">
        <f>IF(N117="nulová",J117,0)</f>
        <v>0</v>
      </c>
      <c r="BJ117" s="20" t="s">
        <v>84</v>
      </c>
      <c r="BK117" s="219">
        <f>ROUND(I117*H117,2)</f>
        <v>0</v>
      </c>
      <c r="BL117" s="20" t="s">
        <v>148</v>
      </c>
      <c r="BM117" s="218" t="s">
        <v>1291</v>
      </c>
    </row>
    <row r="118" s="2" customFormat="1">
      <c r="A118" s="41"/>
      <c r="B118" s="42"/>
      <c r="C118" s="43"/>
      <c r="D118" s="220" t="s">
        <v>150</v>
      </c>
      <c r="E118" s="43"/>
      <c r="F118" s="221" t="s">
        <v>229</v>
      </c>
      <c r="G118" s="43"/>
      <c r="H118" s="43"/>
      <c r="I118" s="222"/>
      <c r="J118" s="43"/>
      <c r="K118" s="43"/>
      <c r="L118" s="47"/>
      <c r="M118" s="223"/>
      <c r="N118" s="224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150</v>
      </c>
      <c r="AU118" s="20" t="s">
        <v>86</v>
      </c>
    </row>
    <row r="119" s="2" customFormat="1">
      <c r="A119" s="41"/>
      <c r="B119" s="42"/>
      <c r="C119" s="43"/>
      <c r="D119" s="225" t="s">
        <v>152</v>
      </c>
      <c r="E119" s="43"/>
      <c r="F119" s="226" t="s">
        <v>230</v>
      </c>
      <c r="G119" s="43"/>
      <c r="H119" s="43"/>
      <c r="I119" s="222"/>
      <c r="J119" s="43"/>
      <c r="K119" s="43"/>
      <c r="L119" s="47"/>
      <c r="M119" s="223"/>
      <c r="N119" s="224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152</v>
      </c>
      <c r="AU119" s="20" t="s">
        <v>86</v>
      </c>
    </row>
    <row r="120" s="2" customFormat="1" ht="24.15" customHeight="1">
      <c r="A120" s="41"/>
      <c r="B120" s="42"/>
      <c r="C120" s="207" t="s">
        <v>197</v>
      </c>
      <c r="D120" s="207" t="s">
        <v>143</v>
      </c>
      <c r="E120" s="208" t="s">
        <v>232</v>
      </c>
      <c r="F120" s="209" t="s">
        <v>233</v>
      </c>
      <c r="G120" s="210" t="s">
        <v>167</v>
      </c>
      <c r="H120" s="211">
        <v>22.248000000000001</v>
      </c>
      <c r="I120" s="212"/>
      <c r="J120" s="213">
        <f>ROUND(I120*H120,2)</f>
        <v>0</v>
      </c>
      <c r="K120" s="209" t="s">
        <v>147</v>
      </c>
      <c r="L120" s="47"/>
      <c r="M120" s="214" t="s">
        <v>19</v>
      </c>
      <c r="N120" s="215" t="s">
        <v>47</v>
      </c>
      <c r="O120" s="87"/>
      <c r="P120" s="216">
        <f>O120*H120</f>
        <v>0</v>
      </c>
      <c r="Q120" s="216">
        <v>0</v>
      </c>
      <c r="R120" s="216">
        <f>Q120*H120</f>
        <v>0</v>
      </c>
      <c r="S120" s="216">
        <v>0</v>
      </c>
      <c r="T120" s="217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18" t="s">
        <v>148</v>
      </c>
      <c r="AT120" s="218" t="s">
        <v>143</v>
      </c>
      <c r="AU120" s="218" t="s">
        <v>86</v>
      </c>
      <c r="AY120" s="20" t="s">
        <v>141</v>
      </c>
      <c r="BE120" s="219">
        <f>IF(N120="základní",J120,0)</f>
        <v>0</v>
      </c>
      <c r="BF120" s="219">
        <f>IF(N120="snížená",J120,0)</f>
        <v>0</v>
      </c>
      <c r="BG120" s="219">
        <f>IF(N120="zákl. přenesená",J120,0)</f>
        <v>0</v>
      </c>
      <c r="BH120" s="219">
        <f>IF(N120="sníž. přenesená",J120,0)</f>
        <v>0</v>
      </c>
      <c r="BI120" s="219">
        <f>IF(N120="nulová",J120,0)</f>
        <v>0</v>
      </c>
      <c r="BJ120" s="20" t="s">
        <v>84</v>
      </c>
      <c r="BK120" s="219">
        <f>ROUND(I120*H120,2)</f>
        <v>0</v>
      </c>
      <c r="BL120" s="20" t="s">
        <v>148</v>
      </c>
      <c r="BM120" s="218" t="s">
        <v>1292</v>
      </c>
    </row>
    <row r="121" s="2" customFormat="1">
      <c r="A121" s="41"/>
      <c r="B121" s="42"/>
      <c r="C121" s="43"/>
      <c r="D121" s="220" t="s">
        <v>150</v>
      </c>
      <c r="E121" s="43"/>
      <c r="F121" s="221" t="s">
        <v>235</v>
      </c>
      <c r="G121" s="43"/>
      <c r="H121" s="43"/>
      <c r="I121" s="222"/>
      <c r="J121" s="43"/>
      <c r="K121" s="43"/>
      <c r="L121" s="47"/>
      <c r="M121" s="223"/>
      <c r="N121" s="224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150</v>
      </c>
      <c r="AU121" s="20" t="s">
        <v>86</v>
      </c>
    </row>
    <row r="122" s="2" customFormat="1">
      <c r="A122" s="41"/>
      <c r="B122" s="42"/>
      <c r="C122" s="43"/>
      <c r="D122" s="225" t="s">
        <v>152</v>
      </c>
      <c r="E122" s="43"/>
      <c r="F122" s="226" t="s">
        <v>236</v>
      </c>
      <c r="G122" s="43"/>
      <c r="H122" s="43"/>
      <c r="I122" s="222"/>
      <c r="J122" s="43"/>
      <c r="K122" s="43"/>
      <c r="L122" s="47"/>
      <c r="M122" s="223"/>
      <c r="N122" s="224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152</v>
      </c>
      <c r="AU122" s="20" t="s">
        <v>86</v>
      </c>
    </row>
    <row r="123" s="13" customFormat="1">
      <c r="A123" s="13"/>
      <c r="B123" s="227"/>
      <c r="C123" s="228"/>
      <c r="D123" s="220" t="s">
        <v>171</v>
      </c>
      <c r="E123" s="229" t="s">
        <v>19</v>
      </c>
      <c r="F123" s="230" t="s">
        <v>1293</v>
      </c>
      <c r="G123" s="228"/>
      <c r="H123" s="231">
        <v>22.248000000000001</v>
      </c>
      <c r="I123" s="232"/>
      <c r="J123" s="228"/>
      <c r="K123" s="228"/>
      <c r="L123" s="233"/>
      <c r="M123" s="234"/>
      <c r="N123" s="235"/>
      <c r="O123" s="235"/>
      <c r="P123" s="235"/>
      <c r="Q123" s="235"/>
      <c r="R123" s="235"/>
      <c r="S123" s="235"/>
      <c r="T123" s="23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7" t="s">
        <v>171</v>
      </c>
      <c r="AU123" s="237" t="s">
        <v>86</v>
      </c>
      <c r="AV123" s="13" t="s">
        <v>86</v>
      </c>
      <c r="AW123" s="13" t="s">
        <v>37</v>
      </c>
      <c r="AX123" s="13" t="s">
        <v>76</v>
      </c>
      <c r="AY123" s="237" t="s">
        <v>141</v>
      </c>
    </row>
    <row r="124" s="14" customFormat="1">
      <c r="A124" s="14"/>
      <c r="B124" s="238"/>
      <c r="C124" s="239"/>
      <c r="D124" s="220" t="s">
        <v>171</v>
      </c>
      <c r="E124" s="240" t="s">
        <v>19</v>
      </c>
      <c r="F124" s="241" t="s">
        <v>174</v>
      </c>
      <c r="G124" s="239"/>
      <c r="H124" s="242">
        <v>22.248000000000001</v>
      </c>
      <c r="I124" s="243"/>
      <c r="J124" s="239"/>
      <c r="K124" s="239"/>
      <c r="L124" s="244"/>
      <c r="M124" s="245"/>
      <c r="N124" s="246"/>
      <c r="O124" s="246"/>
      <c r="P124" s="246"/>
      <c r="Q124" s="246"/>
      <c r="R124" s="246"/>
      <c r="S124" s="246"/>
      <c r="T124" s="247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8" t="s">
        <v>171</v>
      </c>
      <c r="AU124" s="248" t="s">
        <v>86</v>
      </c>
      <c r="AV124" s="14" t="s">
        <v>148</v>
      </c>
      <c r="AW124" s="14" t="s">
        <v>37</v>
      </c>
      <c r="AX124" s="14" t="s">
        <v>84</v>
      </c>
      <c r="AY124" s="248" t="s">
        <v>141</v>
      </c>
    </row>
    <row r="125" s="2" customFormat="1" ht="24.15" customHeight="1">
      <c r="A125" s="41"/>
      <c r="B125" s="42"/>
      <c r="C125" s="207" t="s">
        <v>204</v>
      </c>
      <c r="D125" s="207" t="s">
        <v>143</v>
      </c>
      <c r="E125" s="208" t="s">
        <v>1294</v>
      </c>
      <c r="F125" s="209" t="s">
        <v>1295</v>
      </c>
      <c r="G125" s="210" t="s">
        <v>167</v>
      </c>
      <c r="H125" s="211">
        <v>7.5960000000000001</v>
      </c>
      <c r="I125" s="212"/>
      <c r="J125" s="213">
        <f>ROUND(I125*H125,2)</f>
        <v>0</v>
      </c>
      <c r="K125" s="209" t="s">
        <v>147</v>
      </c>
      <c r="L125" s="47"/>
      <c r="M125" s="214" t="s">
        <v>19</v>
      </c>
      <c r="N125" s="215" t="s">
        <v>47</v>
      </c>
      <c r="O125" s="87"/>
      <c r="P125" s="216">
        <f>O125*H125</f>
        <v>0</v>
      </c>
      <c r="Q125" s="216">
        <v>0</v>
      </c>
      <c r="R125" s="216">
        <f>Q125*H125</f>
        <v>0</v>
      </c>
      <c r="S125" s="216">
        <v>0</v>
      </c>
      <c r="T125" s="217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18" t="s">
        <v>148</v>
      </c>
      <c r="AT125" s="218" t="s">
        <v>143</v>
      </c>
      <c r="AU125" s="218" t="s">
        <v>86</v>
      </c>
      <c r="AY125" s="20" t="s">
        <v>141</v>
      </c>
      <c r="BE125" s="219">
        <f>IF(N125="základní",J125,0)</f>
        <v>0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20" t="s">
        <v>84</v>
      </c>
      <c r="BK125" s="219">
        <f>ROUND(I125*H125,2)</f>
        <v>0</v>
      </c>
      <c r="BL125" s="20" t="s">
        <v>148</v>
      </c>
      <c r="BM125" s="218" t="s">
        <v>1296</v>
      </c>
    </row>
    <row r="126" s="2" customFormat="1">
      <c r="A126" s="41"/>
      <c r="B126" s="42"/>
      <c r="C126" s="43"/>
      <c r="D126" s="220" t="s">
        <v>150</v>
      </c>
      <c r="E126" s="43"/>
      <c r="F126" s="221" t="s">
        <v>1297</v>
      </c>
      <c r="G126" s="43"/>
      <c r="H126" s="43"/>
      <c r="I126" s="222"/>
      <c r="J126" s="43"/>
      <c r="K126" s="43"/>
      <c r="L126" s="47"/>
      <c r="M126" s="223"/>
      <c r="N126" s="224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150</v>
      </c>
      <c r="AU126" s="20" t="s">
        <v>86</v>
      </c>
    </row>
    <row r="127" s="2" customFormat="1">
      <c r="A127" s="41"/>
      <c r="B127" s="42"/>
      <c r="C127" s="43"/>
      <c r="D127" s="225" t="s">
        <v>152</v>
      </c>
      <c r="E127" s="43"/>
      <c r="F127" s="226" t="s">
        <v>1298</v>
      </c>
      <c r="G127" s="43"/>
      <c r="H127" s="43"/>
      <c r="I127" s="222"/>
      <c r="J127" s="43"/>
      <c r="K127" s="43"/>
      <c r="L127" s="47"/>
      <c r="M127" s="223"/>
      <c r="N127" s="224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152</v>
      </c>
      <c r="AU127" s="20" t="s">
        <v>86</v>
      </c>
    </row>
    <row r="128" s="13" customFormat="1">
      <c r="A128" s="13"/>
      <c r="B128" s="227"/>
      <c r="C128" s="228"/>
      <c r="D128" s="220" t="s">
        <v>171</v>
      </c>
      <c r="E128" s="229" t="s">
        <v>19</v>
      </c>
      <c r="F128" s="230" t="s">
        <v>1299</v>
      </c>
      <c r="G128" s="228"/>
      <c r="H128" s="231">
        <v>7.5960000000000001</v>
      </c>
      <c r="I128" s="232"/>
      <c r="J128" s="228"/>
      <c r="K128" s="228"/>
      <c r="L128" s="233"/>
      <c r="M128" s="234"/>
      <c r="N128" s="235"/>
      <c r="O128" s="235"/>
      <c r="P128" s="235"/>
      <c r="Q128" s="235"/>
      <c r="R128" s="235"/>
      <c r="S128" s="235"/>
      <c r="T128" s="23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7" t="s">
        <v>171</v>
      </c>
      <c r="AU128" s="237" t="s">
        <v>86</v>
      </c>
      <c r="AV128" s="13" t="s">
        <v>86</v>
      </c>
      <c r="AW128" s="13" t="s">
        <v>37</v>
      </c>
      <c r="AX128" s="13" t="s">
        <v>76</v>
      </c>
      <c r="AY128" s="237" t="s">
        <v>141</v>
      </c>
    </row>
    <row r="129" s="14" customFormat="1">
      <c r="A129" s="14"/>
      <c r="B129" s="238"/>
      <c r="C129" s="239"/>
      <c r="D129" s="220" t="s">
        <v>171</v>
      </c>
      <c r="E129" s="240" t="s">
        <v>19</v>
      </c>
      <c r="F129" s="241" t="s">
        <v>174</v>
      </c>
      <c r="G129" s="239"/>
      <c r="H129" s="242">
        <v>7.5960000000000001</v>
      </c>
      <c r="I129" s="243"/>
      <c r="J129" s="239"/>
      <c r="K129" s="239"/>
      <c r="L129" s="244"/>
      <c r="M129" s="245"/>
      <c r="N129" s="246"/>
      <c r="O129" s="246"/>
      <c r="P129" s="246"/>
      <c r="Q129" s="246"/>
      <c r="R129" s="246"/>
      <c r="S129" s="246"/>
      <c r="T129" s="247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8" t="s">
        <v>171</v>
      </c>
      <c r="AU129" s="248" t="s">
        <v>86</v>
      </c>
      <c r="AV129" s="14" t="s">
        <v>148</v>
      </c>
      <c r="AW129" s="14" t="s">
        <v>37</v>
      </c>
      <c r="AX129" s="14" t="s">
        <v>84</v>
      </c>
      <c r="AY129" s="248" t="s">
        <v>141</v>
      </c>
    </row>
    <row r="130" s="2" customFormat="1" ht="16.5" customHeight="1">
      <c r="A130" s="41"/>
      <c r="B130" s="42"/>
      <c r="C130" s="259" t="s">
        <v>211</v>
      </c>
      <c r="D130" s="259" t="s">
        <v>244</v>
      </c>
      <c r="E130" s="260" t="s">
        <v>1300</v>
      </c>
      <c r="F130" s="261" t="s">
        <v>1301</v>
      </c>
      <c r="G130" s="262" t="s">
        <v>220</v>
      </c>
      <c r="H130" s="263">
        <v>15.192</v>
      </c>
      <c r="I130" s="264"/>
      <c r="J130" s="265">
        <f>ROUND(I130*H130,2)</f>
        <v>0</v>
      </c>
      <c r="K130" s="261" t="s">
        <v>147</v>
      </c>
      <c r="L130" s="266"/>
      <c r="M130" s="267" t="s">
        <v>19</v>
      </c>
      <c r="N130" s="268" t="s">
        <v>47</v>
      </c>
      <c r="O130" s="87"/>
      <c r="P130" s="216">
        <f>O130*H130</f>
        <v>0</v>
      </c>
      <c r="Q130" s="216">
        <v>1</v>
      </c>
      <c r="R130" s="216">
        <f>Q130*H130</f>
        <v>15.192</v>
      </c>
      <c r="S130" s="216">
        <v>0</v>
      </c>
      <c r="T130" s="217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18" t="s">
        <v>197</v>
      </c>
      <c r="AT130" s="218" t="s">
        <v>244</v>
      </c>
      <c r="AU130" s="218" t="s">
        <v>86</v>
      </c>
      <c r="AY130" s="20" t="s">
        <v>141</v>
      </c>
      <c r="BE130" s="219">
        <f>IF(N130="základní",J130,0)</f>
        <v>0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20" t="s">
        <v>84</v>
      </c>
      <c r="BK130" s="219">
        <f>ROUND(I130*H130,2)</f>
        <v>0</v>
      </c>
      <c r="BL130" s="20" t="s">
        <v>148</v>
      </c>
      <c r="BM130" s="218" t="s">
        <v>1302</v>
      </c>
    </row>
    <row r="131" s="2" customFormat="1">
      <c r="A131" s="41"/>
      <c r="B131" s="42"/>
      <c r="C131" s="43"/>
      <c r="D131" s="220" t="s">
        <v>150</v>
      </c>
      <c r="E131" s="43"/>
      <c r="F131" s="221" t="s">
        <v>1301</v>
      </c>
      <c r="G131" s="43"/>
      <c r="H131" s="43"/>
      <c r="I131" s="222"/>
      <c r="J131" s="43"/>
      <c r="K131" s="43"/>
      <c r="L131" s="47"/>
      <c r="M131" s="223"/>
      <c r="N131" s="224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150</v>
      </c>
      <c r="AU131" s="20" t="s">
        <v>86</v>
      </c>
    </row>
    <row r="132" s="13" customFormat="1">
      <c r="A132" s="13"/>
      <c r="B132" s="227"/>
      <c r="C132" s="228"/>
      <c r="D132" s="220" t="s">
        <v>171</v>
      </c>
      <c r="E132" s="229" t="s">
        <v>19</v>
      </c>
      <c r="F132" s="230" t="s">
        <v>1303</v>
      </c>
      <c r="G132" s="228"/>
      <c r="H132" s="231">
        <v>7.5960000000000001</v>
      </c>
      <c r="I132" s="232"/>
      <c r="J132" s="228"/>
      <c r="K132" s="228"/>
      <c r="L132" s="233"/>
      <c r="M132" s="234"/>
      <c r="N132" s="235"/>
      <c r="O132" s="235"/>
      <c r="P132" s="235"/>
      <c r="Q132" s="235"/>
      <c r="R132" s="235"/>
      <c r="S132" s="235"/>
      <c r="T132" s="23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7" t="s">
        <v>171</v>
      </c>
      <c r="AU132" s="237" t="s">
        <v>86</v>
      </c>
      <c r="AV132" s="13" t="s">
        <v>86</v>
      </c>
      <c r="AW132" s="13" t="s">
        <v>37</v>
      </c>
      <c r="AX132" s="13" t="s">
        <v>84</v>
      </c>
      <c r="AY132" s="237" t="s">
        <v>141</v>
      </c>
    </row>
    <row r="133" s="13" customFormat="1">
      <c r="A133" s="13"/>
      <c r="B133" s="227"/>
      <c r="C133" s="228"/>
      <c r="D133" s="220" t="s">
        <v>171</v>
      </c>
      <c r="E133" s="228"/>
      <c r="F133" s="230" t="s">
        <v>1304</v>
      </c>
      <c r="G133" s="228"/>
      <c r="H133" s="231">
        <v>15.192</v>
      </c>
      <c r="I133" s="232"/>
      <c r="J133" s="228"/>
      <c r="K133" s="228"/>
      <c r="L133" s="233"/>
      <c r="M133" s="234"/>
      <c r="N133" s="235"/>
      <c r="O133" s="235"/>
      <c r="P133" s="235"/>
      <c r="Q133" s="235"/>
      <c r="R133" s="235"/>
      <c r="S133" s="235"/>
      <c r="T133" s="23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7" t="s">
        <v>171</v>
      </c>
      <c r="AU133" s="237" t="s">
        <v>86</v>
      </c>
      <c r="AV133" s="13" t="s">
        <v>86</v>
      </c>
      <c r="AW133" s="13" t="s">
        <v>4</v>
      </c>
      <c r="AX133" s="13" t="s">
        <v>84</v>
      </c>
      <c r="AY133" s="237" t="s">
        <v>141</v>
      </c>
    </row>
    <row r="134" s="12" customFormat="1" ht="22.8" customHeight="1">
      <c r="A134" s="12"/>
      <c r="B134" s="191"/>
      <c r="C134" s="192"/>
      <c r="D134" s="193" t="s">
        <v>75</v>
      </c>
      <c r="E134" s="205" t="s">
        <v>148</v>
      </c>
      <c r="F134" s="205" t="s">
        <v>432</v>
      </c>
      <c r="G134" s="192"/>
      <c r="H134" s="192"/>
      <c r="I134" s="195"/>
      <c r="J134" s="206">
        <f>BK134</f>
        <v>0</v>
      </c>
      <c r="K134" s="192"/>
      <c r="L134" s="197"/>
      <c r="M134" s="198"/>
      <c r="N134" s="199"/>
      <c r="O134" s="199"/>
      <c r="P134" s="200">
        <f>SUM(P135:P139)</f>
        <v>0</v>
      </c>
      <c r="Q134" s="199"/>
      <c r="R134" s="200">
        <f>SUM(R135:R139)</f>
        <v>4.78742964</v>
      </c>
      <c r="S134" s="199"/>
      <c r="T134" s="201">
        <f>SUM(T135:T139)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2" t="s">
        <v>84</v>
      </c>
      <c r="AT134" s="203" t="s">
        <v>75</v>
      </c>
      <c r="AU134" s="203" t="s">
        <v>84</v>
      </c>
      <c r="AY134" s="202" t="s">
        <v>141</v>
      </c>
      <c r="BK134" s="204">
        <f>SUM(BK135:BK139)</f>
        <v>0</v>
      </c>
    </row>
    <row r="135" s="2" customFormat="1" ht="24.15" customHeight="1">
      <c r="A135" s="41"/>
      <c r="B135" s="42"/>
      <c r="C135" s="207" t="s">
        <v>217</v>
      </c>
      <c r="D135" s="207" t="s">
        <v>143</v>
      </c>
      <c r="E135" s="208" t="s">
        <v>1305</v>
      </c>
      <c r="F135" s="209" t="s">
        <v>1306</v>
      </c>
      <c r="G135" s="210" t="s">
        <v>167</v>
      </c>
      <c r="H135" s="211">
        <v>2.532</v>
      </c>
      <c r="I135" s="212"/>
      <c r="J135" s="213">
        <f>ROUND(I135*H135,2)</f>
        <v>0</v>
      </c>
      <c r="K135" s="209" t="s">
        <v>147</v>
      </c>
      <c r="L135" s="47"/>
      <c r="M135" s="214" t="s">
        <v>19</v>
      </c>
      <c r="N135" s="215" t="s">
        <v>47</v>
      </c>
      <c r="O135" s="87"/>
      <c r="P135" s="216">
        <f>O135*H135</f>
        <v>0</v>
      </c>
      <c r="Q135" s="216">
        <v>1.8907700000000001</v>
      </c>
      <c r="R135" s="216">
        <f>Q135*H135</f>
        <v>4.78742964</v>
      </c>
      <c r="S135" s="216">
        <v>0</v>
      </c>
      <c r="T135" s="217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18" t="s">
        <v>148</v>
      </c>
      <c r="AT135" s="218" t="s">
        <v>143</v>
      </c>
      <c r="AU135" s="218" t="s">
        <v>86</v>
      </c>
      <c r="AY135" s="20" t="s">
        <v>141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20" t="s">
        <v>84</v>
      </c>
      <c r="BK135" s="219">
        <f>ROUND(I135*H135,2)</f>
        <v>0</v>
      </c>
      <c r="BL135" s="20" t="s">
        <v>148</v>
      </c>
      <c r="BM135" s="218" t="s">
        <v>1307</v>
      </c>
    </row>
    <row r="136" s="2" customFormat="1">
      <c r="A136" s="41"/>
      <c r="B136" s="42"/>
      <c r="C136" s="43"/>
      <c r="D136" s="220" t="s">
        <v>150</v>
      </c>
      <c r="E136" s="43"/>
      <c r="F136" s="221" t="s">
        <v>1308</v>
      </c>
      <c r="G136" s="43"/>
      <c r="H136" s="43"/>
      <c r="I136" s="222"/>
      <c r="J136" s="43"/>
      <c r="K136" s="43"/>
      <c r="L136" s="47"/>
      <c r="M136" s="223"/>
      <c r="N136" s="224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150</v>
      </c>
      <c r="AU136" s="20" t="s">
        <v>86</v>
      </c>
    </row>
    <row r="137" s="2" customFormat="1">
      <c r="A137" s="41"/>
      <c r="B137" s="42"/>
      <c r="C137" s="43"/>
      <c r="D137" s="225" t="s">
        <v>152</v>
      </c>
      <c r="E137" s="43"/>
      <c r="F137" s="226" t="s">
        <v>1309</v>
      </c>
      <c r="G137" s="43"/>
      <c r="H137" s="43"/>
      <c r="I137" s="222"/>
      <c r="J137" s="43"/>
      <c r="K137" s="43"/>
      <c r="L137" s="47"/>
      <c r="M137" s="223"/>
      <c r="N137" s="224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152</v>
      </c>
      <c r="AU137" s="20" t="s">
        <v>86</v>
      </c>
    </row>
    <row r="138" s="13" customFormat="1">
      <c r="A138" s="13"/>
      <c r="B138" s="227"/>
      <c r="C138" s="228"/>
      <c r="D138" s="220" t="s">
        <v>171</v>
      </c>
      <c r="E138" s="229" t="s">
        <v>19</v>
      </c>
      <c r="F138" s="230" t="s">
        <v>1310</v>
      </c>
      <c r="G138" s="228"/>
      <c r="H138" s="231">
        <v>2.532</v>
      </c>
      <c r="I138" s="232"/>
      <c r="J138" s="228"/>
      <c r="K138" s="228"/>
      <c r="L138" s="233"/>
      <c r="M138" s="234"/>
      <c r="N138" s="235"/>
      <c r="O138" s="235"/>
      <c r="P138" s="235"/>
      <c r="Q138" s="235"/>
      <c r="R138" s="235"/>
      <c r="S138" s="235"/>
      <c r="T138" s="23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7" t="s">
        <v>171</v>
      </c>
      <c r="AU138" s="237" t="s">
        <v>86</v>
      </c>
      <c r="AV138" s="13" t="s">
        <v>86</v>
      </c>
      <c r="AW138" s="13" t="s">
        <v>37</v>
      </c>
      <c r="AX138" s="13" t="s">
        <v>76</v>
      </c>
      <c r="AY138" s="237" t="s">
        <v>141</v>
      </c>
    </row>
    <row r="139" s="14" customFormat="1">
      <c r="A139" s="14"/>
      <c r="B139" s="238"/>
      <c r="C139" s="239"/>
      <c r="D139" s="220" t="s">
        <v>171</v>
      </c>
      <c r="E139" s="240" t="s">
        <v>19</v>
      </c>
      <c r="F139" s="241" t="s">
        <v>174</v>
      </c>
      <c r="G139" s="239"/>
      <c r="H139" s="242">
        <v>2.532</v>
      </c>
      <c r="I139" s="243"/>
      <c r="J139" s="239"/>
      <c r="K139" s="239"/>
      <c r="L139" s="244"/>
      <c r="M139" s="245"/>
      <c r="N139" s="246"/>
      <c r="O139" s="246"/>
      <c r="P139" s="246"/>
      <c r="Q139" s="246"/>
      <c r="R139" s="246"/>
      <c r="S139" s="246"/>
      <c r="T139" s="247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8" t="s">
        <v>171</v>
      </c>
      <c r="AU139" s="248" t="s">
        <v>86</v>
      </c>
      <c r="AV139" s="14" t="s">
        <v>148</v>
      </c>
      <c r="AW139" s="14" t="s">
        <v>37</v>
      </c>
      <c r="AX139" s="14" t="s">
        <v>84</v>
      </c>
      <c r="AY139" s="248" t="s">
        <v>141</v>
      </c>
    </row>
    <row r="140" s="12" customFormat="1" ht="22.8" customHeight="1">
      <c r="A140" s="12"/>
      <c r="B140" s="191"/>
      <c r="C140" s="192"/>
      <c r="D140" s="193" t="s">
        <v>75</v>
      </c>
      <c r="E140" s="205" t="s">
        <v>197</v>
      </c>
      <c r="F140" s="205" t="s">
        <v>1311</v>
      </c>
      <c r="G140" s="192"/>
      <c r="H140" s="192"/>
      <c r="I140" s="195"/>
      <c r="J140" s="206">
        <f>BK140</f>
        <v>0</v>
      </c>
      <c r="K140" s="192"/>
      <c r="L140" s="197"/>
      <c r="M140" s="198"/>
      <c r="N140" s="199"/>
      <c r="O140" s="199"/>
      <c r="P140" s="200">
        <f>SUM(P141:P158)</f>
        <v>0</v>
      </c>
      <c r="Q140" s="199"/>
      <c r="R140" s="200">
        <f>SUM(R141:R158)</f>
        <v>0.11320999999999999</v>
      </c>
      <c r="S140" s="199"/>
      <c r="T140" s="201">
        <f>SUM(T141:T158)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2" t="s">
        <v>84</v>
      </c>
      <c r="AT140" s="203" t="s">
        <v>75</v>
      </c>
      <c r="AU140" s="203" t="s">
        <v>84</v>
      </c>
      <c r="AY140" s="202" t="s">
        <v>141</v>
      </c>
      <c r="BK140" s="204">
        <f>SUM(BK141:BK158)</f>
        <v>0</v>
      </c>
    </row>
    <row r="141" s="2" customFormat="1" ht="21.75" customHeight="1">
      <c r="A141" s="41"/>
      <c r="B141" s="42"/>
      <c r="C141" s="207" t="s">
        <v>8</v>
      </c>
      <c r="D141" s="207" t="s">
        <v>143</v>
      </c>
      <c r="E141" s="208" t="s">
        <v>1312</v>
      </c>
      <c r="F141" s="209" t="s">
        <v>1313</v>
      </c>
      <c r="G141" s="210" t="s">
        <v>307</v>
      </c>
      <c r="H141" s="211">
        <v>1</v>
      </c>
      <c r="I141" s="212"/>
      <c r="J141" s="213">
        <f>ROUND(I141*H141,2)</f>
        <v>0</v>
      </c>
      <c r="K141" s="209" t="s">
        <v>315</v>
      </c>
      <c r="L141" s="47"/>
      <c r="M141" s="214" t="s">
        <v>19</v>
      </c>
      <c r="N141" s="215" t="s">
        <v>47</v>
      </c>
      <c r="O141" s="87"/>
      <c r="P141" s="216">
        <f>O141*H141</f>
        <v>0</v>
      </c>
      <c r="Q141" s="216">
        <v>0.065009999999999998</v>
      </c>
      <c r="R141" s="216">
        <f>Q141*H141</f>
        <v>0.065009999999999998</v>
      </c>
      <c r="S141" s="216">
        <v>0</v>
      </c>
      <c r="T141" s="217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18" t="s">
        <v>148</v>
      </c>
      <c r="AT141" s="218" t="s">
        <v>143</v>
      </c>
      <c r="AU141" s="218" t="s">
        <v>86</v>
      </c>
      <c r="AY141" s="20" t="s">
        <v>141</v>
      </c>
      <c r="BE141" s="219">
        <f>IF(N141="základní",J141,0)</f>
        <v>0</v>
      </c>
      <c r="BF141" s="219">
        <f>IF(N141="snížená",J141,0)</f>
        <v>0</v>
      </c>
      <c r="BG141" s="219">
        <f>IF(N141="zákl. přenesená",J141,0)</f>
        <v>0</v>
      </c>
      <c r="BH141" s="219">
        <f>IF(N141="sníž. přenesená",J141,0)</f>
        <v>0</v>
      </c>
      <c r="BI141" s="219">
        <f>IF(N141="nulová",J141,0)</f>
        <v>0</v>
      </c>
      <c r="BJ141" s="20" t="s">
        <v>84</v>
      </c>
      <c r="BK141" s="219">
        <f>ROUND(I141*H141,2)</f>
        <v>0</v>
      </c>
      <c r="BL141" s="20" t="s">
        <v>148</v>
      </c>
      <c r="BM141" s="218" t="s">
        <v>1314</v>
      </c>
    </row>
    <row r="142" s="2" customFormat="1">
      <c r="A142" s="41"/>
      <c r="B142" s="42"/>
      <c r="C142" s="43"/>
      <c r="D142" s="220" t="s">
        <v>150</v>
      </c>
      <c r="E142" s="43"/>
      <c r="F142" s="221" t="s">
        <v>1315</v>
      </c>
      <c r="G142" s="43"/>
      <c r="H142" s="43"/>
      <c r="I142" s="222"/>
      <c r="J142" s="43"/>
      <c r="K142" s="43"/>
      <c r="L142" s="47"/>
      <c r="M142" s="223"/>
      <c r="N142" s="224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150</v>
      </c>
      <c r="AU142" s="20" t="s">
        <v>86</v>
      </c>
    </row>
    <row r="143" s="2" customFormat="1" ht="33" customHeight="1">
      <c r="A143" s="41"/>
      <c r="B143" s="42"/>
      <c r="C143" s="207" t="s">
        <v>231</v>
      </c>
      <c r="D143" s="207" t="s">
        <v>143</v>
      </c>
      <c r="E143" s="208" t="s">
        <v>1316</v>
      </c>
      <c r="F143" s="209" t="s">
        <v>1317</v>
      </c>
      <c r="G143" s="210" t="s">
        <v>307</v>
      </c>
      <c r="H143" s="211">
        <v>1</v>
      </c>
      <c r="I143" s="212"/>
      <c r="J143" s="213">
        <f>ROUND(I143*H143,2)</f>
        <v>0</v>
      </c>
      <c r="K143" s="209" t="s">
        <v>147</v>
      </c>
      <c r="L143" s="47"/>
      <c r="M143" s="214" t="s">
        <v>19</v>
      </c>
      <c r="N143" s="215" t="s">
        <v>47</v>
      </c>
      <c r="O143" s="87"/>
      <c r="P143" s="216">
        <f>O143*H143</f>
        <v>0</v>
      </c>
      <c r="Q143" s="216">
        <v>0.0061999999999999998</v>
      </c>
      <c r="R143" s="216">
        <f>Q143*H143</f>
        <v>0.0061999999999999998</v>
      </c>
      <c r="S143" s="216">
        <v>0</v>
      </c>
      <c r="T143" s="217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18" t="s">
        <v>148</v>
      </c>
      <c r="AT143" s="218" t="s">
        <v>143</v>
      </c>
      <c r="AU143" s="218" t="s">
        <v>86</v>
      </c>
      <c r="AY143" s="20" t="s">
        <v>141</v>
      </c>
      <c r="BE143" s="219">
        <f>IF(N143="základní",J143,0)</f>
        <v>0</v>
      </c>
      <c r="BF143" s="219">
        <f>IF(N143="snížená",J143,0)</f>
        <v>0</v>
      </c>
      <c r="BG143" s="219">
        <f>IF(N143="zákl. přenesená",J143,0)</f>
        <v>0</v>
      </c>
      <c r="BH143" s="219">
        <f>IF(N143="sníž. přenesená",J143,0)</f>
        <v>0</v>
      </c>
      <c r="BI143" s="219">
        <f>IF(N143="nulová",J143,0)</f>
        <v>0</v>
      </c>
      <c r="BJ143" s="20" t="s">
        <v>84</v>
      </c>
      <c r="BK143" s="219">
        <f>ROUND(I143*H143,2)</f>
        <v>0</v>
      </c>
      <c r="BL143" s="20" t="s">
        <v>148</v>
      </c>
      <c r="BM143" s="218" t="s">
        <v>1318</v>
      </c>
    </row>
    <row r="144" s="2" customFormat="1">
      <c r="A144" s="41"/>
      <c r="B144" s="42"/>
      <c r="C144" s="43"/>
      <c r="D144" s="220" t="s">
        <v>150</v>
      </c>
      <c r="E144" s="43"/>
      <c r="F144" s="221" t="s">
        <v>1319</v>
      </c>
      <c r="G144" s="43"/>
      <c r="H144" s="43"/>
      <c r="I144" s="222"/>
      <c r="J144" s="43"/>
      <c r="K144" s="43"/>
      <c r="L144" s="47"/>
      <c r="M144" s="223"/>
      <c r="N144" s="224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150</v>
      </c>
      <c r="AU144" s="20" t="s">
        <v>86</v>
      </c>
    </row>
    <row r="145" s="2" customFormat="1">
      <c r="A145" s="41"/>
      <c r="B145" s="42"/>
      <c r="C145" s="43"/>
      <c r="D145" s="225" t="s">
        <v>152</v>
      </c>
      <c r="E145" s="43"/>
      <c r="F145" s="226" t="s">
        <v>1320</v>
      </c>
      <c r="G145" s="43"/>
      <c r="H145" s="43"/>
      <c r="I145" s="222"/>
      <c r="J145" s="43"/>
      <c r="K145" s="43"/>
      <c r="L145" s="47"/>
      <c r="M145" s="223"/>
      <c r="N145" s="224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152</v>
      </c>
      <c r="AU145" s="20" t="s">
        <v>86</v>
      </c>
    </row>
    <row r="146" s="13" customFormat="1">
      <c r="A146" s="13"/>
      <c r="B146" s="227"/>
      <c r="C146" s="228"/>
      <c r="D146" s="220" t="s">
        <v>171</v>
      </c>
      <c r="E146" s="229" t="s">
        <v>19</v>
      </c>
      <c r="F146" s="230" t="s">
        <v>1321</v>
      </c>
      <c r="G146" s="228"/>
      <c r="H146" s="231">
        <v>1</v>
      </c>
      <c r="I146" s="232"/>
      <c r="J146" s="228"/>
      <c r="K146" s="228"/>
      <c r="L146" s="233"/>
      <c r="M146" s="234"/>
      <c r="N146" s="235"/>
      <c r="O146" s="235"/>
      <c r="P146" s="235"/>
      <c r="Q146" s="235"/>
      <c r="R146" s="235"/>
      <c r="S146" s="235"/>
      <c r="T146" s="23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7" t="s">
        <v>171</v>
      </c>
      <c r="AU146" s="237" t="s">
        <v>86</v>
      </c>
      <c r="AV146" s="13" t="s">
        <v>86</v>
      </c>
      <c r="AW146" s="13" t="s">
        <v>37</v>
      </c>
      <c r="AX146" s="13" t="s">
        <v>84</v>
      </c>
      <c r="AY146" s="237" t="s">
        <v>141</v>
      </c>
    </row>
    <row r="147" s="2" customFormat="1" ht="24.15" customHeight="1">
      <c r="A147" s="41"/>
      <c r="B147" s="42"/>
      <c r="C147" s="207" t="s">
        <v>237</v>
      </c>
      <c r="D147" s="207" t="s">
        <v>143</v>
      </c>
      <c r="E147" s="208" t="s">
        <v>1322</v>
      </c>
      <c r="F147" s="209" t="s">
        <v>1323</v>
      </c>
      <c r="G147" s="210" t="s">
        <v>307</v>
      </c>
      <c r="H147" s="211">
        <v>1</v>
      </c>
      <c r="I147" s="212"/>
      <c r="J147" s="213">
        <f>ROUND(I147*H147,2)</f>
        <v>0</v>
      </c>
      <c r="K147" s="209" t="s">
        <v>147</v>
      </c>
      <c r="L147" s="47"/>
      <c r="M147" s="214" t="s">
        <v>19</v>
      </c>
      <c r="N147" s="215" t="s">
        <v>47</v>
      </c>
      <c r="O147" s="87"/>
      <c r="P147" s="216">
        <f>O147*H147</f>
        <v>0</v>
      </c>
      <c r="Q147" s="216">
        <v>0.00362</v>
      </c>
      <c r="R147" s="216">
        <f>Q147*H147</f>
        <v>0.00362</v>
      </c>
      <c r="S147" s="216">
        <v>0</v>
      </c>
      <c r="T147" s="217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18" t="s">
        <v>148</v>
      </c>
      <c r="AT147" s="218" t="s">
        <v>143</v>
      </c>
      <c r="AU147" s="218" t="s">
        <v>86</v>
      </c>
      <c r="AY147" s="20" t="s">
        <v>141</v>
      </c>
      <c r="BE147" s="219">
        <f>IF(N147="základní",J147,0)</f>
        <v>0</v>
      </c>
      <c r="BF147" s="219">
        <f>IF(N147="snížená",J147,0)</f>
        <v>0</v>
      </c>
      <c r="BG147" s="219">
        <f>IF(N147="zákl. přenesená",J147,0)</f>
        <v>0</v>
      </c>
      <c r="BH147" s="219">
        <f>IF(N147="sníž. přenesená",J147,0)</f>
        <v>0</v>
      </c>
      <c r="BI147" s="219">
        <f>IF(N147="nulová",J147,0)</f>
        <v>0</v>
      </c>
      <c r="BJ147" s="20" t="s">
        <v>84</v>
      </c>
      <c r="BK147" s="219">
        <f>ROUND(I147*H147,2)</f>
        <v>0</v>
      </c>
      <c r="BL147" s="20" t="s">
        <v>148</v>
      </c>
      <c r="BM147" s="218" t="s">
        <v>1324</v>
      </c>
    </row>
    <row r="148" s="2" customFormat="1">
      <c r="A148" s="41"/>
      <c r="B148" s="42"/>
      <c r="C148" s="43"/>
      <c r="D148" s="220" t="s">
        <v>150</v>
      </c>
      <c r="E148" s="43"/>
      <c r="F148" s="221" t="s">
        <v>1325</v>
      </c>
      <c r="G148" s="43"/>
      <c r="H148" s="43"/>
      <c r="I148" s="222"/>
      <c r="J148" s="43"/>
      <c r="K148" s="43"/>
      <c r="L148" s="47"/>
      <c r="M148" s="223"/>
      <c r="N148" s="224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150</v>
      </c>
      <c r="AU148" s="20" t="s">
        <v>86</v>
      </c>
    </row>
    <row r="149" s="2" customFormat="1">
      <c r="A149" s="41"/>
      <c r="B149" s="42"/>
      <c r="C149" s="43"/>
      <c r="D149" s="225" t="s">
        <v>152</v>
      </c>
      <c r="E149" s="43"/>
      <c r="F149" s="226" t="s">
        <v>1326</v>
      </c>
      <c r="G149" s="43"/>
      <c r="H149" s="43"/>
      <c r="I149" s="222"/>
      <c r="J149" s="43"/>
      <c r="K149" s="43"/>
      <c r="L149" s="47"/>
      <c r="M149" s="223"/>
      <c r="N149" s="224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152</v>
      </c>
      <c r="AU149" s="20" t="s">
        <v>86</v>
      </c>
    </row>
    <row r="150" s="13" customFormat="1">
      <c r="A150" s="13"/>
      <c r="B150" s="227"/>
      <c r="C150" s="228"/>
      <c r="D150" s="220" t="s">
        <v>171</v>
      </c>
      <c r="E150" s="229" t="s">
        <v>19</v>
      </c>
      <c r="F150" s="230" t="s">
        <v>1321</v>
      </c>
      <c r="G150" s="228"/>
      <c r="H150" s="231">
        <v>1</v>
      </c>
      <c r="I150" s="232"/>
      <c r="J150" s="228"/>
      <c r="K150" s="228"/>
      <c r="L150" s="233"/>
      <c r="M150" s="234"/>
      <c r="N150" s="235"/>
      <c r="O150" s="235"/>
      <c r="P150" s="235"/>
      <c r="Q150" s="235"/>
      <c r="R150" s="235"/>
      <c r="S150" s="235"/>
      <c r="T150" s="23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7" t="s">
        <v>171</v>
      </c>
      <c r="AU150" s="237" t="s">
        <v>86</v>
      </c>
      <c r="AV150" s="13" t="s">
        <v>86</v>
      </c>
      <c r="AW150" s="13" t="s">
        <v>37</v>
      </c>
      <c r="AX150" s="13" t="s">
        <v>84</v>
      </c>
      <c r="AY150" s="237" t="s">
        <v>141</v>
      </c>
    </row>
    <row r="151" s="2" customFormat="1" ht="24.15" customHeight="1">
      <c r="A151" s="41"/>
      <c r="B151" s="42"/>
      <c r="C151" s="207" t="s">
        <v>243</v>
      </c>
      <c r="D151" s="207" t="s">
        <v>143</v>
      </c>
      <c r="E151" s="208" t="s">
        <v>1327</v>
      </c>
      <c r="F151" s="209" t="s">
        <v>1328</v>
      </c>
      <c r="G151" s="210" t="s">
        <v>307</v>
      </c>
      <c r="H151" s="211">
        <v>1</v>
      </c>
      <c r="I151" s="212"/>
      <c r="J151" s="213">
        <f>ROUND(I151*H151,2)</f>
        <v>0</v>
      </c>
      <c r="K151" s="209" t="s">
        <v>147</v>
      </c>
      <c r="L151" s="47"/>
      <c r="M151" s="214" t="s">
        <v>19</v>
      </c>
      <c r="N151" s="215" t="s">
        <v>47</v>
      </c>
      <c r="O151" s="87"/>
      <c r="P151" s="216">
        <f>O151*H151</f>
        <v>0</v>
      </c>
      <c r="Q151" s="216">
        <v>0</v>
      </c>
      <c r="R151" s="216">
        <f>Q151*H151</f>
        <v>0</v>
      </c>
      <c r="S151" s="216">
        <v>0</v>
      </c>
      <c r="T151" s="217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18" t="s">
        <v>148</v>
      </c>
      <c r="AT151" s="218" t="s">
        <v>143</v>
      </c>
      <c r="AU151" s="218" t="s">
        <v>86</v>
      </c>
      <c r="AY151" s="20" t="s">
        <v>141</v>
      </c>
      <c r="BE151" s="219">
        <f>IF(N151="základní",J151,0)</f>
        <v>0</v>
      </c>
      <c r="BF151" s="219">
        <f>IF(N151="snížená",J151,0)</f>
        <v>0</v>
      </c>
      <c r="BG151" s="219">
        <f>IF(N151="zákl. přenesená",J151,0)</f>
        <v>0</v>
      </c>
      <c r="BH151" s="219">
        <f>IF(N151="sníž. přenesená",J151,0)</f>
        <v>0</v>
      </c>
      <c r="BI151" s="219">
        <f>IF(N151="nulová",J151,0)</f>
        <v>0</v>
      </c>
      <c r="BJ151" s="20" t="s">
        <v>84</v>
      </c>
      <c r="BK151" s="219">
        <f>ROUND(I151*H151,2)</f>
        <v>0</v>
      </c>
      <c r="BL151" s="20" t="s">
        <v>148</v>
      </c>
      <c r="BM151" s="218" t="s">
        <v>1329</v>
      </c>
    </row>
    <row r="152" s="2" customFormat="1">
      <c r="A152" s="41"/>
      <c r="B152" s="42"/>
      <c r="C152" s="43"/>
      <c r="D152" s="220" t="s">
        <v>150</v>
      </c>
      <c r="E152" s="43"/>
      <c r="F152" s="221" t="s">
        <v>1330</v>
      </c>
      <c r="G152" s="43"/>
      <c r="H152" s="43"/>
      <c r="I152" s="222"/>
      <c r="J152" s="43"/>
      <c r="K152" s="43"/>
      <c r="L152" s="47"/>
      <c r="M152" s="223"/>
      <c r="N152" s="224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150</v>
      </c>
      <c r="AU152" s="20" t="s">
        <v>86</v>
      </c>
    </row>
    <row r="153" s="2" customFormat="1">
      <c r="A153" s="41"/>
      <c r="B153" s="42"/>
      <c r="C153" s="43"/>
      <c r="D153" s="225" t="s">
        <v>152</v>
      </c>
      <c r="E153" s="43"/>
      <c r="F153" s="226" t="s">
        <v>1331</v>
      </c>
      <c r="G153" s="43"/>
      <c r="H153" s="43"/>
      <c r="I153" s="222"/>
      <c r="J153" s="43"/>
      <c r="K153" s="43"/>
      <c r="L153" s="47"/>
      <c r="M153" s="223"/>
      <c r="N153" s="224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152</v>
      </c>
      <c r="AU153" s="20" t="s">
        <v>86</v>
      </c>
    </row>
    <row r="154" s="13" customFormat="1">
      <c r="A154" s="13"/>
      <c r="B154" s="227"/>
      <c r="C154" s="228"/>
      <c r="D154" s="220" t="s">
        <v>171</v>
      </c>
      <c r="E154" s="229" t="s">
        <v>19</v>
      </c>
      <c r="F154" s="230" t="s">
        <v>1321</v>
      </c>
      <c r="G154" s="228"/>
      <c r="H154" s="231">
        <v>1</v>
      </c>
      <c r="I154" s="232"/>
      <c r="J154" s="228"/>
      <c r="K154" s="228"/>
      <c r="L154" s="233"/>
      <c r="M154" s="234"/>
      <c r="N154" s="235"/>
      <c r="O154" s="235"/>
      <c r="P154" s="235"/>
      <c r="Q154" s="235"/>
      <c r="R154" s="235"/>
      <c r="S154" s="235"/>
      <c r="T154" s="23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7" t="s">
        <v>171</v>
      </c>
      <c r="AU154" s="237" t="s">
        <v>86</v>
      </c>
      <c r="AV154" s="13" t="s">
        <v>86</v>
      </c>
      <c r="AW154" s="13" t="s">
        <v>37</v>
      </c>
      <c r="AX154" s="13" t="s">
        <v>84</v>
      </c>
      <c r="AY154" s="237" t="s">
        <v>141</v>
      </c>
    </row>
    <row r="155" s="2" customFormat="1" ht="33" customHeight="1">
      <c r="A155" s="41"/>
      <c r="B155" s="42"/>
      <c r="C155" s="207" t="s">
        <v>250</v>
      </c>
      <c r="D155" s="207" t="s">
        <v>143</v>
      </c>
      <c r="E155" s="208" t="s">
        <v>1332</v>
      </c>
      <c r="F155" s="209" t="s">
        <v>1333</v>
      </c>
      <c r="G155" s="210" t="s">
        <v>307</v>
      </c>
      <c r="H155" s="211">
        <v>1</v>
      </c>
      <c r="I155" s="212"/>
      <c r="J155" s="213">
        <f>ROUND(I155*H155,2)</f>
        <v>0</v>
      </c>
      <c r="K155" s="209" t="s">
        <v>147</v>
      </c>
      <c r="L155" s="47"/>
      <c r="M155" s="214" t="s">
        <v>19</v>
      </c>
      <c r="N155" s="215" t="s">
        <v>47</v>
      </c>
      <c r="O155" s="87"/>
      <c r="P155" s="216">
        <f>O155*H155</f>
        <v>0</v>
      </c>
      <c r="Q155" s="216">
        <v>0.038379999999999997</v>
      </c>
      <c r="R155" s="216">
        <f>Q155*H155</f>
        <v>0.038379999999999997</v>
      </c>
      <c r="S155" s="216">
        <v>0</v>
      </c>
      <c r="T155" s="217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18" t="s">
        <v>148</v>
      </c>
      <c r="AT155" s="218" t="s">
        <v>143</v>
      </c>
      <c r="AU155" s="218" t="s">
        <v>86</v>
      </c>
      <c r="AY155" s="20" t="s">
        <v>141</v>
      </c>
      <c r="BE155" s="219">
        <f>IF(N155="základní",J155,0)</f>
        <v>0</v>
      </c>
      <c r="BF155" s="219">
        <f>IF(N155="snížená",J155,0)</f>
        <v>0</v>
      </c>
      <c r="BG155" s="219">
        <f>IF(N155="zákl. přenesená",J155,0)</f>
        <v>0</v>
      </c>
      <c r="BH155" s="219">
        <f>IF(N155="sníž. přenesená",J155,0)</f>
        <v>0</v>
      </c>
      <c r="BI155" s="219">
        <f>IF(N155="nulová",J155,0)</f>
        <v>0</v>
      </c>
      <c r="BJ155" s="20" t="s">
        <v>84</v>
      </c>
      <c r="BK155" s="219">
        <f>ROUND(I155*H155,2)</f>
        <v>0</v>
      </c>
      <c r="BL155" s="20" t="s">
        <v>148</v>
      </c>
      <c r="BM155" s="218" t="s">
        <v>1334</v>
      </c>
    </row>
    <row r="156" s="2" customFormat="1">
      <c r="A156" s="41"/>
      <c r="B156" s="42"/>
      <c r="C156" s="43"/>
      <c r="D156" s="220" t="s">
        <v>150</v>
      </c>
      <c r="E156" s="43"/>
      <c r="F156" s="221" t="s">
        <v>1335</v>
      </c>
      <c r="G156" s="43"/>
      <c r="H156" s="43"/>
      <c r="I156" s="222"/>
      <c r="J156" s="43"/>
      <c r="K156" s="43"/>
      <c r="L156" s="47"/>
      <c r="M156" s="223"/>
      <c r="N156" s="224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150</v>
      </c>
      <c r="AU156" s="20" t="s">
        <v>86</v>
      </c>
    </row>
    <row r="157" s="2" customFormat="1">
      <c r="A157" s="41"/>
      <c r="B157" s="42"/>
      <c r="C157" s="43"/>
      <c r="D157" s="225" t="s">
        <v>152</v>
      </c>
      <c r="E157" s="43"/>
      <c r="F157" s="226" t="s">
        <v>1336</v>
      </c>
      <c r="G157" s="43"/>
      <c r="H157" s="43"/>
      <c r="I157" s="222"/>
      <c r="J157" s="43"/>
      <c r="K157" s="43"/>
      <c r="L157" s="47"/>
      <c r="M157" s="223"/>
      <c r="N157" s="224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152</v>
      </c>
      <c r="AU157" s="20" t="s">
        <v>86</v>
      </c>
    </row>
    <row r="158" s="13" customFormat="1">
      <c r="A158" s="13"/>
      <c r="B158" s="227"/>
      <c r="C158" s="228"/>
      <c r="D158" s="220" t="s">
        <v>171</v>
      </c>
      <c r="E158" s="229" t="s">
        <v>19</v>
      </c>
      <c r="F158" s="230" t="s">
        <v>1321</v>
      </c>
      <c r="G158" s="228"/>
      <c r="H158" s="231">
        <v>1</v>
      </c>
      <c r="I158" s="232"/>
      <c r="J158" s="228"/>
      <c r="K158" s="228"/>
      <c r="L158" s="233"/>
      <c r="M158" s="234"/>
      <c r="N158" s="235"/>
      <c r="O158" s="235"/>
      <c r="P158" s="235"/>
      <c r="Q158" s="235"/>
      <c r="R158" s="235"/>
      <c r="S158" s="235"/>
      <c r="T158" s="23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7" t="s">
        <v>171</v>
      </c>
      <c r="AU158" s="237" t="s">
        <v>86</v>
      </c>
      <c r="AV158" s="13" t="s">
        <v>86</v>
      </c>
      <c r="AW158" s="13" t="s">
        <v>37</v>
      </c>
      <c r="AX158" s="13" t="s">
        <v>84</v>
      </c>
      <c r="AY158" s="237" t="s">
        <v>141</v>
      </c>
    </row>
    <row r="159" s="12" customFormat="1" ht="22.8" customHeight="1">
      <c r="A159" s="12"/>
      <c r="B159" s="191"/>
      <c r="C159" s="192"/>
      <c r="D159" s="193" t="s">
        <v>75</v>
      </c>
      <c r="E159" s="205" t="s">
        <v>204</v>
      </c>
      <c r="F159" s="205" t="s">
        <v>651</v>
      </c>
      <c r="G159" s="192"/>
      <c r="H159" s="192"/>
      <c r="I159" s="195"/>
      <c r="J159" s="206">
        <f>BK159</f>
        <v>0</v>
      </c>
      <c r="K159" s="192"/>
      <c r="L159" s="197"/>
      <c r="M159" s="198"/>
      <c r="N159" s="199"/>
      <c r="O159" s="199"/>
      <c r="P159" s="200">
        <f>SUM(P160:P164)</f>
        <v>0</v>
      </c>
      <c r="Q159" s="199"/>
      <c r="R159" s="200">
        <f>SUM(R160:R164)</f>
        <v>0.00063200000000000007</v>
      </c>
      <c r="S159" s="199"/>
      <c r="T159" s="201">
        <f>SUM(T160:T164)</f>
        <v>0.013800000000000002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2" t="s">
        <v>84</v>
      </c>
      <c r="AT159" s="203" t="s">
        <v>75</v>
      </c>
      <c r="AU159" s="203" t="s">
        <v>84</v>
      </c>
      <c r="AY159" s="202" t="s">
        <v>141</v>
      </c>
      <c r="BK159" s="204">
        <f>SUM(BK160:BK164)</f>
        <v>0</v>
      </c>
    </row>
    <row r="160" s="2" customFormat="1" ht="24.15" customHeight="1">
      <c r="A160" s="41"/>
      <c r="B160" s="42"/>
      <c r="C160" s="207" t="s">
        <v>256</v>
      </c>
      <c r="D160" s="207" t="s">
        <v>143</v>
      </c>
      <c r="E160" s="208" t="s">
        <v>1337</v>
      </c>
      <c r="F160" s="209" t="s">
        <v>1338</v>
      </c>
      <c r="G160" s="210" t="s">
        <v>545</v>
      </c>
      <c r="H160" s="211">
        <v>0.20000000000000001</v>
      </c>
      <c r="I160" s="212"/>
      <c r="J160" s="213">
        <f>ROUND(I160*H160,2)</f>
        <v>0</v>
      </c>
      <c r="K160" s="209" t="s">
        <v>147</v>
      </c>
      <c r="L160" s="47"/>
      <c r="M160" s="214" t="s">
        <v>19</v>
      </c>
      <c r="N160" s="215" t="s">
        <v>47</v>
      </c>
      <c r="O160" s="87"/>
      <c r="P160" s="216">
        <f>O160*H160</f>
        <v>0</v>
      </c>
      <c r="Q160" s="216">
        <v>0.00316</v>
      </c>
      <c r="R160" s="216">
        <f>Q160*H160</f>
        <v>0.00063200000000000007</v>
      </c>
      <c r="S160" s="216">
        <v>0.069000000000000006</v>
      </c>
      <c r="T160" s="217">
        <f>S160*H160</f>
        <v>0.013800000000000002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18" t="s">
        <v>148</v>
      </c>
      <c r="AT160" s="218" t="s">
        <v>143</v>
      </c>
      <c r="AU160" s="218" t="s">
        <v>86</v>
      </c>
      <c r="AY160" s="20" t="s">
        <v>141</v>
      </c>
      <c r="BE160" s="219">
        <f>IF(N160="základní",J160,0)</f>
        <v>0</v>
      </c>
      <c r="BF160" s="219">
        <f>IF(N160="snížená",J160,0)</f>
        <v>0</v>
      </c>
      <c r="BG160" s="219">
        <f>IF(N160="zákl. přenesená",J160,0)</f>
        <v>0</v>
      </c>
      <c r="BH160" s="219">
        <f>IF(N160="sníž. přenesená",J160,0)</f>
        <v>0</v>
      </c>
      <c r="BI160" s="219">
        <f>IF(N160="nulová",J160,0)</f>
        <v>0</v>
      </c>
      <c r="BJ160" s="20" t="s">
        <v>84</v>
      </c>
      <c r="BK160" s="219">
        <f>ROUND(I160*H160,2)</f>
        <v>0</v>
      </c>
      <c r="BL160" s="20" t="s">
        <v>148</v>
      </c>
      <c r="BM160" s="218" t="s">
        <v>1339</v>
      </c>
    </row>
    <row r="161" s="2" customFormat="1">
      <c r="A161" s="41"/>
      <c r="B161" s="42"/>
      <c r="C161" s="43"/>
      <c r="D161" s="220" t="s">
        <v>150</v>
      </c>
      <c r="E161" s="43"/>
      <c r="F161" s="221" t="s">
        <v>1340</v>
      </c>
      <c r="G161" s="43"/>
      <c r="H161" s="43"/>
      <c r="I161" s="222"/>
      <c r="J161" s="43"/>
      <c r="K161" s="43"/>
      <c r="L161" s="47"/>
      <c r="M161" s="223"/>
      <c r="N161" s="224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150</v>
      </c>
      <c r="AU161" s="20" t="s">
        <v>86</v>
      </c>
    </row>
    <row r="162" s="2" customFormat="1">
      <c r="A162" s="41"/>
      <c r="B162" s="42"/>
      <c r="C162" s="43"/>
      <c r="D162" s="225" t="s">
        <v>152</v>
      </c>
      <c r="E162" s="43"/>
      <c r="F162" s="226" t="s">
        <v>1341</v>
      </c>
      <c r="G162" s="43"/>
      <c r="H162" s="43"/>
      <c r="I162" s="222"/>
      <c r="J162" s="43"/>
      <c r="K162" s="43"/>
      <c r="L162" s="47"/>
      <c r="M162" s="223"/>
      <c r="N162" s="224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152</v>
      </c>
      <c r="AU162" s="20" t="s">
        <v>86</v>
      </c>
    </row>
    <row r="163" s="15" customFormat="1">
      <c r="A163" s="15"/>
      <c r="B163" s="249"/>
      <c r="C163" s="250"/>
      <c r="D163" s="220" t="s">
        <v>171</v>
      </c>
      <c r="E163" s="251" t="s">
        <v>19</v>
      </c>
      <c r="F163" s="252" t="s">
        <v>1342</v>
      </c>
      <c r="G163" s="250"/>
      <c r="H163" s="251" t="s">
        <v>19</v>
      </c>
      <c r="I163" s="253"/>
      <c r="J163" s="250"/>
      <c r="K163" s="250"/>
      <c r="L163" s="254"/>
      <c r="M163" s="255"/>
      <c r="N163" s="256"/>
      <c r="O163" s="256"/>
      <c r="P163" s="256"/>
      <c r="Q163" s="256"/>
      <c r="R163" s="256"/>
      <c r="S163" s="256"/>
      <c r="T163" s="257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8" t="s">
        <v>171</v>
      </c>
      <c r="AU163" s="258" t="s">
        <v>86</v>
      </c>
      <c r="AV163" s="15" t="s">
        <v>84</v>
      </c>
      <c r="AW163" s="15" t="s">
        <v>37</v>
      </c>
      <c r="AX163" s="15" t="s">
        <v>76</v>
      </c>
      <c r="AY163" s="258" t="s">
        <v>141</v>
      </c>
    </row>
    <row r="164" s="13" customFormat="1">
      <c r="A164" s="13"/>
      <c r="B164" s="227"/>
      <c r="C164" s="228"/>
      <c r="D164" s="220" t="s">
        <v>171</v>
      </c>
      <c r="E164" s="229" t="s">
        <v>19</v>
      </c>
      <c r="F164" s="230" t="s">
        <v>1343</v>
      </c>
      <c r="G164" s="228"/>
      <c r="H164" s="231">
        <v>0.20000000000000001</v>
      </c>
      <c r="I164" s="232"/>
      <c r="J164" s="228"/>
      <c r="K164" s="228"/>
      <c r="L164" s="233"/>
      <c r="M164" s="234"/>
      <c r="N164" s="235"/>
      <c r="O164" s="235"/>
      <c r="P164" s="235"/>
      <c r="Q164" s="235"/>
      <c r="R164" s="235"/>
      <c r="S164" s="235"/>
      <c r="T164" s="23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7" t="s">
        <v>171</v>
      </c>
      <c r="AU164" s="237" t="s">
        <v>86</v>
      </c>
      <c r="AV164" s="13" t="s">
        <v>86</v>
      </c>
      <c r="AW164" s="13" t="s">
        <v>37</v>
      </c>
      <c r="AX164" s="13" t="s">
        <v>84</v>
      </c>
      <c r="AY164" s="237" t="s">
        <v>141</v>
      </c>
    </row>
    <row r="165" s="12" customFormat="1" ht="22.8" customHeight="1">
      <c r="A165" s="12"/>
      <c r="B165" s="191"/>
      <c r="C165" s="192"/>
      <c r="D165" s="193" t="s">
        <v>75</v>
      </c>
      <c r="E165" s="205" t="s">
        <v>831</v>
      </c>
      <c r="F165" s="205" t="s">
        <v>832</v>
      </c>
      <c r="G165" s="192"/>
      <c r="H165" s="192"/>
      <c r="I165" s="195"/>
      <c r="J165" s="206">
        <f>BK165</f>
        <v>0</v>
      </c>
      <c r="K165" s="192"/>
      <c r="L165" s="197"/>
      <c r="M165" s="198"/>
      <c r="N165" s="199"/>
      <c r="O165" s="199"/>
      <c r="P165" s="200">
        <f>SUM(P166:P168)</f>
        <v>0</v>
      </c>
      <c r="Q165" s="199"/>
      <c r="R165" s="200">
        <f>SUM(R166:R168)</f>
        <v>0</v>
      </c>
      <c r="S165" s="199"/>
      <c r="T165" s="201">
        <f>SUM(T166:T168)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2" t="s">
        <v>84</v>
      </c>
      <c r="AT165" s="203" t="s">
        <v>75</v>
      </c>
      <c r="AU165" s="203" t="s">
        <v>84</v>
      </c>
      <c r="AY165" s="202" t="s">
        <v>141</v>
      </c>
      <c r="BK165" s="204">
        <f>SUM(BK166:BK168)</f>
        <v>0</v>
      </c>
    </row>
    <row r="166" s="2" customFormat="1" ht="24.15" customHeight="1">
      <c r="A166" s="41"/>
      <c r="B166" s="42"/>
      <c r="C166" s="207" t="s">
        <v>263</v>
      </c>
      <c r="D166" s="207" t="s">
        <v>143</v>
      </c>
      <c r="E166" s="208" t="s">
        <v>1344</v>
      </c>
      <c r="F166" s="209" t="s">
        <v>1345</v>
      </c>
      <c r="G166" s="210" t="s">
        <v>220</v>
      </c>
      <c r="H166" s="211">
        <v>20.093</v>
      </c>
      <c r="I166" s="212"/>
      <c r="J166" s="213">
        <f>ROUND(I166*H166,2)</f>
        <v>0</v>
      </c>
      <c r="K166" s="209" t="s">
        <v>147</v>
      </c>
      <c r="L166" s="47"/>
      <c r="M166" s="214" t="s">
        <v>19</v>
      </c>
      <c r="N166" s="215" t="s">
        <v>47</v>
      </c>
      <c r="O166" s="87"/>
      <c r="P166" s="216">
        <f>O166*H166</f>
        <v>0</v>
      </c>
      <c r="Q166" s="216">
        <v>0</v>
      </c>
      <c r="R166" s="216">
        <f>Q166*H166</f>
        <v>0</v>
      </c>
      <c r="S166" s="216">
        <v>0</v>
      </c>
      <c r="T166" s="217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18" t="s">
        <v>148</v>
      </c>
      <c r="AT166" s="218" t="s">
        <v>143</v>
      </c>
      <c r="AU166" s="218" t="s">
        <v>86</v>
      </c>
      <c r="AY166" s="20" t="s">
        <v>141</v>
      </c>
      <c r="BE166" s="219">
        <f>IF(N166="základní",J166,0)</f>
        <v>0</v>
      </c>
      <c r="BF166" s="219">
        <f>IF(N166="snížená",J166,0)</f>
        <v>0</v>
      </c>
      <c r="BG166" s="219">
        <f>IF(N166="zákl. přenesená",J166,0)</f>
        <v>0</v>
      </c>
      <c r="BH166" s="219">
        <f>IF(N166="sníž. přenesená",J166,0)</f>
        <v>0</v>
      </c>
      <c r="BI166" s="219">
        <f>IF(N166="nulová",J166,0)</f>
        <v>0</v>
      </c>
      <c r="BJ166" s="20" t="s">
        <v>84</v>
      </c>
      <c r="BK166" s="219">
        <f>ROUND(I166*H166,2)</f>
        <v>0</v>
      </c>
      <c r="BL166" s="20" t="s">
        <v>148</v>
      </c>
      <c r="BM166" s="218" t="s">
        <v>1346</v>
      </c>
    </row>
    <row r="167" s="2" customFormat="1">
      <c r="A167" s="41"/>
      <c r="B167" s="42"/>
      <c r="C167" s="43"/>
      <c r="D167" s="220" t="s">
        <v>150</v>
      </c>
      <c r="E167" s="43"/>
      <c r="F167" s="221" t="s">
        <v>1347</v>
      </c>
      <c r="G167" s="43"/>
      <c r="H167" s="43"/>
      <c r="I167" s="222"/>
      <c r="J167" s="43"/>
      <c r="K167" s="43"/>
      <c r="L167" s="47"/>
      <c r="M167" s="223"/>
      <c r="N167" s="224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150</v>
      </c>
      <c r="AU167" s="20" t="s">
        <v>86</v>
      </c>
    </row>
    <row r="168" s="2" customFormat="1">
      <c r="A168" s="41"/>
      <c r="B168" s="42"/>
      <c r="C168" s="43"/>
      <c r="D168" s="225" t="s">
        <v>152</v>
      </c>
      <c r="E168" s="43"/>
      <c r="F168" s="226" t="s">
        <v>1348</v>
      </c>
      <c r="G168" s="43"/>
      <c r="H168" s="43"/>
      <c r="I168" s="222"/>
      <c r="J168" s="43"/>
      <c r="K168" s="43"/>
      <c r="L168" s="47"/>
      <c r="M168" s="223"/>
      <c r="N168" s="224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152</v>
      </c>
      <c r="AU168" s="20" t="s">
        <v>86</v>
      </c>
    </row>
    <row r="169" s="12" customFormat="1" ht="25.92" customHeight="1">
      <c r="A169" s="12"/>
      <c r="B169" s="191"/>
      <c r="C169" s="192"/>
      <c r="D169" s="193" t="s">
        <v>75</v>
      </c>
      <c r="E169" s="194" t="s">
        <v>845</v>
      </c>
      <c r="F169" s="194" t="s">
        <v>846</v>
      </c>
      <c r="G169" s="192"/>
      <c r="H169" s="192"/>
      <c r="I169" s="195"/>
      <c r="J169" s="196">
        <f>BK169</f>
        <v>0</v>
      </c>
      <c r="K169" s="192"/>
      <c r="L169" s="197"/>
      <c r="M169" s="198"/>
      <c r="N169" s="199"/>
      <c r="O169" s="199"/>
      <c r="P169" s="200">
        <f>P170</f>
        <v>0</v>
      </c>
      <c r="Q169" s="199"/>
      <c r="R169" s="200">
        <f>R170</f>
        <v>0.119633</v>
      </c>
      <c r="S169" s="199"/>
      <c r="T169" s="201">
        <f>T170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2" t="s">
        <v>86</v>
      </c>
      <c r="AT169" s="203" t="s">
        <v>75</v>
      </c>
      <c r="AU169" s="203" t="s">
        <v>76</v>
      </c>
      <c r="AY169" s="202" t="s">
        <v>141</v>
      </c>
      <c r="BK169" s="204">
        <f>BK170</f>
        <v>0</v>
      </c>
    </row>
    <row r="170" s="12" customFormat="1" ht="22.8" customHeight="1">
      <c r="A170" s="12"/>
      <c r="B170" s="191"/>
      <c r="C170" s="192"/>
      <c r="D170" s="193" t="s">
        <v>75</v>
      </c>
      <c r="E170" s="205" t="s">
        <v>1349</v>
      </c>
      <c r="F170" s="205" t="s">
        <v>1350</v>
      </c>
      <c r="G170" s="192"/>
      <c r="H170" s="192"/>
      <c r="I170" s="195"/>
      <c r="J170" s="206">
        <f>BK170</f>
        <v>0</v>
      </c>
      <c r="K170" s="192"/>
      <c r="L170" s="197"/>
      <c r="M170" s="198"/>
      <c r="N170" s="199"/>
      <c r="O170" s="199"/>
      <c r="P170" s="200">
        <f>SUM(P171:P199)</f>
        <v>0</v>
      </c>
      <c r="Q170" s="199"/>
      <c r="R170" s="200">
        <f>SUM(R171:R199)</f>
        <v>0.119633</v>
      </c>
      <c r="S170" s="199"/>
      <c r="T170" s="201">
        <f>SUM(T171:T199)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2" t="s">
        <v>86</v>
      </c>
      <c r="AT170" s="203" t="s">
        <v>75</v>
      </c>
      <c r="AU170" s="203" t="s">
        <v>84</v>
      </c>
      <c r="AY170" s="202" t="s">
        <v>141</v>
      </c>
      <c r="BK170" s="204">
        <f>SUM(BK171:BK199)</f>
        <v>0</v>
      </c>
    </row>
    <row r="171" s="2" customFormat="1" ht="21.75" customHeight="1">
      <c r="A171" s="41"/>
      <c r="B171" s="42"/>
      <c r="C171" s="207" t="s">
        <v>270</v>
      </c>
      <c r="D171" s="207" t="s">
        <v>143</v>
      </c>
      <c r="E171" s="208" t="s">
        <v>1351</v>
      </c>
      <c r="F171" s="209" t="s">
        <v>1352</v>
      </c>
      <c r="G171" s="210" t="s">
        <v>545</v>
      </c>
      <c r="H171" s="211">
        <v>28.100000000000001</v>
      </c>
      <c r="I171" s="212"/>
      <c r="J171" s="213">
        <f>ROUND(I171*H171,2)</f>
        <v>0</v>
      </c>
      <c r="K171" s="209" t="s">
        <v>147</v>
      </c>
      <c r="L171" s="47"/>
      <c r="M171" s="214" t="s">
        <v>19</v>
      </c>
      <c r="N171" s="215" t="s">
        <v>47</v>
      </c>
      <c r="O171" s="87"/>
      <c r="P171" s="216">
        <f>O171*H171</f>
        <v>0</v>
      </c>
      <c r="Q171" s="216">
        <v>0.00197</v>
      </c>
      <c r="R171" s="216">
        <f>Q171*H171</f>
        <v>0.055357000000000003</v>
      </c>
      <c r="S171" s="216">
        <v>0</v>
      </c>
      <c r="T171" s="217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18" t="s">
        <v>250</v>
      </c>
      <c r="AT171" s="218" t="s">
        <v>143</v>
      </c>
      <c r="AU171" s="218" t="s">
        <v>86</v>
      </c>
      <c r="AY171" s="20" t="s">
        <v>141</v>
      </c>
      <c r="BE171" s="219">
        <f>IF(N171="základní",J171,0)</f>
        <v>0</v>
      </c>
      <c r="BF171" s="219">
        <f>IF(N171="snížená",J171,0)</f>
        <v>0</v>
      </c>
      <c r="BG171" s="219">
        <f>IF(N171="zákl. přenesená",J171,0)</f>
        <v>0</v>
      </c>
      <c r="BH171" s="219">
        <f>IF(N171="sníž. přenesená",J171,0)</f>
        <v>0</v>
      </c>
      <c r="BI171" s="219">
        <f>IF(N171="nulová",J171,0)</f>
        <v>0</v>
      </c>
      <c r="BJ171" s="20" t="s">
        <v>84</v>
      </c>
      <c r="BK171" s="219">
        <f>ROUND(I171*H171,2)</f>
        <v>0</v>
      </c>
      <c r="BL171" s="20" t="s">
        <v>250</v>
      </c>
      <c r="BM171" s="218" t="s">
        <v>1353</v>
      </c>
    </row>
    <row r="172" s="2" customFormat="1">
      <c r="A172" s="41"/>
      <c r="B172" s="42"/>
      <c r="C172" s="43"/>
      <c r="D172" s="220" t="s">
        <v>150</v>
      </c>
      <c r="E172" s="43"/>
      <c r="F172" s="221" t="s">
        <v>1354</v>
      </c>
      <c r="G172" s="43"/>
      <c r="H172" s="43"/>
      <c r="I172" s="222"/>
      <c r="J172" s="43"/>
      <c r="K172" s="43"/>
      <c r="L172" s="47"/>
      <c r="M172" s="223"/>
      <c r="N172" s="224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150</v>
      </c>
      <c r="AU172" s="20" t="s">
        <v>86</v>
      </c>
    </row>
    <row r="173" s="2" customFormat="1">
      <c r="A173" s="41"/>
      <c r="B173" s="42"/>
      <c r="C173" s="43"/>
      <c r="D173" s="225" t="s">
        <v>152</v>
      </c>
      <c r="E173" s="43"/>
      <c r="F173" s="226" t="s">
        <v>1355</v>
      </c>
      <c r="G173" s="43"/>
      <c r="H173" s="43"/>
      <c r="I173" s="222"/>
      <c r="J173" s="43"/>
      <c r="K173" s="43"/>
      <c r="L173" s="47"/>
      <c r="M173" s="223"/>
      <c r="N173" s="224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152</v>
      </c>
      <c r="AU173" s="20" t="s">
        <v>86</v>
      </c>
    </row>
    <row r="174" s="13" customFormat="1">
      <c r="A174" s="13"/>
      <c r="B174" s="227"/>
      <c r="C174" s="228"/>
      <c r="D174" s="220" t="s">
        <v>171</v>
      </c>
      <c r="E174" s="229" t="s">
        <v>19</v>
      </c>
      <c r="F174" s="230" t="s">
        <v>1356</v>
      </c>
      <c r="G174" s="228"/>
      <c r="H174" s="231">
        <v>28.100000000000001</v>
      </c>
      <c r="I174" s="232"/>
      <c r="J174" s="228"/>
      <c r="K174" s="228"/>
      <c r="L174" s="233"/>
      <c r="M174" s="234"/>
      <c r="N174" s="235"/>
      <c r="O174" s="235"/>
      <c r="P174" s="235"/>
      <c r="Q174" s="235"/>
      <c r="R174" s="235"/>
      <c r="S174" s="235"/>
      <c r="T174" s="23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7" t="s">
        <v>171</v>
      </c>
      <c r="AU174" s="237" t="s">
        <v>86</v>
      </c>
      <c r="AV174" s="13" t="s">
        <v>86</v>
      </c>
      <c r="AW174" s="13" t="s">
        <v>37</v>
      </c>
      <c r="AX174" s="13" t="s">
        <v>76</v>
      </c>
      <c r="AY174" s="237" t="s">
        <v>141</v>
      </c>
    </row>
    <row r="175" s="14" customFormat="1">
      <c r="A175" s="14"/>
      <c r="B175" s="238"/>
      <c r="C175" s="239"/>
      <c r="D175" s="220" t="s">
        <v>171</v>
      </c>
      <c r="E175" s="240" t="s">
        <v>19</v>
      </c>
      <c r="F175" s="241" t="s">
        <v>174</v>
      </c>
      <c r="G175" s="239"/>
      <c r="H175" s="242">
        <v>28.100000000000001</v>
      </c>
      <c r="I175" s="243"/>
      <c r="J175" s="239"/>
      <c r="K175" s="239"/>
      <c r="L175" s="244"/>
      <c r="M175" s="245"/>
      <c r="N175" s="246"/>
      <c r="O175" s="246"/>
      <c r="P175" s="246"/>
      <c r="Q175" s="246"/>
      <c r="R175" s="246"/>
      <c r="S175" s="246"/>
      <c r="T175" s="247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8" t="s">
        <v>171</v>
      </c>
      <c r="AU175" s="248" t="s">
        <v>86</v>
      </c>
      <c r="AV175" s="14" t="s">
        <v>148</v>
      </c>
      <c r="AW175" s="14" t="s">
        <v>37</v>
      </c>
      <c r="AX175" s="14" t="s">
        <v>84</v>
      </c>
      <c r="AY175" s="248" t="s">
        <v>141</v>
      </c>
    </row>
    <row r="176" s="2" customFormat="1" ht="21.75" customHeight="1">
      <c r="A176" s="41"/>
      <c r="B176" s="42"/>
      <c r="C176" s="207" t="s">
        <v>277</v>
      </c>
      <c r="D176" s="207" t="s">
        <v>143</v>
      </c>
      <c r="E176" s="208" t="s">
        <v>1357</v>
      </c>
      <c r="F176" s="209" t="s">
        <v>1358</v>
      </c>
      <c r="G176" s="210" t="s">
        <v>545</v>
      </c>
      <c r="H176" s="211">
        <v>6.7000000000000002</v>
      </c>
      <c r="I176" s="212"/>
      <c r="J176" s="213">
        <f>ROUND(I176*H176,2)</f>
        <v>0</v>
      </c>
      <c r="K176" s="209" t="s">
        <v>147</v>
      </c>
      <c r="L176" s="47"/>
      <c r="M176" s="214" t="s">
        <v>19</v>
      </c>
      <c r="N176" s="215" t="s">
        <v>47</v>
      </c>
      <c r="O176" s="87"/>
      <c r="P176" s="216">
        <f>O176*H176</f>
        <v>0</v>
      </c>
      <c r="Q176" s="216">
        <v>0.0030400000000000002</v>
      </c>
      <c r="R176" s="216">
        <f>Q176*H176</f>
        <v>0.020368000000000001</v>
      </c>
      <c r="S176" s="216">
        <v>0</v>
      </c>
      <c r="T176" s="217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18" t="s">
        <v>250</v>
      </c>
      <c r="AT176" s="218" t="s">
        <v>143</v>
      </c>
      <c r="AU176" s="218" t="s">
        <v>86</v>
      </c>
      <c r="AY176" s="20" t="s">
        <v>141</v>
      </c>
      <c r="BE176" s="219">
        <f>IF(N176="základní",J176,0)</f>
        <v>0</v>
      </c>
      <c r="BF176" s="219">
        <f>IF(N176="snížená",J176,0)</f>
        <v>0</v>
      </c>
      <c r="BG176" s="219">
        <f>IF(N176="zákl. přenesená",J176,0)</f>
        <v>0</v>
      </c>
      <c r="BH176" s="219">
        <f>IF(N176="sníž. přenesená",J176,0)</f>
        <v>0</v>
      </c>
      <c r="BI176" s="219">
        <f>IF(N176="nulová",J176,0)</f>
        <v>0</v>
      </c>
      <c r="BJ176" s="20" t="s">
        <v>84</v>
      </c>
      <c r="BK176" s="219">
        <f>ROUND(I176*H176,2)</f>
        <v>0</v>
      </c>
      <c r="BL176" s="20" t="s">
        <v>250</v>
      </c>
      <c r="BM176" s="218" t="s">
        <v>1359</v>
      </c>
    </row>
    <row r="177" s="2" customFormat="1">
      <c r="A177" s="41"/>
      <c r="B177" s="42"/>
      <c r="C177" s="43"/>
      <c r="D177" s="220" t="s">
        <v>150</v>
      </c>
      <c r="E177" s="43"/>
      <c r="F177" s="221" t="s">
        <v>1360</v>
      </c>
      <c r="G177" s="43"/>
      <c r="H177" s="43"/>
      <c r="I177" s="222"/>
      <c r="J177" s="43"/>
      <c r="K177" s="43"/>
      <c r="L177" s="47"/>
      <c r="M177" s="223"/>
      <c r="N177" s="224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150</v>
      </c>
      <c r="AU177" s="20" t="s">
        <v>86</v>
      </c>
    </row>
    <row r="178" s="2" customFormat="1">
      <c r="A178" s="41"/>
      <c r="B178" s="42"/>
      <c r="C178" s="43"/>
      <c r="D178" s="225" t="s">
        <v>152</v>
      </c>
      <c r="E178" s="43"/>
      <c r="F178" s="226" t="s">
        <v>1361</v>
      </c>
      <c r="G178" s="43"/>
      <c r="H178" s="43"/>
      <c r="I178" s="222"/>
      <c r="J178" s="43"/>
      <c r="K178" s="43"/>
      <c r="L178" s="47"/>
      <c r="M178" s="223"/>
      <c r="N178" s="224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152</v>
      </c>
      <c r="AU178" s="20" t="s">
        <v>86</v>
      </c>
    </row>
    <row r="179" s="13" customFormat="1">
      <c r="A179" s="13"/>
      <c r="B179" s="227"/>
      <c r="C179" s="228"/>
      <c r="D179" s="220" t="s">
        <v>171</v>
      </c>
      <c r="E179" s="229" t="s">
        <v>19</v>
      </c>
      <c r="F179" s="230" t="s">
        <v>1362</v>
      </c>
      <c r="G179" s="228"/>
      <c r="H179" s="231">
        <v>6.7000000000000002</v>
      </c>
      <c r="I179" s="232"/>
      <c r="J179" s="228"/>
      <c r="K179" s="228"/>
      <c r="L179" s="233"/>
      <c r="M179" s="234"/>
      <c r="N179" s="235"/>
      <c r="O179" s="235"/>
      <c r="P179" s="235"/>
      <c r="Q179" s="235"/>
      <c r="R179" s="235"/>
      <c r="S179" s="235"/>
      <c r="T179" s="23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7" t="s">
        <v>171</v>
      </c>
      <c r="AU179" s="237" t="s">
        <v>86</v>
      </c>
      <c r="AV179" s="13" t="s">
        <v>86</v>
      </c>
      <c r="AW179" s="13" t="s">
        <v>37</v>
      </c>
      <c r="AX179" s="13" t="s">
        <v>76</v>
      </c>
      <c r="AY179" s="237" t="s">
        <v>141</v>
      </c>
    </row>
    <row r="180" s="14" customFormat="1">
      <c r="A180" s="14"/>
      <c r="B180" s="238"/>
      <c r="C180" s="239"/>
      <c r="D180" s="220" t="s">
        <v>171</v>
      </c>
      <c r="E180" s="240" t="s">
        <v>19</v>
      </c>
      <c r="F180" s="241" t="s">
        <v>174</v>
      </c>
      <c r="G180" s="239"/>
      <c r="H180" s="242">
        <v>6.7000000000000002</v>
      </c>
      <c r="I180" s="243"/>
      <c r="J180" s="239"/>
      <c r="K180" s="239"/>
      <c r="L180" s="244"/>
      <c r="M180" s="245"/>
      <c r="N180" s="246"/>
      <c r="O180" s="246"/>
      <c r="P180" s="246"/>
      <c r="Q180" s="246"/>
      <c r="R180" s="246"/>
      <c r="S180" s="246"/>
      <c r="T180" s="247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8" t="s">
        <v>171</v>
      </c>
      <c r="AU180" s="248" t="s">
        <v>86</v>
      </c>
      <c r="AV180" s="14" t="s">
        <v>148</v>
      </c>
      <c r="AW180" s="14" t="s">
        <v>37</v>
      </c>
      <c r="AX180" s="14" t="s">
        <v>84</v>
      </c>
      <c r="AY180" s="248" t="s">
        <v>141</v>
      </c>
    </row>
    <row r="181" s="2" customFormat="1" ht="21.75" customHeight="1">
      <c r="A181" s="41"/>
      <c r="B181" s="42"/>
      <c r="C181" s="207" t="s">
        <v>7</v>
      </c>
      <c r="D181" s="207" t="s">
        <v>143</v>
      </c>
      <c r="E181" s="208" t="s">
        <v>1363</v>
      </c>
      <c r="F181" s="209" t="s">
        <v>1364</v>
      </c>
      <c r="G181" s="210" t="s">
        <v>545</v>
      </c>
      <c r="H181" s="211">
        <v>7.4000000000000004</v>
      </c>
      <c r="I181" s="212"/>
      <c r="J181" s="213">
        <f>ROUND(I181*H181,2)</f>
        <v>0</v>
      </c>
      <c r="K181" s="209" t="s">
        <v>147</v>
      </c>
      <c r="L181" s="47"/>
      <c r="M181" s="214" t="s">
        <v>19</v>
      </c>
      <c r="N181" s="215" t="s">
        <v>47</v>
      </c>
      <c r="O181" s="87"/>
      <c r="P181" s="216">
        <f>O181*H181</f>
        <v>0</v>
      </c>
      <c r="Q181" s="216">
        <v>0.0049199999999999999</v>
      </c>
      <c r="R181" s="216">
        <f>Q181*H181</f>
        <v>0.036408000000000003</v>
      </c>
      <c r="S181" s="216">
        <v>0</v>
      </c>
      <c r="T181" s="217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18" t="s">
        <v>250</v>
      </c>
      <c r="AT181" s="218" t="s">
        <v>143</v>
      </c>
      <c r="AU181" s="218" t="s">
        <v>86</v>
      </c>
      <c r="AY181" s="20" t="s">
        <v>141</v>
      </c>
      <c r="BE181" s="219">
        <f>IF(N181="základní",J181,0)</f>
        <v>0</v>
      </c>
      <c r="BF181" s="219">
        <f>IF(N181="snížená",J181,0)</f>
        <v>0</v>
      </c>
      <c r="BG181" s="219">
        <f>IF(N181="zákl. přenesená",J181,0)</f>
        <v>0</v>
      </c>
      <c r="BH181" s="219">
        <f>IF(N181="sníž. přenesená",J181,0)</f>
        <v>0</v>
      </c>
      <c r="BI181" s="219">
        <f>IF(N181="nulová",J181,0)</f>
        <v>0</v>
      </c>
      <c r="BJ181" s="20" t="s">
        <v>84</v>
      </c>
      <c r="BK181" s="219">
        <f>ROUND(I181*H181,2)</f>
        <v>0</v>
      </c>
      <c r="BL181" s="20" t="s">
        <v>250</v>
      </c>
      <c r="BM181" s="218" t="s">
        <v>1365</v>
      </c>
    </row>
    <row r="182" s="2" customFormat="1">
      <c r="A182" s="41"/>
      <c r="B182" s="42"/>
      <c r="C182" s="43"/>
      <c r="D182" s="220" t="s">
        <v>150</v>
      </c>
      <c r="E182" s="43"/>
      <c r="F182" s="221" t="s">
        <v>1366</v>
      </c>
      <c r="G182" s="43"/>
      <c r="H182" s="43"/>
      <c r="I182" s="222"/>
      <c r="J182" s="43"/>
      <c r="K182" s="43"/>
      <c r="L182" s="47"/>
      <c r="M182" s="223"/>
      <c r="N182" s="224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150</v>
      </c>
      <c r="AU182" s="20" t="s">
        <v>86</v>
      </c>
    </row>
    <row r="183" s="2" customFormat="1">
      <c r="A183" s="41"/>
      <c r="B183" s="42"/>
      <c r="C183" s="43"/>
      <c r="D183" s="225" t="s">
        <v>152</v>
      </c>
      <c r="E183" s="43"/>
      <c r="F183" s="226" t="s">
        <v>1367</v>
      </c>
      <c r="G183" s="43"/>
      <c r="H183" s="43"/>
      <c r="I183" s="222"/>
      <c r="J183" s="43"/>
      <c r="K183" s="43"/>
      <c r="L183" s="47"/>
      <c r="M183" s="223"/>
      <c r="N183" s="224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152</v>
      </c>
      <c r="AU183" s="20" t="s">
        <v>86</v>
      </c>
    </row>
    <row r="184" s="13" customFormat="1">
      <c r="A184" s="13"/>
      <c r="B184" s="227"/>
      <c r="C184" s="228"/>
      <c r="D184" s="220" t="s">
        <v>171</v>
      </c>
      <c r="E184" s="229" t="s">
        <v>19</v>
      </c>
      <c r="F184" s="230" t="s">
        <v>1368</v>
      </c>
      <c r="G184" s="228"/>
      <c r="H184" s="231">
        <v>7.4000000000000004</v>
      </c>
      <c r="I184" s="232"/>
      <c r="J184" s="228"/>
      <c r="K184" s="228"/>
      <c r="L184" s="233"/>
      <c r="M184" s="234"/>
      <c r="N184" s="235"/>
      <c r="O184" s="235"/>
      <c r="P184" s="235"/>
      <c r="Q184" s="235"/>
      <c r="R184" s="235"/>
      <c r="S184" s="235"/>
      <c r="T184" s="23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7" t="s">
        <v>171</v>
      </c>
      <c r="AU184" s="237" t="s">
        <v>86</v>
      </c>
      <c r="AV184" s="13" t="s">
        <v>86</v>
      </c>
      <c r="AW184" s="13" t="s">
        <v>37</v>
      </c>
      <c r="AX184" s="13" t="s">
        <v>76</v>
      </c>
      <c r="AY184" s="237" t="s">
        <v>141</v>
      </c>
    </row>
    <row r="185" s="14" customFormat="1">
      <c r="A185" s="14"/>
      <c r="B185" s="238"/>
      <c r="C185" s="239"/>
      <c r="D185" s="220" t="s">
        <v>171</v>
      </c>
      <c r="E185" s="240" t="s">
        <v>19</v>
      </c>
      <c r="F185" s="241" t="s">
        <v>174</v>
      </c>
      <c r="G185" s="239"/>
      <c r="H185" s="242">
        <v>7.4000000000000004</v>
      </c>
      <c r="I185" s="243"/>
      <c r="J185" s="239"/>
      <c r="K185" s="239"/>
      <c r="L185" s="244"/>
      <c r="M185" s="245"/>
      <c r="N185" s="246"/>
      <c r="O185" s="246"/>
      <c r="P185" s="246"/>
      <c r="Q185" s="246"/>
      <c r="R185" s="246"/>
      <c r="S185" s="246"/>
      <c r="T185" s="247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8" t="s">
        <v>171</v>
      </c>
      <c r="AU185" s="248" t="s">
        <v>86</v>
      </c>
      <c r="AV185" s="14" t="s">
        <v>148</v>
      </c>
      <c r="AW185" s="14" t="s">
        <v>37</v>
      </c>
      <c r="AX185" s="14" t="s">
        <v>84</v>
      </c>
      <c r="AY185" s="248" t="s">
        <v>141</v>
      </c>
    </row>
    <row r="186" s="2" customFormat="1" ht="24.15" customHeight="1">
      <c r="A186" s="41"/>
      <c r="B186" s="42"/>
      <c r="C186" s="207" t="s">
        <v>290</v>
      </c>
      <c r="D186" s="207" t="s">
        <v>143</v>
      </c>
      <c r="E186" s="208" t="s">
        <v>1369</v>
      </c>
      <c r="F186" s="209" t="s">
        <v>1370</v>
      </c>
      <c r="G186" s="210" t="s">
        <v>307</v>
      </c>
      <c r="H186" s="211">
        <v>5</v>
      </c>
      <c r="I186" s="212"/>
      <c r="J186" s="213">
        <f>ROUND(I186*H186,2)</f>
        <v>0</v>
      </c>
      <c r="K186" s="209" t="s">
        <v>147</v>
      </c>
      <c r="L186" s="47"/>
      <c r="M186" s="214" t="s">
        <v>19</v>
      </c>
      <c r="N186" s="215" t="s">
        <v>47</v>
      </c>
      <c r="O186" s="87"/>
      <c r="P186" s="216">
        <f>O186*H186</f>
        <v>0</v>
      </c>
      <c r="Q186" s="216">
        <v>0</v>
      </c>
      <c r="R186" s="216">
        <f>Q186*H186</f>
        <v>0</v>
      </c>
      <c r="S186" s="216">
        <v>0</v>
      </c>
      <c r="T186" s="217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18" t="s">
        <v>250</v>
      </c>
      <c r="AT186" s="218" t="s">
        <v>143</v>
      </c>
      <c r="AU186" s="218" t="s">
        <v>86</v>
      </c>
      <c r="AY186" s="20" t="s">
        <v>141</v>
      </c>
      <c r="BE186" s="219">
        <f>IF(N186="základní",J186,0)</f>
        <v>0</v>
      </c>
      <c r="BF186" s="219">
        <f>IF(N186="snížená",J186,0)</f>
        <v>0</v>
      </c>
      <c r="BG186" s="219">
        <f>IF(N186="zákl. přenesená",J186,0)</f>
        <v>0</v>
      </c>
      <c r="BH186" s="219">
        <f>IF(N186="sníž. přenesená",J186,0)</f>
        <v>0</v>
      </c>
      <c r="BI186" s="219">
        <f>IF(N186="nulová",J186,0)</f>
        <v>0</v>
      </c>
      <c r="BJ186" s="20" t="s">
        <v>84</v>
      </c>
      <c r="BK186" s="219">
        <f>ROUND(I186*H186,2)</f>
        <v>0</v>
      </c>
      <c r="BL186" s="20" t="s">
        <v>250</v>
      </c>
      <c r="BM186" s="218" t="s">
        <v>1371</v>
      </c>
    </row>
    <row r="187" s="2" customFormat="1">
      <c r="A187" s="41"/>
      <c r="B187" s="42"/>
      <c r="C187" s="43"/>
      <c r="D187" s="220" t="s">
        <v>150</v>
      </c>
      <c r="E187" s="43"/>
      <c r="F187" s="221" t="s">
        <v>1372</v>
      </c>
      <c r="G187" s="43"/>
      <c r="H187" s="43"/>
      <c r="I187" s="222"/>
      <c r="J187" s="43"/>
      <c r="K187" s="43"/>
      <c r="L187" s="47"/>
      <c r="M187" s="223"/>
      <c r="N187" s="224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150</v>
      </c>
      <c r="AU187" s="20" t="s">
        <v>86</v>
      </c>
    </row>
    <row r="188" s="2" customFormat="1">
      <c r="A188" s="41"/>
      <c r="B188" s="42"/>
      <c r="C188" s="43"/>
      <c r="D188" s="225" t="s">
        <v>152</v>
      </c>
      <c r="E188" s="43"/>
      <c r="F188" s="226" t="s">
        <v>1373</v>
      </c>
      <c r="G188" s="43"/>
      <c r="H188" s="43"/>
      <c r="I188" s="222"/>
      <c r="J188" s="43"/>
      <c r="K188" s="43"/>
      <c r="L188" s="47"/>
      <c r="M188" s="223"/>
      <c r="N188" s="224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152</v>
      </c>
      <c r="AU188" s="20" t="s">
        <v>86</v>
      </c>
    </row>
    <row r="189" s="2" customFormat="1" ht="24.15" customHeight="1">
      <c r="A189" s="41"/>
      <c r="B189" s="42"/>
      <c r="C189" s="259" t="s">
        <v>296</v>
      </c>
      <c r="D189" s="259" t="s">
        <v>244</v>
      </c>
      <c r="E189" s="260" t="s">
        <v>1374</v>
      </c>
      <c r="F189" s="261" t="s">
        <v>1375</v>
      </c>
      <c r="G189" s="262" t="s">
        <v>307</v>
      </c>
      <c r="H189" s="263">
        <v>5</v>
      </c>
      <c r="I189" s="264"/>
      <c r="J189" s="265">
        <f>ROUND(I189*H189,2)</f>
        <v>0</v>
      </c>
      <c r="K189" s="261" t="s">
        <v>147</v>
      </c>
      <c r="L189" s="266"/>
      <c r="M189" s="267" t="s">
        <v>19</v>
      </c>
      <c r="N189" s="268" t="s">
        <v>47</v>
      </c>
      <c r="O189" s="87"/>
      <c r="P189" s="216">
        <f>O189*H189</f>
        <v>0</v>
      </c>
      <c r="Q189" s="216">
        <v>0.0015</v>
      </c>
      <c r="R189" s="216">
        <f>Q189*H189</f>
        <v>0.0074999999999999997</v>
      </c>
      <c r="S189" s="216">
        <v>0</v>
      </c>
      <c r="T189" s="217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18" t="s">
        <v>345</v>
      </c>
      <c r="AT189" s="218" t="s">
        <v>244</v>
      </c>
      <c r="AU189" s="218" t="s">
        <v>86</v>
      </c>
      <c r="AY189" s="20" t="s">
        <v>141</v>
      </c>
      <c r="BE189" s="219">
        <f>IF(N189="základní",J189,0)</f>
        <v>0</v>
      </c>
      <c r="BF189" s="219">
        <f>IF(N189="snížená",J189,0)</f>
        <v>0</v>
      </c>
      <c r="BG189" s="219">
        <f>IF(N189="zákl. přenesená",J189,0)</f>
        <v>0</v>
      </c>
      <c r="BH189" s="219">
        <f>IF(N189="sníž. přenesená",J189,0)</f>
        <v>0</v>
      </c>
      <c r="BI189" s="219">
        <f>IF(N189="nulová",J189,0)</f>
        <v>0</v>
      </c>
      <c r="BJ189" s="20" t="s">
        <v>84</v>
      </c>
      <c r="BK189" s="219">
        <f>ROUND(I189*H189,2)</f>
        <v>0</v>
      </c>
      <c r="BL189" s="20" t="s">
        <v>250</v>
      </c>
      <c r="BM189" s="218" t="s">
        <v>1376</v>
      </c>
    </row>
    <row r="190" s="2" customFormat="1">
      <c r="A190" s="41"/>
      <c r="B190" s="42"/>
      <c r="C190" s="43"/>
      <c r="D190" s="220" t="s">
        <v>150</v>
      </c>
      <c r="E190" s="43"/>
      <c r="F190" s="221" t="s">
        <v>1375</v>
      </c>
      <c r="G190" s="43"/>
      <c r="H190" s="43"/>
      <c r="I190" s="222"/>
      <c r="J190" s="43"/>
      <c r="K190" s="43"/>
      <c r="L190" s="47"/>
      <c r="M190" s="223"/>
      <c r="N190" s="224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150</v>
      </c>
      <c r="AU190" s="20" t="s">
        <v>86</v>
      </c>
    </row>
    <row r="191" s="2" customFormat="1" ht="21.75" customHeight="1">
      <c r="A191" s="41"/>
      <c r="B191" s="42"/>
      <c r="C191" s="207" t="s">
        <v>304</v>
      </c>
      <c r="D191" s="207" t="s">
        <v>143</v>
      </c>
      <c r="E191" s="208" t="s">
        <v>1377</v>
      </c>
      <c r="F191" s="209" t="s">
        <v>1378</v>
      </c>
      <c r="G191" s="210" t="s">
        <v>545</v>
      </c>
      <c r="H191" s="211">
        <v>28.100000000000001</v>
      </c>
      <c r="I191" s="212"/>
      <c r="J191" s="213">
        <f>ROUND(I191*H191,2)</f>
        <v>0</v>
      </c>
      <c r="K191" s="209" t="s">
        <v>147</v>
      </c>
      <c r="L191" s="47"/>
      <c r="M191" s="214" t="s">
        <v>19</v>
      </c>
      <c r="N191" s="215" t="s">
        <v>47</v>
      </c>
      <c r="O191" s="87"/>
      <c r="P191" s="216">
        <f>O191*H191</f>
        <v>0</v>
      </c>
      <c r="Q191" s="216">
        <v>0</v>
      </c>
      <c r="R191" s="216">
        <f>Q191*H191</f>
        <v>0</v>
      </c>
      <c r="S191" s="216">
        <v>0</v>
      </c>
      <c r="T191" s="217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18" t="s">
        <v>250</v>
      </c>
      <c r="AT191" s="218" t="s">
        <v>143</v>
      </c>
      <c r="AU191" s="218" t="s">
        <v>86</v>
      </c>
      <c r="AY191" s="20" t="s">
        <v>141</v>
      </c>
      <c r="BE191" s="219">
        <f>IF(N191="základní",J191,0)</f>
        <v>0</v>
      </c>
      <c r="BF191" s="219">
        <f>IF(N191="snížená",J191,0)</f>
        <v>0</v>
      </c>
      <c r="BG191" s="219">
        <f>IF(N191="zákl. přenesená",J191,0)</f>
        <v>0</v>
      </c>
      <c r="BH191" s="219">
        <f>IF(N191="sníž. přenesená",J191,0)</f>
        <v>0</v>
      </c>
      <c r="BI191" s="219">
        <f>IF(N191="nulová",J191,0)</f>
        <v>0</v>
      </c>
      <c r="BJ191" s="20" t="s">
        <v>84</v>
      </c>
      <c r="BK191" s="219">
        <f>ROUND(I191*H191,2)</f>
        <v>0</v>
      </c>
      <c r="BL191" s="20" t="s">
        <v>250</v>
      </c>
      <c r="BM191" s="218" t="s">
        <v>1379</v>
      </c>
    </row>
    <row r="192" s="2" customFormat="1">
      <c r="A192" s="41"/>
      <c r="B192" s="42"/>
      <c r="C192" s="43"/>
      <c r="D192" s="220" t="s">
        <v>150</v>
      </c>
      <c r="E192" s="43"/>
      <c r="F192" s="221" t="s">
        <v>1380</v>
      </c>
      <c r="G192" s="43"/>
      <c r="H192" s="43"/>
      <c r="I192" s="222"/>
      <c r="J192" s="43"/>
      <c r="K192" s="43"/>
      <c r="L192" s="47"/>
      <c r="M192" s="223"/>
      <c r="N192" s="224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150</v>
      </c>
      <c r="AU192" s="20" t="s">
        <v>86</v>
      </c>
    </row>
    <row r="193" s="2" customFormat="1">
      <c r="A193" s="41"/>
      <c r="B193" s="42"/>
      <c r="C193" s="43"/>
      <c r="D193" s="225" t="s">
        <v>152</v>
      </c>
      <c r="E193" s="43"/>
      <c r="F193" s="226" t="s">
        <v>1381</v>
      </c>
      <c r="G193" s="43"/>
      <c r="H193" s="43"/>
      <c r="I193" s="222"/>
      <c r="J193" s="43"/>
      <c r="K193" s="43"/>
      <c r="L193" s="47"/>
      <c r="M193" s="223"/>
      <c r="N193" s="224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152</v>
      </c>
      <c r="AU193" s="20" t="s">
        <v>86</v>
      </c>
    </row>
    <row r="194" s="2" customFormat="1" ht="24.15" customHeight="1">
      <c r="A194" s="41"/>
      <c r="B194" s="42"/>
      <c r="C194" s="207" t="s">
        <v>312</v>
      </c>
      <c r="D194" s="207" t="s">
        <v>143</v>
      </c>
      <c r="E194" s="208" t="s">
        <v>1382</v>
      </c>
      <c r="F194" s="209" t="s">
        <v>1383</v>
      </c>
      <c r="G194" s="210" t="s">
        <v>545</v>
      </c>
      <c r="H194" s="211">
        <v>14.1</v>
      </c>
      <c r="I194" s="212"/>
      <c r="J194" s="213">
        <f>ROUND(I194*H194,2)</f>
        <v>0</v>
      </c>
      <c r="K194" s="209" t="s">
        <v>147</v>
      </c>
      <c r="L194" s="47"/>
      <c r="M194" s="214" t="s">
        <v>19</v>
      </c>
      <c r="N194" s="215" t="s">
        <v>47</v>
      </c>
      <c r="O194" s="87"/>
      <c r="P194" s="216">
        <f>O194*H194</f>
        <v>0</v>
      </c>
      <c r="Q194" s="216">
        <v>0</v>
      </c>
      <c r="R194" s="216">
        <f>Q194*H194</f>
        <v>0</v>
      </c>
      <c r="S194" s="216">
        <v>0</v>
      </c>
      <c r="T194" s="217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18" t="s">
        <v>250</v>
      </c>
      <c r="AT194" s="218" t="s">
        <v>143</v>
      </c>
      <c r="AU194" s="218" t="s">
        <v>86</v>
      </c>
      <c r="AY194" s="20" t="s">
        <v>141</v>
      </c>
      <c r="BE194" s="219">
        <f>IF(N194="základní",J194,0)</f>
        <v>0</v>
      </c>
      <c r="BF194" s="219">
        <f>IF(N194="snížená",J194,0)</f>
        <v>0</v>
      </c>
      <c r="BG194" s="219">
        <f>IF(N194="zákl. přenesená",J194,0)</f>
        <v>0</v>
      </c>
      <c r="BH194" s="219">
        <f>IF(N194="sníž. přenesená",J194,0)</f>
        <v>0</v>
      </c>
      <c r="BI194" s="219">
        <f>IF(N194="nulová",J194,0)</f>
        <v>0</v>
      </c>
      <c r="BJ194" s="20" t="s">
        <v>84</v>
      </c>
      <c r="BK194" s="219">
        <f>ROUND(I194*H194,2)</f>
        <v>0</v>
      </c>
      <c r="BL194" s="20" t="s">
        <v>250</v>
      </c>
      <c r="BM194" s="218" t="s">
        <v>1384</v>
      </c>
    </row>
    <row r="195" s="2" customFormat="1">
      <c r="A195" s="41"/>
      <c r="B195" s="42"/>
      <c r="C195" s="43"/>
      <c r="D195" s="220" t="s">
        <v>150</v>
      </c>
      <c r="E195" s="43"/>
      <c r="F195" s="221" t="s">
        <v>1385</v>
      </c>
      <c r="G195" s="43"/>
      <c r="H195" s="43"/>
      <c r="I195" s="222"/>
      <c r="J195" s="43"/>
      <c r="K195" s="43"/>
      <c r="L195" s="47"/>
      <c r="M195" s="223"/>
      <c r="N195" s="224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150</v>
      </c>
      <c r="AU195" s="20" t="s">
        <v>86</v>
      </c>
    </row>
    <row r="196" s="2" customFormat="1">
      <c r="A196" s="41"/>
      <c r="B196" s="42"/>
      <c r="C196" s="43"/>
      <c r="D196" s="225" t="s">
        <v>152</v>
      </c>
      <c r="E196" s="43"/>
      <c r="F196" s="226" t="s">
        <v>1386</v>
      </c>
      <c r="G196" s="43"/>
      <c r="H196" s="43"/>
      <c r="I196" s="222"/>
      <c r="J196" s="43"/>
      <c r="K196" s="43"/>
      <c r="L196" s="47"/>
      <c r="M196" s="223"/>
      <c r="N196" s="224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152</v>
      </c>
      <c r="AU196" s="20" t="s">
        <v>86</v>
      </c>
    </row>
    <row r="197" s="2" customFormat="1" ht="24.15" customHeight="1">
      <c r="A197" s="41"/>
      <c r="B197" s="42"/>
      <c r="C197" s="207" t="s">
        <v>317</v>
      </c>
      <c r="D197" s="207" t="s">
        <v>143</v>
      </c>
      <c r="E197" s="208" t="s">
        <v>1387</v>
      </c>
      <c r="F197" s="209" t="s">
        <v>1388</v>
      </c>
      <c r="G197" s="210" t="s">
        <v>220</v>
      </c>
      <c r="H197" s="211">
        <v>0.12</v>
      </c>
      <c r="I197" s="212"/>
      <c r="J197" s="213">
        <f>ROUND(I197*H197,2)</f>
        <v>0</v>
      </c>
      <c r="K197" s="209" t="s">
        <v>147</v>
      </c>
      <c r="L197" s="47"/>
      <c r="M197" s="214" t="s">
        <v>19</v>
      </c>
      <c r="N197" s="215" t="s">
        <v>47</v>
      </c>
      <c r="O197" s="87"/>
      <c r="P197" s="216">
        <f>O197*H197</f>
        <v>0</v>
      </c>
      <c r="Q197" s="216">
        <v>0</v>
      </c>
      <c r="R197" s="216">
        <f>Q197*H197</f>
        <v>0</v>
      </c>
      <c r="S197" s="216">
        <v>0</v>
      </c>
      <c r="T197" s="217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18" t="s">
        <v>250</v>
      </c>
      <c r="AT197" s="218" t="s">
        <v>143</v>
      </c>
      <c r="AU197" s="218" t="s">
        <v>86</v>
      </c>
      <c r="AY197" s="20" t="s">
        <v>141</v>
      </c>
      <c r="BE197" s="219">
        <f>IF(N197="základní",J197,0)</f>
        <v>0</v>
      </c>
      <c r="BF197" s="219">
        <f>IF(N197="snížená",J197,0)</f>
        <v>0</v>
      </c>
      <c r="BG197" s="219">
        <f>IF(N197="zákl. přenesená",J197,0)</f>
        <v>0</v>
      </c>
      <c r="BH197" s="219">
        <f>IF(N197="sníž. přenesená",J197,0)</f>
        <v>0</v>
      </c>
      <c r="BI197" s="219">
        <f>IF(N197="nulová",J197,0)</f>
        <v>0</v>
      </c>
      <c r="BJ197" s="20" t="s">
        <v>84</v>
      </c>
      <c r="BK197" s="219">
        <f>ROUND(I197*H197,2)</f>
        <v>0</v>
      </c>
      <c r="BL197" s="20" t="s">
        <v>250</v>
      </c>
      <c r="BM197" s="218" t="s">
        <v>1389</v>
      </c>
    </row>
    <row r="198" s="2" customFormat="1">
      <c r="A198" s="41"/>
      <c r="B198" s="42"/>
      <c r="C198" s="43"/>
      <c r="D198" s="220" t="s">
        <v>150</v>
      </c>
      <c r="E198" s="43"/>
      <c r="F198" s="221" t="s">
        <v>1390</v>
      </c>
      <c r="G198" s="43"/>
      <c r="H198" s="43"/>
      <c r="I198" s="222"/>
      <c r="J198" s="43"/>
      <c r="K198" s="43"/>
      <c r="L198" s="47"/>
      <c r="M198" s="223"/>
      <c r="N198" s="224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150</v>
      </c>
      <c r="AU198" s="20" t="s">
        <v>86</v>
      </c>
    </row>
    <row r="199" s="2" customFormat="1">
      <c r="A199" s="41"/>
      <c r="B199" s="42"/>
      <c r="C199" s="43"/>
      <c r="D199" s="225" t="s">
        <v>152</v>
      </c>
      <c r="E199" s="43"/>
      <c r="F199" s="226" t="s">
        <v>1391</v>
      </c>
      <c r="G199" s="43"/>
      <c r="H199" s="43"/>
      <c r="I199" s="222"/>
      <c r="J199" s="43"/>
      <c r="K199" s="43"/>
      <c r="L199" s="47"/>
      <c r="M199" s="280"/>
      <c r="N199" s="281"/>
      <c r="O199" s="282"/>
      <c r="P199" s="282"/>
      <c r="Q199" s="282"/>
      <c r="R199" s="282"/>
      <c r="S199" s="282"/>
      <c r="T199" s="283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152</v>
      </c>
      <c r="AU199" s="20" t="s">
        <v>86</v>
      </c>
    </row>
    <row r="200" s="2" customFormat="1" ht="6.96" customHeight="1">
      <c r="A200" s="41"/>
      <c r="B200" s="62"/>
      <c r="C200" s="63"/>
      <c r="D200" s="63"/>
      <c r="E200" s="63"/>
      <c r="F200" s="63"/>
      <c r="G200" s="63"/>
      <c r="H200" s="63"/>
      <c r="I200" s="63"/>
      <c r="J200" s="63"/>
      <c r="K200" s="63"/>
      <c r="L200" s="47"/>
      <c r="M200" s="41"/>
      <c r="O200" s="41"/>
      <c r="P200" s="41"/>
      <c r="Q200" s="41"/>
      <c r="R200" s="41"/>
      <c r="S200" s="41"/>
      <c r="T200" s="41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</row>
  </sheetData>
  <sheetProtection sheet="1" autoFilter="0" formatColumns="0" formatRows="0" objects="1" scenarios="1" spinCount="100000" saltValue="zaZNx8CoeCqqCkOjdQLdY079ja7JxSQfim5gte+atvHMrvo+ked2m2k1tlhvgd54QHNmL/PIVmbyBZ71nXtqCA==" hashValue="o2KuR8aPYSxStwyjzDP/In95S3zNYnay10bh6S3NxnuBczugKIsu/dtJ25kU0XSapM3M0WWU6E1h+qx3I6hKhg==" algorithmName="SHA-512" password="CC35"/>
  <autoFilter ref="C86:K199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2" r:id="rId1" display="https://podminky.urs.cz/item/CS_URS_2024_01/132451102"/>
    <hyperlink ref="F97" r:id="rId2" display="https://podminky.urs.cz/item/CS_URS_2024_01/133451101"/>
    <hyperlink ref="F102" r:id="rId3" display="https://podminky.urs.cz/item/CS_URS_2024_01/162751137"/>
    <hyperlink ref="F107" r:id="rId4" display="https://podminky.urs.cz/item/CS_URS_2024_01/162751139"/>
    <hyperlink ref="F111" r:id="rId5" display="https://podminky.urs.cz/item/CS_URS_2024_01/167151102"/>
    <hyperlink ref="F114" r:id="rId6" display="https://podminky.urs.cz/item/CS_URS_2024_01/171201231"/>
    <hyperlink ref="F119" r:id="rId7" display="https://podminky.urs.cz/item/CS_URS_2024_01/171251201"/>
    <hyperlink ref="F122" r:id="rId8" display="https://podminky.urs.cz/item/CS_URS_2024_01/174111101"/>
    <hyperlink ref="F127" r:id="rId9" display="https://podminky.urs.cz/item/CS_URS_2024_01/175111101"/>
    <hyperlink ref="F137" r:id="rId10" display="https://podminky.urs.cz/item/CS_URS_2024_01/451572111"/>
    <hyperlink ref="F145" r:id="rId11" display="https://podminky.urs.cz/item/CS_URS_2024_01/894812131"/>
    <hyperlink ref="F149" r:id="rId12" display="https://podminky.urs.cz/item/CS_URS_2024_01/894812141"/>
    <hyperlink ref="F153" r:id="rId13" display="https://podminky.urs.cz/item/CS_URS_2024_01/894812149"/>
    <hyperlink ref="F157" r:id="rId14" display="https://podminky.urs.cz/item/CS_URS_2024_01/894812171"/>
    <hyperlink ref="F162" r:id="rId15" display="https://podminky.urs.cz/item/CS_URS_2024_01/977151125"/>
    <hyperlink ref="F168" r:id="rId16" display="https://podminky.urs.cz/item/CS_URS_2024_01/998276101"/>
    <hyperlink ref="F173" r:id="rId17" display="https://podminky.urs.cz/item/CS_URS_2024_01/721173402"/>
    <hyperlink ref="F178" r:id="rId18" display="https://podminky.urs.cz/item/CS_URS_2024_01/721173403"/>
    <hyperlink ref="F183" r:id="rId19" display="https://podminky.urs.cz/item/CS_URS_2024_01/721173404"/>
    <hyperlink ref="F188" r:id="rId20" display="https://podminky.urs.cz/item/CS_URS_2024_01/721249115"/>
    <hyperlink ref="F193" r:id="rId21" display="https://podminky.urs.cz/item/CS_URS_2024_01/721290111"/>
    <hyperlink ref="F196" r:id="rId22" display="https://podminky.urs.cz/item/CS_URS_2024_01/721290112"/>
    <hyperlink ref="F199" r:id="rId23" display="https://podminky.urs.cz/item/CS_URS_2024_01/99872112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92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86</v>
      </c>
    </row>
    <row r="4" s="1" customFormat="1" ht="24.96" customHeight="1">
      <c r="B4" s="23"/>
      <c r="D4" s="133" t="s">
        <v>99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26.25" customHeight="1">
      <c r="B7" s="23"/>
      <c r="E7" s="136" t="str">
        <f>'Rekapitulace stavby'!K6</f>
        <v>Přístavba montovaných garážových hal na p.p.č.64/31, k.ú. Tašovice pro HZ Tašovice, U Brodu č.p. 231, Tašovice - 1.etapa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100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1392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13. 4. 2024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27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28</v>
      </c>
      <c r="F15" s="41"/>
      <c r="G15" s="41"/>
      <c r="H15" s="41"/>
      <c r="I15" s="135" t="s">
        <v>29</v>
      </c>
      <c r="J15" s="139" t="s">
        <v>30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31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29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33</v>
      </c>
      <c r="E20" s="41"/>
      <c r="F20" s="41"/>
      <c r="G20" s="41"/>
      <c r="H20" s="41"/>
      <c r="I20" s="135" t="s">
        <v>26</v>
      </c>
      <c r="J20" s="139" t="s">
        <v>34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35</v>
      </c>
      <c r="F21" s="41"/>
      <c r="G21" s="41"/>
      <c r="H21" s="41"/>
      <c r="I21" s="135" t="s">
        <v>29</v>
      </c>
      <c r="J21" s="139" t="s">
        <v>36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38</v>
      </c>
      <c r="E23" s="41"/>
      <c r="F23" s="41"/>
      <c r="G23" s="41"/>
      <c r="H23" s="41"/>
      <c r="I23" s="135" t="s">
        <v>26</v>
      </c>
      <c r="J23" s="139" t="s">
        <v>19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39</v>
      </c>
      <c r="F24" s="41"/>
      <c r="G24" s="41"/>
      <c r="H24" s="41"/>
      <c r="I24" s="135" t="s">
        <v>29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40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42</v>
      </c>
      <c r="E30" s="41"/>
      <c r="F30" s="41"/>
      <c r="G30" s="41"/>
      <c r="H30" s="41"/>
      <c r="I30" s="41"/>
      <c r="J30" s="147">
        <f>ROUND(J83,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44</v>
      </c>
      <c r="G32" s="41"/>
      <c r="H32" s="41"/>
      <c r="I32" s="148" t="s">
        <v>43</v>
      </c>
      <c r="J32" s="148" t="s">
        <v>45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46</v>
      </c>
      <c r="E33" s="135" t="s">
        <v>47</v>
      </c>
      <c r="F33" s="150">
        <f>ROUND((SUM(BE83:BE296)),  2)</f>
        <v>0</v>
      </c>
      <c r="G33" s="41"/>
      <c r="H33" s="41"/>
      <c r="I33" s="151">
        <v>0.20999999999999999</v>
      </c>
      <c r="J33" s="150">
        <f>ROUND(((SUM(BE83:BE296))*I33),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48</v>
      </c>
      <c r="F34" s="150">
        <f>ROUND((SUM(BF83:BF296)),  2)</f>
        <v>0</v>
      </c>
      <c r="G34" s="41"/>
      <c r="H34" s="41"/>
      <c r="I34" s="151">
        <v>0.12</v>
      </c>
      <c r="J34" s="150">
        <f>ROUND(((SUM(BF83:BF296))*I34),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49</v>
      </c>
      <c r="F35" s="150">
        <f>ROUND((SUM(BG83:BG296)),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50</v>
      </c>
      <c r="F36" s="150">
        <f>ROUND((SUM(BH83:BH296)),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51</v>
      </c>
      <c r="F37" s="150">
        <f>ROUND((SUM(BI83:BI296)),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52</v>
      </c>
      <c r="E39" s="154"/>
      <c r="F39" s="154"/>
      <c r="G39" s="155" t="s">
        <v>53</v>
      </c>
      <c r="H39" s="156" t="s">
        <v>54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102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63" t="str">
        <f>E7</f>
        <v>Přístavba montovaných garážových hal na p.p.č.64/31, k.ú. Tašovice pro HZ Tašovice, U Brodu č.p. 231, Tašovice - 1.etapa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100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03 - Elektroinstalace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p.č. 64/31, k.ú. Tašovice</v>
      </c>
      <c r="G52" s="43"/>
      <c r="H52" s="43"/>
      <c r="I52" s="35" t="s">
        <v>23</v>
      </c>
      <c r="J52" s="75" t="str">
        <f>IF(J12="","",J12)</f>
        <v>13. 4. 2024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Statutární město Karlovy Vary</v>
      </c>
      <c r="G54" s="43"/>
      <c r="H54" s="43"/>
      <c r="I54" s="35" t="s">
        <v>33</v>
      </c>
      <c r="J54" s="39" t="str">
        <f>E21</f>
        <v>Ing. Roman Gajdoš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Bc. Martin Frous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103</v>
      </c>
      <c r="D57" s="165"/>
      <c r="E57" s="165"/>
      <c r="F57" s="165"/>
      <c r="G57" s="165"/>
      <c r="H57" s="165"/>
      <c r="I57" s="165"/>
      <c r="J57" s="166" t="s">
        <v>104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74</v>
      </c>
      <c r="D59" s="43"/>
      <c r="E59" s="43"/>
      <c r="F59" s="43"/>
      <c r="G59" s="43"/>
      <c r="H59" s="43"/>
      <c r="I59" s="43"/>
      <c r="J59" s="105">
        <f>J83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105</v>
      </c>
    </row>
    <row r="60" s="9" customFormat="1" ht="24.96" customHeight="1">
      <c r="A60" s="9"/>
      <c r="B60" s="168"/>
      <c r="C60" s="169"/>
      <c r="D60" s="170" t="s">
        <v>116</v>
      </c>
      <c r="E60" s="171"/>
      <c r="F60" s="171"/>
      <c r="G60" s="171"/>
      <c r="H60" s="171"/>
      <c r="I60" s="171"/>
      <c r="J60" s="172">
        <f>J84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1393</v>
      </c>
      <c r="E61" s="177"/>
      <c r="F61" s="177"/>
      <c r="G61" s="177"/>
      <c r="H61" s="177"/>
      <c r="I61" s="177"/>
      <c r="J61" s="178">
        <f>J85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1394</v>
      </c>
      <c r="E62" s="177"/>
      <c r="F62" s="177"/>
      <c r="G62" s="177"/>
      <c r="H62" s="177"/>
      <c r="I62" s="177"/>
      <c r="J62" s="178">
        <f>J272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8"/>
      <c r="C63" s="169"/>
      <c r="D63" s="170" t="s">
        <v>1395</v>
      </c>
      <c r="E63" s="171"/>
      <c r="F63" s="171"/>
      <c r="G63" s="171"/>
      <c r="H63" s="171"/>
      <c r="I63" s="171"/>
      <c r="J63" s="172">
        <f>J278</f>
        <v>0</v>
      </c>
      <c r="K63" s="169"/>
      <c r="L63" s="173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2" customFormat="1" ht="21.84" customHeight="1">
      <c r="A64" s="41"/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137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5" s="2" customFormat="1" ht="6.96" customHeight="1">
      <c r="A65" s="41"/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137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9" s="2" customFormat="1" ht="6.96" customHeight="1">
      <c r="A69" s="41"/>
      <c r="B69" s="64"/>
      <c r="C69" s="65"/>
      <c r="D69" s="65"/>
      <c r="E69" s="65"/>
      <c r="F69" s="65"/>
      <c r="G69" s="65"/>
      <c r="H69" s="65"/>
      <c r="I69" s="65"/>
      <c r="J69" s="65"/>
      <c r="K69" s="65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24.96" customHeight="1">
      <c r="A70" s="41"/>
      <c r="B70" s="42"/>
      <c r="C70" s="26" t="s">
        <v>126</v>
      </c>
      <c r="D70" s="43"/>
      <c r="E70" s="43"/>
      <c r="F70" s="43"/>
      <c r="G70" s="43"/>
      <c r="H70" s="43"/>
      <c r="I70" s="43"/>
      <c r="J70" s="43"/>
      <c r="K70" s="43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2" customHeight="1">
      <c r="A72" s="41"/>
      <c r="B72" s="42"/>
      <c r="C72" s="35" t="s">
        <v>16</v>
      </c>
      <c r="D72" s="43"/>
      <c r="E72" s="43"/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26.25" customHeight="1">
      <c r="A73" s="41"/>
      <c r="B73" s="42"/>
      <c r="C73" s="43"/>
      <c r="D73" s="43"/>
      <c r="E73" s="163" t="str">
        <f>E7</f>
        <v>Přístavba montovaných garážových hal na p.p.č.64/31, k.ú. Tašovice pro HZ Tašovice, U Brodu č.p. 231, Tašovice - 1.etapa</v>
      </c>
      <c r="F73" s="35"/>
      <c r="G73" s="35"/>
      <c r="H73" s="35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100</v>
      </c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72" t="str">
        <f>E9</f>
        <v>03 - Elektroinstalace</v>
      </c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21</v>
      </c>
      <c r="D77" s="43"/>
      <c r="E77" s="43"/>
      <c r="F77" s="30" t="str">
        <f>F12</f>
        <v>p.č. 64/31, k.ú. Tašovice</v>
      </c>
      <c r="G77" s="43"/>
      <c r="H77" s="43"/>
      <c r="I77" s="35" t="s">
        <v>23</v>
      </c>
      <c r="J77" s="75" t="str">
        <f>IF(J12="","",J12)</f>
        <v>13. 4. 2024</v>
      </c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5.15" customHeight="1">
      <c r="A79" s="41"/>
      <c r="B79" s="42"/>
      <c r="C79" s="35" t="s">
        <v>25</v>
      </c>
      <c r="D79" s="43"/>
      <c r="E79" s="43"/>
      <c r="F79" s="30" t="str">
        <f>E15</f>
        <v>Statutární město Karlovy Vary</v>
      </c>
      <c r="G79" s="43"/>
      <c r="H79" s="43"/>
      <c r="I79" s="35" t="s">
        <v>33</v>
      </c>
      <c r="J79" s="39" t="str">
        <f>E21</f>
        <v>Ing. Roman Gajdoš</v>
      </c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5.15" customHeight="1">
      <c r="A80" s="41"/>
      <c r="B80" s="42"/>
      <c r="C80" s="35" t="s">
        <v>31</v>
      </c>
      <c r="D80" s="43"/>
      <c r="E80" s="43"/>
      <c r="F80" s="30" t="str">
        <f>IF(E18="","",E18)</f>
        <v>Vyplň údaj</v>
      </c>
      <c r="G80" s="43"/>
      <c r="H80" s="43"/>
      <c r="I80" s="35" t="s">
        <v>38</v>
      </c>
      <c r="J80" s="39" t="str">
        <f>E24</f>
        <v>Bc. Martin Frous</v>
      </c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0.32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11" customFormat="1" ht="29.28" customHeight="1">
      <c r="A82" s="180"/>
      <c r="B82" s="181"/>
      <c r="C82" s="182" t="s">
        <v>127</v>
      </c>
      <c r="D82" s="183" t="s">
        <v>61</v>
      </c>
      <c r="E82" s="183" t="s">
        <v>57</v>
      </c>
      <c r="F82" s="183" t="s">
        <v>58</v>
      </c>
      <c r="G82" s="183" t="s">
        <v>128</v>
      </c>
      <c r="H82" s="183" t="s">
        <v>129</v>
      </c>
      <c r="I82" s="183" t="s">
        <v>130</v>
      </c>
      <c r="J82" s="183" t="s">
        <v>104</v>
      </c>
      <c r="K82" s="184" t="s">
        <v>131</v>
      </c>
      <c r="L82" s="185"/>
      <c r="M82" s="95" t="s">
        <v>19</v>
      </c>
      <c r="N82" s="96" t="s">
        <v>46</v>
      </c>
      <c r="O82" s="96" t="s">
        <v>132</v>
      </c>
      <c r="P82" s="96" t="s">
        <v>133</v>
      </c>
      <c r="Q82" s="96" t="s">
        <v>134</v>
      </c>
      <c r="R82" s="96" t="s">
        <v>135</v>
      </c>
      <c r="S82" s="96" t="s">
        <v>136</v>
      </c>
      <c r="T82" s="97" t="s">
        <v>137</v>
      </c>
      <c r="U82" s="180"/>
      <c r="V82" s="180"/>
      <c r="W82" s="180"/>
      <c r="X82" s="180"/>
      <c r="Y82" s="180"/>
      <c r="Z82" s="180"/>
      <c r="AA82" s="180"/>
      <c r="AB82" s="180"/>
      <c r="AC82" s="180"/>
      <c r="AD82" s="180"/>
      <c r="AE82" s="180"/>
    </row>
    <row r="83" s="2" customFormat="1" ht="22.8" customHeight="1">
      <c r="A83" s="41"/>
      <c r="B83" s="42"/>
      <c r="C83" s="102" t="s">
        <v>138</v>
      </c>
      <c r="D83" s="43"/>
      <c r="E83" s="43"/>
      <c r="F83" s="43"/>
      <c r="G83" s="43"/>
      <c r="H83" s="43"/>
      <c r="I83" s="43"/>
      <c r="J83" s="186">
        <f>BK83</f>
        <v>0</v>
      </c>
      <c r="K83" s="43"/>
      <c r="L83" s="47"/>
      <c r="M83" s="98"/>
      <c r="N83" s="187"/>
      <c r="O83" s="99"/>
      <c r="P83" s="188">
        <f>P84+P278</f>
        <v>0</v>
      </c>
      <c r="Q83" s="99"/>
      <c r="R83" s="188">
        <f>R84+R278</f>
        <v>0.41519950000000011</v>
      </c>
      <c r="S83" s="99"/>
      <c r="T83" s="189">
        <f>T84+T278</f>
        <v>0</v>
      </c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T83" s="20" t="s">
        <v>75</v>
      </c>
      <c r="AU83" s="20" t="s">
        <v>105</v>
      </c>
      <c r="BK83" s="190">
        <f>BK84+BK278</f>
        <v>0</v>
      </c>
    </row>
    <row r="84" s="12" customFormat="1" ht="25.92" customHeight="1">
      <c r="A84" s="12"/>
      <c r="B84" s="191"/>
      <c r="C84" s="192"/>
      <c r="D84" s="193" t="s">
        <v>75</v>
      </c>
      <c r="E84" s="194" t="s">
        <v>845</v>
      </c>
      <c r="F84" s="194" t="s">
        <v>846</v>
      </c>
      <c r="G84" s="192"/>
      <c r="H84" s="192"/>
      <c r="I84" s="195"/>
      <c r="J84" s="196">
        <f>BK84</f>
        <v>0</v>
      </c>
      <c r="K84" s="192"/>
      <c r="L84" s="197"/>
      <c r="M84" s="198"/>
      <c r="N84" s="199"/>
      <c r="O84" s="199"/>
      <c r="P84" s="200">
        <f>P85+P272</f>
        <v>0</v>
      </c>
      <c r="Q84" s="199"/>
      <c r="R84" s="200">
        <f>R85+R272</f>
        <v>0.41519950000000011</v>
      </c>
      <c r="S84" s="199"/>
      <c r="T84" s="201">
        <f>T85+T272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2" t="s">
        <v>86</v>
      </c>
      <c r="AT84" s="203" t="s">
        <v>75</v>
      </c>
      <c r="AU84" s="203" t="s">
        <v>76</v>
      </c>
      <c r="AY84" s="202" t="s">
        <v>141</v>
      </c>
      <c r="BK84" s="204">
        <f>BK85+BK272</f>
        <v>0</v>
      </c>
    </row>
    <row r="85" s="12" customFormat="1" ht="22.8" customHeight="1">
      <c r="A85" s="12"/>
      <c r="B85" s="191"/>
      <c r="C85" s="192"/>
      <c r="D85" s="193" t="s">
        <v>75</v>
      </c>
      <c r="E85" s="205" t="s">
        <v>1396</v>
      </c>
      <c r="F85" s="205" t="s">
        <v>1397</v>
      </c>
      <c r="G85" s="192"/>
      <c r="H85" s="192"/>
      <c r="I85" s="195"/>
      <c r="J85" s="206">
        <f>BK85</f>
        <v>0</v>
      </c>
      <c r="K85" s="192"/>
      <c r="L85" s="197"/>
      <c r="M85" s="198"/>
      <c r="N85" s="199"/>
      <c r="O85" s="199"/>
      <c r="P85" s="200">
        <f>SUM(P86:P271)</f>
        <v>0</v>
      </c>
      <c r="Q85" s="199"/>
      <c r="R85" s="200">
        <f>SUM(R86:R271)</f>
        <v>0.41491950000000011</v>
      </c>
      <c r="S85" s="199"/>
      <c r="T85" s="201">
        <f>SUM(T86:T271)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2" t="s">
        <v>86</v>
      </c>
      <c r="AT85" s="203" t="s">
        <v>75</v>
      </c>
      <c r="AU85" s="203" t="s">
        <v>84</v>
      </c>
      <c r="AY85" s="202" t="s">
        <v>141</v>
      </c>
      <c r="BK85" s="204">
        <f>SUM(BK86:BK271)</f>
        <v>0</v>
      </c>
    </row>
    <row r="86" s="2" customFormat="1" ht="24.15" customHeight="1">
      <c r="A86" s="41"/>
      <c r="B86" s="42"/>
      <c r="C86" s="207" t="s">
        <v>84</v>
      </c>
      <c r="D86" s="207" t="s">
        <v>143</v>
      </c>
      <c r="E86" s="208" t="s">
        <v>1398</v>
      </c>
      <c r="F86" s="209" t="s">
        <v>1399</v>
      </c>
      <c r="G86" s="210" t="s">
        <v>545</v>
      </c>
      <c r="H86" s="211">
        <v>180</v>
      </c>
      <c r="I86" s="212"/>
      <c r="J86" s="213">
        <f>ROUND(I86*H86,2)</f>
        <v>0</v>
      </c>
      <c r="K86" s="209" t="s">
        <v>147</v>
      </c>
      <c r="L86" s="47"/>
      <c r="M86" s="214" t="s">
        <v>19</v>
      </c>
      <c r="N86" s="215" t="s">
        <v>47</v>
      </c>
      <c r="O86" s="87"/>
      <c r="P86" s="216">
        <f>O86*H86</f>
        <v>0</v>
      </c>
      <c r="Q86" s="216">
        <v>0</v>
      </c>
      <c r="R86" s="216">
        <f>Q86*H86</f>
        <v>0</v>
      </c>
      <c r="S86" s="216">
        <v>0</v>
      </c>
      <c r="T86" s="217">
        <f>S86*H86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R86" s="218" t="s">
        <v>250</v>
      </c>
      <c r="AT86" s="218" t="s">
        <v>143</v>
      </c>
      <c r="AU86" s="218" t="s">
        <v>86</v>
      </c>
      <c r="AY86" s="20" t="s">
        <v>141</v>
      </c>
      <c r="BE86" s="219">
        <f>IF(N86="základní",J86,0)</f>
        <v>0</v>
      </c>
      <c r="BF86" s="219">
        <f>IF(N86="snížená",J86,0)</f>
        <v>0</v>
      </c>
      <c r="BG86" s="219">
        <f>IF(N86="zákl. přenesená",J86,0)</f>
        <v>0</v>
      </c>
      <c r="BH86" s="219">
        <f>IF(N86="sníž. přenesená",J86,0)</f>
        <v>0</v>
      </c>
      <c r="BI86" s="219">
        <f>IF(N86="nulová",J86,0)</f>
        <v>0</v>
      </c>
      <c r="BJ86" s="20" t="s">
        <v>84</v>
      </c>
      <c r="BK86" s="219">
        <f>ROUND(I86*H86,2)</f>
        <v>0</v>
      </c>
      <c r="BL86" s="20" t="s">
        <v>250</v>
      </c>
      <c r="BM86" s="218" t="s">
        <v>1400</v>
      </c>
    </row>
    <row r="87" s="2" customFormat="1">
      <c r="A87" s="41"/>
      <c r="B87" s="42"/>
      <c r="C87" s="43"/>
      <c r="D87" s="220" t="s">
        <v>150</v>
      </c>
      <c r="E87" s="43"/>
      <c r="F87" s="221" t="s">
        <v>1401</v>
      </c>
      <c r="G87" s="43"/>
      <c r="H87" s="43"/>
      <c r="I87" s="222"/>
      <c r="J87" s="43"/>
      <c r="K87" s="43"/>
      <c r="L87" s="47"/>
      <c r="M87" s="223"/>
      <c r="N87" s="224"/>
      <c r="O87" s="87"/>
      <c r="P87" s="87"/>
      <c r="Q87" s="87"/>
      <c r="R87" s="87"/>
      <c r="S87" s="87"/>
      <c r="T87" s="88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150</v>
      </c>
      <c r="AU87" s="20" t="s">
        <v>86</v>
      </c>
    </row>
    <row r="88" s="2" customFormat="1">
      <c r="A88" s="41"/>
      <c r="B88" s="42"/>
      <c r="C88" s="43"/>
      <c r="D88" s="225" t="s">
        <v>152</v>
      </c>
      <c r="E88" s="43"/>
      <c r="F88" s="226" t="s">
        <v>1402</v>
      </c>
      <c r="G88" s="43"/>
      <c r="H88" s="43"/>
      <c r="I88" s="222"/>
      <c r="J88" s="43"/>
      <c r="K88" s="43"/>
      <c r="L88" s="47"/>
      <c r="M88" s="223"/>
      <c r="N88" s="224"/>
      <c r="O88" s="87"/>
      <c r="P88" s="87"/>
      <c r="Q88" s="87"/>
      <c r="R88" s="87"/>
      <c r="S88" s="87"/>
      <c r="T88" s="88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152</v>
      </c>
      <c r="AU88" s="20" t="s">
        <v>86</v>
      </c>
    </row>
    <row r="89" s="13" customFormat="1">
      <c r="A89" s="13"/>
      <c r="B89" s="227"/>
      <c r="C89" s="228"/>
      <c r="D89" s="220" t="s">
        <v>171</v>
      </c>
      <c r="E89" s="229" t="s">
        <v>19</v>
      </c>
      <c r="F89" s="230" t="s">
        <v>1403</v>
      </c>
      <c r="G89" s="228"/>
      <c r="H89" s="231">
        <v>180</v>
      </c>
      <c r="I89" s="232"/>
      <c r="J89" s="228"/>
      <c r="K89" s="228"/>
      <c r="L89" s="233"/>
      <c r="M89" s="234"/>
      <c r="N89" s="235"/>
      <c r="O89" s="235"/>
      <c r="P89" s="235"/>
      <c r="Q89" s="235"/>
      <c r="R89" s="235"/>
      <c r="S89" s="235"/>
      <c r="T89" s="236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7" t="s">
        <v>171</v>
      </c>
      <c r="AU89" s="237" t="s">
        <v>86</v>
      </c>
      <c r="AV89" s="13" t="s">
        <v>86</v>
      </c>
      <c r="AW89" s="13" t="s">
        <v>37</v>
      </c>
      <c r="AX89" s="13" t="s">
        <v>76</v>
      </c>
      <c r="AY89" s="237" t="s">
        <v>141</v>
      </c>
    </row>
    <row r="90" s="14" customFormat="1">
      <c r="A90" s="14"/>
      <c r="B90" s="238"/>
      <c r="C90" s="239"/>
      <c r="D90" s="220" t="s">
        <v>171</v>
      </c>
      <c r="E90" s="240" t="s">
        <v>19</v>
      </c>
      <c r="F90" s="241" t="s">
        <v>174</v>
      </c>
      <c r="G90" s="239"/>
      <c r="H90" s="242">
        <v>180</v>
      </c>
      <c r="I90" s="243"/>
      <c r="J90" s="239"/>
      <c r="K90" s="239"/>
      <c r="L90" s="244"/>
      <c r="M90" s="245"/>
      <c r="N90" s="246"/>
      <c r="O90" s="246"/>
      <c r="P90" s="246"/>
      <c r="Q90" s="246"/>
      <c r="R90" s="246"/>
      <c r="S90" s="246"/>
      <c r="T90" s="247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8" t="s">
        <v>171</v>
      </c>
      <c r="AU90" s="248" t="s">
        <v>86</v>
      </c>
      <c r="AV90" s="14" t="s">
        <v>148</v>
      </c>
      <c r="AW90" s="14" t="s">
        <v>37</v>
      </c>
      <c r="AX90" s="14" t="s">
        <v>84</v>
      </c>
      <c r="AY90" s="248" t="s">
        <v>141</v>
      </c>
    </row>
    <row r="91" s="2" customFormat="1" ht="16.5" customHeight="1">
      <c r="A91" s="41"/>
      <c r="B91" s="42"/>
      <c r="C91" s="259" t="s">
        <v>86</v>
      </c>
      <c r="D91" s="259" t="s">
        <v>244</v>
      </c>
      <c r="E91" s="260" t="s">
        <v>1404</v>
      </c>
      <c r="F91" s="261" t="s">
        <v>1405</v>
      </c>
      <c r="G91" s="262" t="s">
        <v>545</v>
      </c>
      <c r="H91" s="263">
        <v>126</v>
      </c>
      <c r="I91" s="264"/>
      <c r="J91" s="265">
        <f>ROUND(I91*H91,2)</f>
        <v>0</v>
      </c>
      <c r="K91" s="261" t="s">
        <v>147</v>
      </c>
      <c r="L91" s="266"/>
      <c r="M91" s="267" t="s">
        <v>19</v>
      </c>
      <c r="N91" s="268" t="s">
        <v>47</v>
      </c>
      <c r="O91" s="87"/>
      <c r="P91" s="216">
        <f>O91*H91</f>
        <v>0</v>
      </c>
      <c r="Q91" s="216">
        <v>0.00012999999999999999</v>
      </c>
      <c r="R91" s="216">
        <f>Q91*H91</f>
        <v>0.016379999999999999</v>
      </c>
      <c r="S91" s="216">
        <v>0</v>
      </c>
      <c r="T91" s="217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8" t="s">
        <v>345</v>
      </c>
      <c r="AT91" s="218" t="s">
        <v>244</v>
      </c>
      <c r="AU91" s="218" t="s">
        <v>86</v>
      </c>
      <c r="AY91" s="20" t="s">
        <v>141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20" t="s">
        <v>84</v>
      </c>
      <c r="BK91" s="219">
        <f>ROUND(I91*H91,2)</f>
        <v>0</v>
      </c>
      <c r="BL91" s="20" t="s">
        <v>250</v>
      </c>
      <c r="BM91" s="218" t="s">
        <v>1406</v>
      </c>
    </row>
    <row r="92" s="2" customFormat="1">
      <c r="A92" s="41"/>
      <c r="B92" s="42"/>
      <c r="C92" s="43"/>
      <c r="D92" s="220" t="s">
        <v>150</v>
      </c>
      <c r="E92" s="43"/>
      <c r="F92" s="221" t="s">
        <v>1405</v>
      </c>
      <c r="G92" s="43"/>
      <c r="H92" s="43"/>
      <c r="I92" s="222"/>
      <c r="J92" s="43"/>
      <c r="K92" s="43"/>
      <c r="L92" s="47"/>
      <c r="M92" s="223"/>
      <c r="N92" s="224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150</v>
      </c>
      <c r="AU92" s="20" t="s">
        <v>86</v>
      </c>
    </row>
    <row r="93" s="13" customFormat="1">
      <c r="A93" s="13"/>
      <c r="B93" s="227"/>
      <c r="C93" s="228"/>
      <c r="D93" s="220" t="s">
        <v>171</v>
      </c>
      <c r="E93" s="229" t="s">
        <v>19</v>
      </c>
      <c r="F93" s="230" t="s">
        <v>900</v>
      </c>
      <c r="G93" s="228"/>
      <c r="H93" s="231">
        <v>120</v>
      </c>
      <c r="I93" s="232"/>
      <c r="J93" s="228"/>
      <c r="K93" s="228"/>
      <c r="L93" s="233"/>
      <c r="M93" s="234"/>
      <c r="N93" s="235"/>
      <c r="O93" s="235"/>
      <c r="P93" s="235"/>
      <c r="Q93" s="235"/>
      <c r="R93" s="235"/>
      <c r="S93" s="235"/>
      <c r="T93" s="23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7" t="s">
        <v>171</v>
      </c>
      <c r="AU93" s="237" t="s">
        <v>86</v>
      </c>
      <c r="AV93" s="13" t="s">
        <v>86</v>
      </c>
      <c r="AW93" s="13" t="s">
        <v>37</v>
      </c>
      <c r="AX93" s="13" t="s">
        <v>84</v>
      </c>
      <c r="AY93" s="237" t="s">
        <v>141</v>
      </c>
    </row>
    <row r="94" s="13" customFormat="1">
      <c r="A94" s="13"/>
      <c r="B94" s="227"/>
      <c r="C94" s="228"/>
      <c r="D94" s="220" t="s">
        <v>171</v>
      </c>
      <c r="E94" s="228"/>
      <c r="F94" s="230" t="s">
        <v>1407</v>
      </c>
      <c r="G94" s="228"/>
      <c r="H94" s="231">
        <v>126</v>
      </c>
      <c r="I94" s="232"/>
      <c r="J94" s="228"/>
      <c r="K94" s="228"/>
      <c r="L94" s="233"/>
      <c r="M94" s="234"/>
      <c r="N94" s="235"/>
      <c r="O94" s="235"/>
      <c r="P94" s="235"/>
      <c r="Q94" s="235"/>
      <c r="R94" s="235"/>
      <c r="S94" s="235"/>
      <c r="T94" s="236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7" t="s">
        <v>171</v>
      </c>
      <c r="AU94" s="237" t="s">
        <v>86</v>
      </c>
      <c r="AV94" s="13" t="s">
        <v>86</v>
      </c>
      <c r="AW94" s="13" t="s">
        <v>4</v>
      </c>
      <c r="AX94" s="13" t="s">
        <v>84</v>
      </c>
      <c r="AY94" s="237" t="s">
        <v>141</v>
      </c>
    </row>
    <row r="95" s="2" customFormat="1" ht="16.5" customHeight="1">
      <c r="A95" s="41"/>
      <c r="B95" s="42"/>
      <c r="C95" s="259" t="s">
        <v>159</v>
      </c>
      <c r="D95" s="259" t="s">
        <v>244</v>
      </c>
      <c r="E95" s="260" t="s">
        <v>1408</v>
      </c>
      <c r="F95" s="261" t="s">
        <v>1409</v>
      </c>
      <c r="G95" s="262" t="s">
        <v>545</v>
      </c>
      <c r="H95" s="263">
        <v>31.5</v>
      </c>
      <c r="I95" s="264"/>
      <c r="J95" s="265">
        <f>ROUND(I95*H95,2)</f>
        <v>0</v>
      </c>
      <c r="K95" s="261" t="s">
        <v>147</v>
      </c>
      <c r="L95" s="266"/>
      <c r="M95" s="267" t="s">
        <v>19</v>
      </c>
      <c r="N95" s="268" t="s">
        <v>47</v>
      </c>
      <c r="O95" s="87"/>
      <c r="P95" s="216">
        <f>O95*H95</f>
        <v>0</v>
      </c>
      <c r="Q95" s="216">
        <v>0.00021000000000000001</v>
      </c>
      <c r="R95" s="216">
        <f>Q95*H95</f>
        <v>0.0066150000000000002</v>
      </c>
      <c r="S95" s="216">
        <v>0</v>
      </c>
      <c r="T95" s="217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8" t="s">
        <v>345</v>
      </c>
      <c r="AT95" s="218" t="s">
        <v>244</v>
      </c>
      <c r="AU95" s="218" t="s">
        <v>86</v>
      </c>
      <c r="AY95" s="20" t="s">
        <v>141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20" t="s">
        <v>84</v>
      </c>
      <c r="BK95" s="219">
        <f>ROUND(I95*H95,2)</f>
        <v>0</v>
      </c>
      <c r="BL95" s="20" t="s">
        <v>250</v>
      </c>
      <c r="BM95" s="218" t="s">
        <v>1410</v>
      </c>
    </row>
    <row r="96" s="2" customFormat="1">
      <c r="A96" s="41"/>
      <c r="B96" s="42"/>
      <c r="C96" s="43"/>
      <c r="D96" s="220" t="s">
        <v>150</v>
      </c>
      <c r="E96" s="43"/>
      <c r="F96" s="221" t="s">
        <v>1409</v>
      </c>
      <c r="G96" s="43"/>
      <c r="H96" s="43"/>
      <c r="I96" s="222"/>
      <c r="J96" s="43"/>
      <c r="K96" s="43"/>
      <c r="L96" s="47"/>
      <c r="M96" s="223"/>
      <c r="N96" s="224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150</v>
      </c>
      <c r="AU96" s="20" t="s">
        <v>86</v>
      </c>
    </row>
    <row r="97" s="13" customFormat="1">
      <c r="A97" s="13"/>
      <c r="B97" s="227"/>
      <c r="C97" s="228"/>
      <c r="D97" s="220" t="s">
        <v>171</v>
      </c>
      <c r="E97" s="229" t="s">
        <v>19</v>
      </c>
      <c r="F97" s="230" t="s">
        <v>337</v>
      </c>
      <c r="G97" s="228"/>
      <c r="H97" s="231">
        <v>30</v>
      </c>
      <c r="I97" s="232"/>
      <c r="J97" s="228"/>
      <c r="K97" s="228"/>
      <c r="L97" s="233"/>
      <c r="M97" s="234"/>
      <c r="N97" s="235"/>
      <c r="O97" s="235"/>
      <c r="P97" s="235"/>
      <c r="Q97" s="235"/>
      <c r="R97" s="235"/>
      <c r="S97" s="235"/>
      <c r="T97" s="23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7" t="s">
        <v>171</v>
      </c>
      <c r="AU97" s="237" t="s">
        <v>86</v>
      </c>
      <c r="AV97" s="13" t="s">
        <v>86</v>
      </c>
      <c r="AW97" s="13" t="s">
        <v>37</v>
      </c>
      <c r="AX97" s="13" t="s">
        <v>84</v>
      </c>
      <c r="AY97" s="237" t="s">
        <v>141</v>
      </c>
    </row>
    <row r="98" s="13" customFormat="1">
      <c r="A98" s="13"/>
      <c r="B98" s="227"/>
      <c r="C98" s="228"/>
      <c r="D98" s="220" t="s">
        <v>171</v>
      </c>
      <c r="E98" s="228"/>
      <c r="F98" s="230" t="s">
        <v>1411</v>
      </c>
      <c r="G98" s="228"/>
      <c r="H98" s="231">
        <v>31.5</v>
      </c>
      <c r="I98" s="232"/>
      <c r="J98" s="228"/>
      <c r="K98" s="228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171</v>
      </c>
      <c r="AU98" s="237" t="s">
        <v>86</v>
      </c>
      <c r="AV98" s="13" t="s">
        <v>86</v>
      </c>
      <c r="AW98" s="13" t="s">
        <v>4</v>
      </c>
      <c r="AX98" s="13" t="s">
        <v>84</v>
      </c>
      <c r="AY98" s="237" t="s">
        <v>141</v>
      </c>
    </row>
    <row r="99" s="2" customFormat="1" ht="16.5" customHeight="1">
      <c r="A99" s="41"/>
      <c r="B99" s="42"/>
      <c r="C99" s="259" t="s">
        <v>148</v>
      </c>
      <c r="D99" s="259" t="s">
        <v>244</v>
      </c>
      <c r="E99" s="260" t="s">
        <v>1412</v>
      </c>
      <c r="F99" s="261" t="s">
        <v>1413</v>
      </c>
      <c r="G99" s="262" t="s">
        <v>545</v>
      </c>
      <c r="H99" s="263">
        <v>31.5</v>
      </c>
      <c r="I99" s="264"/>
      <c r="J99" s="265">
        <f>ROUND(I99*H99,2)</f>
        <v>0</v>
      </c>
      <c r="K99" s="261" t="s">
        <v>147</v>
      </c>
      <c r="L99" s="266"/>
      <c r="M99" s="267" t="s">
        <v>19</v>
      </c>
      <c r="N99" s="268" t="s">
        <v>47</v>
      </c>
      <c r="O99" s="87"/>
      <c r="P99" s="216">
        <f>O99*H99</f>
        <v>0</v>
      </c>
      <c r="Q99" s="216">
        <v>0.00054000000000000001</v>
      </c>
      <c r="R99" s="216">
        <f>Q99*H99</f>
        <v>0.017010000000000001</v>
      </c>
      <c r="S99" s="216">
        <v>0</v>
      </c>
      <c r="T99" s="217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18" t="s">
        <v>345</v>
      </c>
      <c r="AT99" s="218" t="s">
        <v>244</v>
      </c>
      <c r="AU99" s="218" t="s">
        <v>86</v>
      </c>
      <c r="AY99" s="20" t="s">
        <v>141</v>
      </c>
      <c r="BE99" s="219">
        <f>IF(N99="základní",J99,0)</f>
        <v>0</v>
      </c>
      <c r="BF99" s="219">
        <f>IF(N99="snížená",J99,0)</f>
        <v>0</v>
      </c>
      <c r="BG99" s="219">
        <f>IF(N99="zákl. přenesená",J99,0)</f>
        <v>0</v>
      </c>
      <c r="BH99" s="219">
        <f>IF(N99="sníž. přenesená",J99,0)</f>
        <v>0</v>
      </c>
      <c r="BI99" s="219">
        <f>IF(N99="nulová",J99,0)</f>
        <v>0</v>
      </c>
      <c r="BJ99" s="20" t="s">
        <v>84</v>
      </c>
      <c r="BK99" s="219">
        <f>ROUND(I99*H99,2)</f>
        <v>0</v>
      </c>
      <c r="BL99" s="20" t="s">
        <v>250</v>
      </c>
      <c r="BM99" s="218" t="s">
        <v>1414</v>
      </c>
    </row>
    <row r="100" s="2" customFormat="1">
      <c r="A100" s="41"/>
      <c r="B100" s="42"/>
      <c r="C100" s="43"/>
      <c r="D100" s="220" t="s">
        <v>150</v>
      </c>
      <c r="E100" s="43"/>
      <c r="F100" s="221" t="s">
        <v>1413</v>
      </c>
      <c r="G100" s="43"/>
      <c r="H100" s="43"/>
      <c r="I100" s="222"/>
      <c r="J100" s="43"/>
      <c r="K100" s="43"/>
      <c r="L100" s="47"/>
      <c r="M100" s="223"/>
      <c r="N100" s="224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150</v>
      </c>
      <c r="AU100" s="20" t="s">
        <v>86</v>
      </c>
    </row>
    <row r="101" s="13" customFormat="1">
      <c r="A101" s="13"/>
      <c r="B101" s="227"/>
      <c r="C101" s="228"/>
      <c r="D101" s="220" t="s">
        <v>171</v>
      </c>
      <c r="E101" s="229" t="s">
        <v>19</v>
      </c>
      <c r="F101" s="230" t="s">
        <v>337</v>
      </c>
      <c r="G101" s="228"/>
      <c r="H101" s="231">
        <v>30</v>
      </c>
      <c r="I101" s="232"/>
      <c r="J101" s="228"/>
      <c r="K101" s="228"/>
      <c r="L101" s="233"/>
      <c r="M101" s="234"/>
      <c r="N101" s="235"/>
      <c r="O101" s="235"/>
      <c r="P101" s="235"/>
      <c r="Q101" s="235"/>
      <c r="R101" s="235"/>
      <c r="S101" s="235"/>
      <c r="T101" s="23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7" t="s">
        <v>171</v>
      </c>
      <c r="AU101" s="237" t="s">
        <v>86</v>
      </c>
      <c r="AV101" s="13" t="s">
        <v>86</v>
      </c>
      <c r="AW101" s="13" t="s">
        <v>37</v>
      </c>
      <c r="AX101" s="13" t="s">
        <v>84</v>
      </c>
      <c r="AY101" s="237" t="s">
        <v>141</v>
      </c>
    </row>
    <row r="102" s="13" customFormat="1">
      <c r="A102" s="13"/>
      <c r="B102" s="227"/>
      <c r="C102" s="228"/>
      <c r="D102" s="220" t="s">
        <v>171</v>
      </c>
      <c r="E102" s="228"/>
      <c r="F102" s="230" t="s">
        <v>1411</v>
      </c>
      <c r="G102" s="228"/>
      <c r="H102" s="231">
        <v>31.5</v>
      </c>
      <c r="I102" s="232"/>
      <c r="J102" s="228"/>
      <c r="K102" s="228"/>
      <c r="L102" s="233"/>
      <c r="M102" s="234"/>
      <c r="N102" s="235"/>
      <c r="O102" s="235"/>
      <c r="P102" s="235"/>
      <c r="Q102" s="235"/>
      <c r="R102" s="235"/>
      <c r="S102" s="235"/>
      <c r="T102" s="23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7" t="s">
        <v>171</v>
      </c>
      <c r="AU102" s="237" t="s">
        <v>86</v>
      </c>
      <c r="AV102" s="13" t="s">
        <v>86</v>
      </c>
      <c r="AW102" s="13" t="s">
        <v>4</v>
      </c>
      <c r="AX102" s="13" t="s">
        <v>84</v>
      </c>
      <c r="AY102" s="237" t="s">
        <v>141</v>
      </c>
    </row>
    <row r="103" s="2" customFormat="1" ht="16.5" customHeight="1">
      <c r="A103" s="41"/>
      <c r="B103" s="42"/>
      <c r="C103" s="207" t="s">
        <v>175</v>
      </c>
      <c r="D103" s="207" t="s">
        <v>143</v>
      </c>
      <c r="E103" s="208" t="s">
        <v>1415</v>
      </c>
      <c r="F103" s="209" t="s">
        <v>1416</v>
      </c>
      <c r="G103" s="210" t="s">
        <v>545</v>
      </c>
      <c r="H103" s="211">
        <v>30</v>
      </c>
      <c r="I103" s="212"/>
      <c r="J103" s="213">
        <f>ROUND(I103*H103,2)</f>
        <v>0</v>
      </c>
      <c r="K103" s="209" t="s">
        <v>315</v>
      </c>
      <c r="L103" s="47"/>
      <c r="M103" s="214" t="s">
        <v>19</v>
      </c>
      <c r="N103" s="215" t="s">
        <v>47</v>
      </c>
      <c r="O103" s="87"/>
      <c r="P103" s="216">
        <f>O103*H103</f>
        <v>0</v>
      </c>
      <c r="Q103" s="216">
        <v>0</v>
      </c>
      <c r="R103" s="216">
        <f>Q103*H103</f>
        <v>0</v>
      </c>
      <c r="S103" s="216">
        <v>0</v>
      </c>
      <c r="T103" s="217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18" t="s">
        <v>250</v>
      </c>
      <c r="AT103" s="218" t="s">
        <v>143</v>
      </c>
      <c r="AU103" s="218" t="s">
        <v>86</v>
      </c>
      <c r="AY103" s="20" t="s">
        <v>141</v>
      </c>
      <c r="BE103" s="219">
        <f>IF(N103="základní",J103,0)</f>
        <v>0</v>
      </c>
      <c r="BF103" s="219">
        <f>IF(N103="snížená",J103,0)</f>
        <v>0</v>
      </c>
      <c r="BG103" s="219">
        <f>IF(N103="zákl. přenesená",J103,0)</f>
        <v>0</v>
      </c>
      <c r="BH103" s="219">
        <f>IF(N103="sníž. přenesená",J103,0)</f>
        <v>0</v>
      </c>
      <c r="BI103" s="219">
        <f>IF(N103="nulová",J103,0)</f>
        <v>0</v>
      </c>
      <c r="BJ103" s="20" t="s">
        <v>84</v>
      </c>
      <c r="BK103" s="219">
        <f>ROUND(I103*H103,2)</f>
        <v>0</v>
      </c>
      <c r="BL103" s="20" t="s">
        <v>250</v>
      </c>
      <c r="BM103" s="218" t="s">
        <v>1417</v>
      </c>
    </row>
    <row r="104" s="2" customFormat="1">
      <c r="A104" s="41"/>
      <c r="B104" s="42"/>
      <c r="C104" s="43"/>
      <c r="D104" s="220" t="s">
        <v>150</v>
      </c>
      <c r="E104" s="43"/>
      <c r="F104" s="221" t="s">
        <v>1418</v>
      </c>
      <c r="G104" s="43"/>
      <c r="H104" s="43"/>
      <c r="I104" s="222"/>
      <c r="J104" s="43"/>
      <c r="K104" s="43"/>
      <c r="L104" s="47"/>
      <c r="M104" s="223"/>
      <c r="N104" s="224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150</v>
      </c>
      <c r="AU104" s="20" t="s">
        <v>86</v>
      </c>
    </row>
    <row r="105" s="2" customFormat="1" ht="24.15" customHeight="1">
      <c r="A105" s="41"/>
      <c r="B105" s="42"/>
      <c r="C105" s="259" t="s">
        <v>182</v>
      </c>
      <c r="D105" s="259" t="s">
        <v>244</v>
      </c>
      <c r="E105" s="260" t="s">
        <v>1419</v>
      </c>
      <c r="F105" s="261" t="s">
        <v>1420</v>
      </c>
      <c r="G105" s="262" t="s">
        <v>545</v>
      </c>
      <c r="H105" s="263">
        <v>31.5</v>
      </c>
      <c r="I105" s="264"/>
      <c r="J105" s="265">
        <f>ROUND(I105*H105,2)</f>
        <v>0</v>
      </c>
      <c r="K105" s="261" t="s">
        <v>147</v>
      </c>
      <c r="L105" s="266"/>
      <c r="M105" s="267" t="s">
        <v>19</v>
      </c>
      <c r="N105" s="268" t="s">
        <v>47</v>
      </c>
      <c r="O105" s="87"/>
      <c r="P105" s="216">
        <f>O105*H105</f>
        <v>0</v>
      </c>
      <c r="Q105" s="216">
        <v>0.00022000000000000001</v>
      </c>
      <c r="R105" s="216">
        <f>Q105*H105</f>
        <v>0.0069300000000000004</v>
      </c>
      <c r="S105" s="216">
        <v>0</v>
      </c>
      <c r="T105" s="217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18" t="s">
        <v>345</v>
      </c>
      <c r="AT105" s="218" t="s">
        <v>244</v>
      </c>
      <c r="AU105" s="218" t="s">
        <v>86</v>
      </c>
      <c r="AY105" s="20" t="s">
        <v>141</v>
      </c>
      <c r="BE105" s="219">
        <f>IF(N105="základní",J105,0)</f>
        <v>0</v>
      </c>
      <c r="BF105" s="219">
        <f>IF(N105="snížená",J105,0)</f>
        <v>0</v>
      </c>
      <c r="BG105" s="219">
        <f>IF(N105="zákl. přenesená",J105,0)</f>
        <v>0</v>
      </c>
      <c r="BH105" s="219">
        <f>IF(N105="sníž. přenesená",J105,0)</f>
        <v>0</v>
      </c>
      <c r="BI105" s="219">
        <f>IF(N105="nulová",J105,0)</f>
        <v>0</v>
      </c>
      <c r="BJ105" s="20" t="s">
        <v>84</v>
      </c>
      <c r="BK105" s="219">
        <f>ROUND(I105*H105,2)</f>
        <v>0</v>
      </c>
      <c r="BL105" s="20" t="s">
        <v>250</v>
      </c>
      <c r="BM105" s="218" t="s">
        <v>1421</v>
      </c>
    </row>
    <row r="106" s="2" customFormat="1">
      <c r="A106" s="41"/>
      <c r="B106" s="42"/>
      <c r="C106" s="43"/>
      <c r="D106" s="220" t="s">
        <v>150</v>
      </c>
      <c r="E106" s="43"/>
      <c r="F106" s="221" t="s">
        <v>1420</v>
      </c>
      <c r="G106" s="43"/>
      <c r="H106" s="43"/>
      <c r="I106" s="222"/>
      <c r="J106" s="43"/>
      <c r="K106" s="43"/>
      <c r="L106" s="47"/>
      <c r="M106" s="223"/>
      <c r="N106" s="224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150</v>
      </c>
      <c r="AU106" s="20" t="s">
        <v>86</v>
      </c>
    </row>
    <row r="107" s="13" customFormat="1">
      <c r="A107" s="13"/>
      <c r="B107" s="227"/>
      <c r="C107" s="228"/>
      <c r="D107" s="220" t="s">
        <v>171</v>
      </c>
      <c r="E107" s="229" t="s">
        <v>19</v>
      </c>
      <c r="F107" s="230" t="s">
        <v>337</v>
      </c>
      <c r="G107" s="228"/>
      <c r="H107" s="231">
        <v>30</v>
      </c>
      <c r="I107" s="232"/>
      <c r="J107" s="228"/>
      <c r="K107" s="228"/>
      <c r="L107" s="233"/>
      <c r="M107" s="234"/>
      <c r="N107" s="235"/>
      <c r="O107" s="235"/>
      <c r="P107" s="235"/>
      <c r="Q107" s="235"/>
      <c r="R107" s="235"/>
      <c r="S107" s="235"/>
      <c r="T107" s="23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7" t="s">
        <v>171</v>
      </c>
      <c r="AU107" s="237" t="s">
        <v>86</v>
      </c>
      <c r="AV107" s="13" t="s">
        <v>86</v>
      </c>
      <c r="AW107" s="13" t="s">
        <v>37</v>
      </c>
      <c r="AX107" s="13" t="s">
        <v>84</v>
      </c>
      <c r="AY107" s="237" t="s">
        <v>141</v>
      </c>
    </row>
    <row r="108" s="13" customFormat="1">
      <c r="A108" s="13"/>
      <c r="B108" s="227"/>
      <c r="C108" s="228"/>
      <c r="D108" s="220" t="s">
        <v>171</v>
      </c>
      <c r="E108" s="228"/>
      <c r="F108" s="230" t="s">
        <v>1411</v>
      </c>
      <c r="G108" s="228"/>
      <c r="H108" s="231">
        <v>31.5</v>
      </c>
      <c r="I108" s="232"/>
      <c r="J108" s="228"/>
      <c r="K108" s="228"/>
      <c r="L108" s="233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7" t="s">
        <v>171</v>
      </c>
      <c r="AU108" s="237" t="s">
        <v>86</v>
      </c>
      <c r="AV108" s="13" t="s">
        <v>86</v>
      </c>
      <c r="AW108" s="13" t="s">
        <v>4</v>
      </c>
      <c r="AX108" s="13" t="s">
        <v>84</v>
      </c>
      <c r="AY108" s="237" t="s">
        <v>141</v>
      </c>
    </row>
    <row r="109" s="2" customFormat="1" ht="16.5" customHeight="1">
      <c r="A109" s="41"/>
      <c r="B109" s="42"/>
      <c r="C109" s="207" t="s">
        <v>190</v>
      </c>
      <c r="D109" s="207" t="s">
        <v>143</v>
      </c>
      <c r="E109" s="208" t="s">
        <v>1422</v>
      </c>
      <c r="F109" s="209" t="s">
        <v>1423</v>
      </c>
      <c r="G109" s="210" t="s">
        <v>307</v>
      </c>
      <c r="H109" s="211">
        <v>1</v>
      </c>
      <c r="I109" s="212"/>
      <c r="J109" s="213">
        <f>ROUND(I109*H109,2)</f>
        <v>0</v>
      </c>
      <c r="K109" s="209" t="s">
        <v>147</v>
      </c>
      <c r="L109" s="47"/>
      <c r="M109" s="214" t="s">
        <v>19</v>
      </c>
      <c r="N109" s="215" t="s">
        <v>47</v>
      </c>
      <c r="O109" s="87"/>
      <c r="P109" s="216">
        <f>O109*H109</f>
        <v>0</v>
      </c>
      <c r="Q109" s="216">
        <v>0</v>
      </c>
      <c r="R109" s="216">
        <f>Q109*H109</f>
        <v>0</v>
      </c>
      <c r="S109" s="216">
        <v>0</v>
      </c>
      <c r="T109" s="217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8" t="s">
        <v>250</v>
      </c>
      <c r="AT109" s="218" t="s">
        <v>143</v>
      </c>
      <c r="AU109" s="218" t="s">
        <v>86</v>
      </c>
      <c r="AY109" s="20" t="s">
        <v>141</v>
      </c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20" t="s">
        <v>84</v>
      </c>
      <c r="BK109" s="219">
        <f>ROUND(I109*H109,2)</f>
        <v>0</v>
      </c>
      <c r="BL109" s="20" t="s">
        <v>250</v>
      </c>
      <c r="BM109" s="218" t="s">
        <v>1424</v>
      </c>
    </row>
    <row r="110" s="2" customFormat="1">
      <c r="A110" s="41"/>
      <c r="B110" s="42"/>
      <c r="C110" s="43"/>
      <c r="D110" s="220" t="s">
        <v>150</v>
      </c>
      <c r="E110" s="43"/>
      <c r="F110" s="221" t="s">
        <v>1425</v>
      </c>
      <c r="G110" s="43"/>
      <c r="H110" s="43"/>
      <c r="I110" s="222"/>
      <c r="J110" s="43"/>
      <c r="K110" s="43"/>
      <c r="L110" s="47"/>
      <c r="M110" s="223"/>
      <c r="N110" s="224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150</v>
      </c>
      <c r="AU110" s="20" t="s">
        <v>86</v>
      </c>
    </row>
    <row r="111" s="2" customFormat="1">
      <c r="A111" s="41"/>
      <c r="B111" s="42"/>
      <c r="C111" s="43"/>
      <c r="D111" s="225" t="s">
        <v>152</v>
      </c>
      <c r="E111" s="43"/>
      <c r="F111" s="226" t="s">
        <v>1426</v>
      </c>
      <c r="G111" s="43"/>
      <c r="H111" s="43"/>
      <c r="I111" s="222"/>
      <c r="J111" s="43"/>
      <c r="K111" s="43"/>
      <c r="L111" s="47"/>
      <c r="M111" s="223"/>
      <c r="N111" s="224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152</v>
      </c>
      <c r="AU111" s="20" t="s">
        <v>86</v>
      </c>
    </row>
    <row r="112" s="2" customFormat="1" ht="24.15" customHeight="1">
      <c r="A112" s="41"/>
      <c r="B112" s="42"/>
      <c r="C112" s="259" t="s">
        <v>197</v>
      </c>
      <c r="D112" s="259" t="s">
        <v>244</v>
      </c>
      <c r="E112" s="260" t="s">
        <v>1427</v>
      </c>
      <c r="F112" s="261" t="s">
        <v>1428</v>
      </c>
      <c r="G112" s="262" t="s">
        <v>307</v>
      </c>
      <c r="H112" s="263">
        <v>1</v>
      </c>
      <c r="I112" s="264"/>
      <c r="J112" s="265">
        <f>ROUND(I112*H112,2)</f>
        <v>0</v>
      </c>
      <c r="K112" s="261" t="s">
        <v>147</v>
      </c>
      <c r="L112" s="266"/>
      <c r="M112" s="267" t="s">
        <v>19</v>
      </c>
      <c r="N112" s="268" t="s">
        <v>47</v>
      </c>
      <c r="O112" s="87"/>
      <c r="P112" s="216">
        <f>O112*H112</f>
        <v>0</v>
      </c>
      <c r="Q112" s="216">
        <v>0.00019000000000000001</v>
      </c>
      <c r="R112" s="216">
        <f>Q112*H112</f>
        <v>0.00019000000000000001</v>
      </c>
      <c r="S112" s="216">
        <v>0</v>
      </c>
      <c r="T112" s="217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18" t="s">
        <v>345</v>
      </c>
      <c r="AT112" s="218" t="s">
        <v>244</v>
      </c>
      <c r="AU112" s="218" t="s">
        <v>86</v>
      </c>
      <c r="AY112" s="20" t="s">
        <v>141</v>
      </c>
      <c r="BE112" s="219">
        <f>IF(N112="základní",J112,0)</f>
        <v>0</v>
      </c>
      <c r="BF112" s="219">
        <f>IF(N112="snížená",J112,0)</f>
        <v>0</v>
      </c>
      <c r="BG112" s="219">
        <f>IF(N112="zákl. přenesená",J112,0)</f>
        <v>0</v>
      </c>
      <c r="BH112" s="219">
        <f>IF(N112="sníž. přenesená",J112,0)</f>
        <v>0</v>
      </c>
      <c r="BI112" s="219">
        <f>IF(N112="nulová",J112,0)</f>
        <v>0</v>
      </c>
      <c r="BJ112" s="20" t="s">
        <v>84</v>
      </c>
      <c r="BK112" s="219">
        <f>ROUND(I112*H112,2)</f>
        <v>0</v>
      </c>
      <c r="BL112" s="20" t="s">
        <v>250</v>
      </c>
      <c r="BM112" s="218" t="s">
        <v>1429</v>
      </c>
    </row>
    <row r="113" s="2" customFormat="1">
      <c r="A113" s="41"/>
      <c r="B113" s="42"/>
      <c r="C113" s="43"/>
      <c r="D113" s="220" t="s">
        <v>150</v>
      </c>
      <c r="E113" s="43"/>
      <c r="F113" s="221" t="s">
        <v>1428</v>
      </c>
      <c r="G113" s="43"/>
      <c r="H113" s="43"/>
      <c r="I113" s="222"/>
      <c r="J113" s="43"/>
      <c r="K113" s="43"/>
      <c r="L113" s="47"/>
      <c r="M113" s="223"/>
      <c r="N113" s="224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150</v>
      </c>
      <c r="AU113" s="20" t="s">
        <v>86</v>
      </c>
    </row>
    <row r="114" s="2" customFormat="1" ht="16.5" customHeight="1">
      <c r="A114" s="41"/>
      <c r="B114" s="42"/>
      <c r="C114" s="207" t="s">
        <v>204</v>
      </c>
      <c r="D114" s="207" t="s">
        <v>143</v>
      </c>
      <c r="E114" s="208" t="s">
        <v>1430</v>
      </c>
      <c r="F114" s="209" t="s">
        <v>1431</v>
      </c>
      <c r="G114" s="210" t="s">
        <v>307</v>
      </c>
      <c r="H114" s="211">
        <v>10</v>
      </c>
      <c r="I114" s="212"/>
      <c r="J114" s="213">
        <f>ROUND(I114*H114,2)</f>
        <v>0</v>
      </c>
      <c r="K114" s="209" t="s">
        <v>147</v>
      </c>
      <c r="L114" s="47"/>
      <c r="M114" s="214" t="s">
        <v>19</v>
      </c>
      <c r="N114" s="215" t="s">
        <v>47</v>
      </c>
      <c r="O114" s="87"/>
      <c r="P114" s="216">
        <f>O114*H114</f>
        <v>0</v>
      </c>
      <c r="Q114" s="216">
        <v>0</v>
      </c>
      <c r="R114" s="216">
        <f>Q114*H114</f>
        <v>0</v>
      </c>
      <c r="S114" s="216">
        <v>0</v>
      </c>
      <c r="T114" s="217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8" t="s">
        <v>250</v>
      </c>
      <c r="AT114" s="218" t="s">
        <v>143</v>
      </c>
      <c r="AU114" s="218" t="s">
        <v>86</v>
      </c>
      <c r="AY114" s="20" t="s">
        <v>141</v>
      </c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20" t="s">
        <v>84</v>
      </c>
      <c r="BK114" s="219">
        <f>ROUND(I114*H114,2)</f>
        <v>0</v>
      </c>
      <c r="BL114" s="20" t="s">
        <v>250</v>
      </c>
      <c r="BM114" s="218" t="s">
        <v>1432</v>
      </c>
    </row>
    <row r="115" s="2" customFormat="1">
      <c r="A115" s="41"/>
      <c r="B115" s="42"/>
      <c r="C115" s="43"/>
      <c r="D115" s="220" t="s">
        <v>150</v>
      </c>
      <c r="E115" s="43"/>
      <c r="F115" s="221" t="s">
        <v>1433</v>
      </c>
      <c r="G115" s="43"/>
      <c r="H115" s="43"/>
      <c r="I115" s="222"/>
      <c r="J115" s="43"/>
      <c r="K115" s="43"/>
      <c r="L115" s="47"/>
      <c r="M115" s="223"/>
      <c r="N115" s="224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150</v>
      </c>
      <c r="AU115" s="20" t="s">
        <v>86</v>
      </c>
    </row>
    <row r="116" s="2" customFormat="1">
      <c r="A116" s="41"/>
      <c r="B116" s="42"/>
      <c r="C116" s="43"/>
      <c r="D116" s="225" t="s">
        <v>152</v>
      </c>
      <c r="E116" s="43"/>
      <c r="F116" s="226" t="s">
        <v>1434</v>
      </c>
      <c r="G116" s="43"/>
      <c r="H116" s="43"/>
      <c r="I116" s="222"/>
      <c r="J116" s="43"/>
      <c r="K116" s="43"/>
      <c r="L116" s="47"/>
      <c r="M116" s="223"/>
      <c r="N116" s="224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152</v>
      </c>
      <c r="AU116" s="20" t="s">
        <v>86</v>
      </c>
    </row>
    <row r="117" s="2" customFormat="1" ht="24.15" customHeight="1">
      <c r="A117" s="41"/>
      <c r="B117" s="42"/>
      <c r="C117" s="259" t="s">
        <v>211</v>
      </c>
      <c r="D117" s="259" t="s">
        <v>244</v>
      </c>
      <c r="E117" s="260" t="s">
        <v>1435</v>
      </c>
      <c r="F117" s="261" t="s">
        <v>1436</v>
      </c>
      <c r="G117" s="262" t="s">
        <v>307</v>
      </c>
      <c r="H117" s="263">
        <v>10</v>
      </c>
      <c r="I117" s="264"/>
      <c r="J117" s="265">
        <f>ROUND(I117*H117,2)</f>
        <v>0</v>
      </c>
      <c r="K117" s="261" t="s">
        <v>147</v>
      </c>
      <c r="L117" s="266"/>
      <c r="M117" s="267" t="s">
        <v>19</v>
      </c>
      <c r="N117" s="268" t="s">
        <v>47</v>
      </c>
      <c r="O117" s="87"/>
      <c r="P117" s="216">
        <f>O117*H117</f>
        <v>0</v>
      </c>
      <c r="Q117" s="216">
        <v>9.0000000000000006E-05</v>
      </c>
      <c r="R117" s="216">
        <f>Q117*H117</f>
        <v>0.00090000000000000008</v>
      </c>
      <c r="S117" s="216">
        <v>0</v>
      </c>
      <c r="T117" s="217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18" t="s">
        <v>345</v>
      </c>
      <c r="AT117" s="218" t="s">
        <v>244</v>
      </c>
      <c r="AU117" s="218" t="s">
        <v>86</v>
      </c>
      <c r="AY117" s="20" t="s">
        <v>141</v>
      </c>
      <c r="BE117" s="219">
        <f>IF(N117="základní",J117,0)</f>
        <v>0</v>
      </c>
      <c r="BF117" s="219">
        <f>IF(N117="snížená",J117,0)</f>
        <v>0</v>
      </c>
      <c r="BG117" s="219">
        <f>IF(N117="zákl. přenesená",J117,0)</f>
        <v>0</v>
      </c>
      <c r="BH117" s="219">
        <f>IF(N117="sníž. přenesená",J117,0)</f>
        <v>0</v>
      </c>
      <c r="BI117" s="219">
        <f>IF(N117="nulová",J117,0)</f>
        <v>0</v>
      </c>
      <c r="BJ117" s="20" t="s">
        <v>84</v>
      </c>
      <c r="BK117" s="219">
        <f>ROUND(I117*H117,2)</f>
        <v>0</v>
      </c>
      <c r="BL117" s="20" t="s">
        <v>250</v>
      </c>
      <c r="BM117" s="218" t="s">
        <v>1437</v>
      </c>
    </row>
    <row r="118" s="2" customFormat="1">
      <c r="A118" s="41"/>
      <c r="B118" s="42"/>
      <c r="C118" s="43"/>
      <c r="D118" s="220" t="s">
        <v>150</v>
      </c>
      <c r="E118" s="43"/>
      <c r="F118" s="221" t="s">
        <v>1436</v>
      </c>
      <c r="G118" s="43"/>
      <c r="H118" s="43"/>
      <c r="I118" s="222"/>
      <c r="J118" s="43"/>
      <c r="K118" s="43"/>
      <c r="L118" s="47"/>
      <c r="M118" s="223"/>
      <c r="N118" s="224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150</v>
      </c>
      <c r="AU118" s="20" t="s">
        <v>86</v>
      </c>
    </row>
    <row r="119" s="2" customFormat="1" ht="33" customHeight="1">
      <c r="A119" s="41"/>
      <c r="B119" s="42"/>
      <c r="C119" s="207" t="s">
        <v>217</v>
      </c>
      <c r="D119" s="207" t="s">
        <v>143</v>
      </c>
      <c r="E119" s="208" t="s">
        <v>1438</v>
      </c>
      <c r="F119" s="209" t="s">
        <v>1439</v>
      </c>
      <c r="G119" s="210" t="s">
        <v>545</v>
      </c>
      <c r="H119" s="211">
        <v>45</v>
      </c>
      <c r="I119" s="212"/>
      <c r="J119" s="213">
        <f>ROUND(I119*H119,2)</f>
        <v>0</v>
      </c>
      <c r="K119" s="209" t="s">
        <v>147</v>
      </c>
      <c r="L119" s="47"/>
      <c r="M119" s="214" t="s">
        <v>19</v>
      </c>
      <c r="N119" s="215" t="s">
        <v>47</v>
      </c>
      <c r="O119" s="87"/>
      <c r="P119" s="216">
        <f>O119*H119</f>
        <v>0</v>
      </c>
      <c r="Q119" s="216">
        <v>0</v>
      </c>
      <c r="R119" s="216">
        <f>Q119*H119</f>
        <v>0</v>
      </c>
      <c r="S119" s="216">
        <v>0</v>
      </c>
      <c r="T119" s="217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18" t="s">
        <v>250</v>
      </c>
      <c r="AT119" s="218" t="s">
        <v>143</v>
      </c>
      <c r="AU119" s="218" t="s">
        <v>86</v>
      </c>
      <c r="AY119" s="20" t="s">
        <v>141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20" t="s">
        <v>84</v>
      </c>
      <c r="BK119" s="219">
        <f>ROUND(I119*H119,2)</f>
        <v>0</v>
      </c>
      <c r="BL119" s="20" t="s">
        <v>250</v>
      </c>
      <c r="BM119" s="218" t="s">
        <v>1440</v>
      </c>
    </row>
    <row r="120" s="2" customFormat="1">
      <c r="A120" s="41"/>
      <c r="B120" s="42"/>
      <c r="C120" s="43"/>
      <c r="D120" s="220" t="s">
        <v>150</v>
      </c>
      <c r="E120" s="43"/>
      <c r="F120" s="221" t="s">
        <v>1441</v>
      </c>
      <c r="G120" s="43"/>
      <c r="H120" s="43"/>
      <c r="I120" s="222"/>
      <c r="J120" s="43"/>
      <c r="K120" s="43"/>
      <c r="L120" s="47"/>
      <c r="M120" s="223"/>
      <c r="N120" s="224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150</v>
      </c>
      <c r="AU120" s="20" t="s">
        <v>86</v>
      </c>
    </row>
    <row r="121" s="2" customFormat="1">
      <c r="A121" s="41"/>
      <c r="B121" s="42"/>
      <c r="C121" s="43"/>
      <c r="D121" s="225" t="s">
        <v>152</v>
      </c>
      <c r="E121" s="43"/>
      <c r="F121" s="226" t="s">
        <v>1442</v>
      </c>
      <c r="G121" s="43"/>
      <c r="H121" s="43"/>
      <c r="I121" s="222"/>
      <c r="J121" s="43"/>
      <c r="K121" s="43"/>
      <c r="L121" s="47"/>
      <c r="M121" s="223"/>
      <c r="N121" s="224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152</v>
      </c>
      <c r="AU121" s="20" t="s">
        <v>86</v>
      </c>
    </row>
    <row r="122" s="2" customFormat="1" ht="24.15" customHeight="1">
      <c r="A122" s="41"/>
      <c r="B122" s="42"/>
      <c r="C122" s="259" t="s">
        <v>8</v>
      </c>
      <c r="D122" s="259" t="s">
        <v>244</v>
      </c>
      <c r="E122" s="260" t="s">
        <v>1443</v>
      </c>
      <c r="F122" s="261" t="s">
        <v>1444</v>
      </c>
      <c r="G122" s="262" t="s">
        <v>545</v>
      </c>
      <c r="H122" s="263">
        <v>51.75</v>
      </c>
      <c r="I122" s="264"/>
      <c r="J122" s="265">
        <f>ROUND(I122*H122,2)</f>
        <v>0</v>
      </c>
      <c r="K122" s="261" t="s">
        <v>147</v>
      </c>
      <c r="L122" s="266"/>
      <c r="M122" s="267" t="s">
        <v>19</v>
      </c>
      <c r="N122" s="268" t="s">
        <v>47</v>
      </c>
      <c r="O122" s="87"/>
      <c r="P122" s="216">
        <f>O122*H122</f>
        <v>0</v>
      </c>
      <c r="Q122" s="216">
        <v>6.9999999999999994E-05</v>
      </c>
      <c r="R122" s="216">
        <f>Q122*H122</f>
        <v>0.0036224999999999999</v>
      </c>
      <c r="S122" s="216">
        <v>0</v>
      </c>
      <c r="T122" s="217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18" t="s">
        <v>345</v>
      </c>
      <c r="AT122" s="218" t="s">
        <v>244</v>
      </c>
      <c r="AU122" s="218" t="s">
        <v>86</v>
      </c>
      <c r="AY122" s="20" t="s">
        <v>141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20" t="s">
        <v>84</v>
      </c>
      <c r="BK122" s="219">
        <f>ROUND(I122*H122,2)</f>
        <v>0</v>
      </c>
      <c r="BL122" s="20" t="s">
        <v>250</v>
      </c>
      <c r="BM122" s="218" t="s">
        <v>1445</v>
      </c>
    </row>
    <row r="123" s="2" customFormat="1">
      <c r="A123" s="41"/>
      <c r="B123" s="42"/>
      <c r="C123" s="43"/>
      <c r="D123" s="220" t="s">
        <v>150</v>
      </c>
      <c r="E123" s="43"/>
      <c r="F123" s="221" t="s">
        <v>1444</v>
      </c>
      <c r="G123" s="43"/>
      <c r="H123" s="43"/>
      <c r="I123" s="222"/>
      <c r="J123" s="43"/>
      <c r="K123" s="43"/>
      <c r="L123" s="47"/>
      <c r="M123" s="223"/>
      <c r="N123" s="224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150</v>
      </c>
      <c r="AU123" s="20" t="s">
        <v>86</v>
      </c>
    </row>
    <row r="124" s="13" customFormat="1">
      <c r="A124" s="13"/>
      <c r="B124" s="227"/>
      <c r="C124" s="228"/>
      <c r="D124" s="220" t="s">
        <v>171</v>
      </c>
      <c r="E124" s="229" t="s">
        <v>19</v>
      </c>
      <c r="F124" s="230" t="s">
        <v>422</v>
      </c>
      <c r="G124" s="228"/>
      <c r="H124" s="231">
        <v>45</v>
      </c>
      <c r="I124" s="232"/>
      <c r="J124" s="228"/>
      <c r="K124" s="228"/>
      <c r="L124" s="233"/>
      <c r="M124" s="234"/>
      <c r="N124" s="235"/>
      <c r="O124" s="235"/>
      <c r="P124" s="235"/>
      <c r="Q124" s="235"/>
      <c r="R124" s="235"/>
      <c r="S124" s="235"/>
      <c r="T124" s="23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7" t="s">
        <v>171</v>
      </c>
      <c r="AU124" s="237" t="s">
        <v>86</v>
      </c>
      <c r="AV124" s="13" t="s">
        <v>86</v>
      </c>
      <c r="AW124" s="13" t="s">
        <v>37</v>
      </c>
      <c r="AX124" s="13" t="s">
        <v>84</v>
      </c>
      <c r="AY124" s="237" t="s">
        <v>141</v>
      </c>
    </row>
    <row r="125" s="13" customFormat="1">
      <c r="A125" s="13"/>
      <c r="B125" s="227"/>
      <c r="C125" s="228"/>
      <c r="D125" s="220" t="s">
        <v>171</v>
      </c>
      <c r="E125" s="228"/>
      <c r="F125" s="230" t="s">
        <v>1446</v>
      </c>
      <c r="G125" s="228"/>
      <c r="H125" s="231">
        <v>51.75</v>
      </c>
      <c r="I125" s="232"/>
      <c r="J125" s="228"/>
      <c r="K125" s="228"/>
      <c r="L125" s="233"/>
      <c r="M125" s="234"/>
      <c r="N125" s="235"/>
      <c r="O125" s="235"/>
      <c r="P125" s="235"/>
      <c r="Q125" s="235"/>
      <c r="R125" s="235"/>
      <c r="S125" s="235"/>
      <c r="T125" s="23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7" t="s">
        <v>171</v>
      </c>
      <c r="AU125" s="237" t="s">
        <v>86</v>
      </c>
      <c r="AV125" s="13" t="s">
        <v>86</v>
      </c>
      <c r="AW125" s="13" t="s">
        <v>4</v>
      </c>
      <c r="AX125" s="13" t="s">
        <v>84</v>
      </c>
      <c r="AY125" s="237" t="s">
        <v>141</v>
      </c>
    </row>
    <row r="126" s="2" customFormat="1" ht="33" customHeight="1">
      <c r="A126" s="41"/>
      <c r="B126" s="42"/>
      <c r="C126" s="207" t="s">
        <v>231</v>
      </c>
      <c r="D126" s="207" t="s">
        <v>143</v>
      </c>
      <c r="E126" s="208" t="s">
        <v>1447</v>
      </c>
      <c r="F126" s="209" t="s">
        <v>1448</v>
      </c>
      <c r="G126" s="210" t="s">
        <v>545</v>
      </c>
      <c r="H126" s="211">
        <v>20</v>
      </c>
      <c r="I126" s="212"/>
      <c r="J126" s="213">
        <f>ROUND(I126*H126,2)</f>
        <v>0</v>
      </c>
      <c r="K126" s="209" t="s">
        <v>147</v>
      </c>
      <c r="L126" s="47"/>
      <c r="M126" s="214" t="s">
        <v>19</v>
      </c>
      <c r="N126" s="215" t="s">
        <v>47</v>
      </c>
      <c r="O126" s="87"/>
      <c r="P126" s="216">
        <f>O126*H126</f>
        <v>0</v>
      </c>
      <c r="Q126" s="216">
        <v>0</v>
      </c>
      <c r="R126" s="216">
        <f>Q126*H126</f>
        <v>0</v>
      </c>
      <c r="S126" s="216">
        <v>0</v>
      </c>
      <c r="T126" s="217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18" t="s">
        <v>250</v>
      </c>
      <c r="AT126" s="218" t="s">
        <v>143</v>
      </c>
      <c r="AU126" s="218" t="s">
        <v>86</v>
      </c>
      <c r="AY126" s="20" t="s">
        <v>141</v>
      </c>
      <c r="BE126" s="219">
        <f>IF(N126="základní",J126,0)</f>
        <v>0</v>
      </c>
      <c r="BF126" s="219">
        <f>IF(N126="snížená",J126,0)</f>
        <v>0</v>
      </c>
      <c r="BG126" s="219">
        <f>IF(N126="zákl. přenesená",J126,0)</f>
        <v>0</v>
      </c>
      <c r="BH126" s="219">
        <f>IF(N126="sníž. přenesená",J126,0)</f>
        <v>0</v>
      </c>
      <c r="BI126" s="219">
        <f>IF(N126="nulová",J126,0)</f>
        <v>0</v>
      </c>
      <c r="BJ126" s="20" t="s">
        <v>84</v>
      </c>
      <c r="BK126" s="219">
        <f>ROUND(I126*H126,2)</f>
        <v>0</v>
      </c>
      <c r="BL126" s="20" t="s">
        <v>250</v>
      </c>
      <c r="BM126" s="218" t="s">
        <v>1449</v>
      </c>
    </row>
    <row r="127" s="2" customFormat="1">
      <c r="A127" s="41"/>
      <c r="B127" s="42"/>
      <c r="C127" s="43"/>
      <c r="D127" s="220" t="s">
        <v>150</v>
      </c>
      <c r="E127" s="43"/>
      <c r="F127" s="221" t="s">
        <v>1450</v>
      </c>
      <c r="G127" s="43"/>
      <c r="H127" s="43"/>
      <c r="I127" s="222"/>
      <c r="J127" s="43"/>
      <c r="K127" s="43"/>
      <c r="L127" s="47"/>
      <c r="M127" s="223"/>
      <c r="N127" s="224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150</v>
      </c>
      <c r="AU127" s="20" t="s">
        <v>86</v>
      </c>
    </row>
    <row r="128" s="2" customFormat="1">
      <c r="A128" s="41"/>
      <c r="B128" s="42"/>
      <c r="C128" s="43"/>
      <c r="D128" s="225" t="s">
        <v>152</v>
      </c>
      <c r="E128" s="43"/>
      <c r="F128" s="226" t="s">
        <v>1451</v>
      </c>
      <c r="G128" s="43"/>
      <c r="H128" s="43"/>
      <c r="I128" s="222"/>
      <c r="J128" s="43"/>
      <c r="K128" s="43"/>
      <c r="L128" s="47"/>
      <c r="M128" s="223"/>
      <c r="N128" s="224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152</v>
      </c>
      <c r="AU128" s="20" t="s">
        <v>86</v>
      </c>
    </row>
    <row r="129" s="2" customFormat="1" ht="24.15" customHeight="1">
      <c r="A129" s="41"/>
      <c r="B129" s="42"/>
      <c r="C129" s="259" t="s">
        <v>237</v>
      </c>
      <c r="D129" s="259" t="s">
        <v>244</v>
      </c>
      <c r="E129" s="260" t="s">
        <v>1452</v>
      </c>
      <c r="F129" s="261" t="s">
        <v>1453</v>
      </c>
      <c r="G129" s="262" t="s">
        <v>545</v>
      </c>
      <c r="H129" s="263">
        <v>23</v>
      </c>
      <c r="I129" s="264"/>
      <c r="J129" s="265">
        <f>ROUND(I129*H129,2)</f>
        <v>0</v>
      </c>
      <c r="K129" s="261" t="s">
        <v>147</v>
      </c>
      <c r="L129" s="266"/>
      <c r="M129" s="267" t="s">
        <v>19</v>
      </c>
      <c r="N129" s="268" t="s">
        <v>47</v>
      </c>
      <c r="O129" s="87"/>
      <c r="P129" s="216">
        <f>O129*H129</f>
        <v>0</v>
      </c>
      <c r="Q129" s="216">
        <v>0.00034000000000000002</v>
      </c>
      <c r="R129" s="216">
        <f>Q129*H129</f>
        <v>0.0078200000000000006</v>
      </c>
      <c r="S129" s="216">
        <v>0</v>
      </c>
      <c r="T129" s="217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18" t="s">
        <v>345</v>
      </c>
      <c r="AT129" s="218" t="s">
        <v>244</v>
      </c>
      <c r="AU129" s="218" t="s">
        <v>86</v>
      </c>
      <c r="AY129" s="20" t="s">
        <v>141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20" t="s">
        <v>84</v>
      </c>
      <c r="BK129" s="219">
        <f>ROUND(I129*H129,2)</f>
        <v>0</v>
      </c>
      <c r="BL129" s="20" t="s">
        <v>250</v>
      </c>
      <c r="BM129" s="218" t="s">
        <v>1454</v>
      </c>
    </row>
    <row r="130" s="2" customFormat="1">
      <c r="A130" s="41"/>
      <c r="B130" s="42"/>
      <c r="C130" s="43"/>
      <c r="D130" s="220" t="s">
        <v>150</v>
      </c>
      <c r="E130" s="43"/>
      <c r="F130" s="221" t="s">
        <v>1453</v>
      </c>
      <c r="G130" s="43"/>
      <c r="H130" s="43"/>
      <c r="I130" s="222"/>
      <c r="J130" s="43"/>
      <c r="K130" s="43"/>
      <c r="L130" s="47"/>
      <c r="M130" s="223"/>
      <c r="N130" s="224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150</v>
      </c>
      <c r="AU130" s="20" t="s">
        <v>86</v>
      </c>
    </row>
    <row r="131" s="13" customFormat="1">
      <c r="A131" s="13"/>
      <c r="B131" s="227"/>
      <c r="C131" s="228"/>
      <c r="D131" s="220" t="s">
        <v>171</v>
      </c>
      <c r="E131" s="229" t="s">
        <v>19</v>
      </c>
      <c r="F131" s="230" t="s">
        <v>277</v>
      </c>
      <c r="G131" s="228"/>
      <c r="H131" s="231">
        <v>20</v>
      </c>
      <c r="I131" s="232"/>
      <c r="J131" s="228"/>
      <c r="K131" s="228"/>
      <c r="L131" s="233"/>
      <c r="M131" s="234"/>
      <c r="N131" s="235"/>
      <c r="O131" s="235"/>
      <c r="P131" s="235"/>
      <c r="Q131" s="235"/>
      <c r="R131" s="235"/>
      <c r="S131" s="235"/>
      <c r="T131" s="23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7" t="s">
        <v>171</v>
      </c>
      <c r="AU131" s="237" t="s">
        <v>86</v>
      </c>
      <c r="AV131" s="13" t="s">
        <v>86</v>
      </c>
      <c r="AW131" s="13" t="s">
        <v>37</v>
      </c>
      <c r="AX131" s="13" t="s">
        <v>84</v>
      </c>
      <c r="AY131" s="237" t="s">
        <v>141</v>
      </c>
    </row>
    <row r="132" s="13" customFormat="1">
      <c r="A132" s="13"/>
      <c r="B132" s="227"/>
      <c r="C132" s="228"/>
      <c r="D132" s="220" t="s">
        <v>171</v>
      </c>
      <c r="E132" s="228"/>
      <c r="F132" s="230" t="s">
        <v>1455</v>
      </c>
      <c r="G132" s="228"/>
      <c r="H132" s="231">
        <v>23</v>
      </c>
      <c r="I132" s="232"/>
      <c r="J132" s="228"/>
      <c r="K132" s="228"/>
      <c r="L132" s="233"/>
      <c r="M132" s="234"/>
      <c r="N132" s="235"/>
      <c r="O132" s="235"/>
      <c r="P132" s="235"/>
      <c r="Q132" s="235"/>
      <c r="R132" s="235"/>
      <c r="S132" s="235"/>
      <c r="T132" s="23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7" t="s">
        <v>171</v>
      </c>
      <c r="AU132" s="237" t="s">
        <v>86</v>
      </c>
      <c r="AV132" s="13" t="s">
        <v>86</v>
      </c>
      <c r="AW132" s="13" t="s">
        <v>4</v>
      </c>
      <c r="AX132" s="13" t="s">
        <v>84</v>
      </c>
      <c r="AY132" s="237" t="s">
        <v>141</v>
      </c>
    </row>
    <row r="133" s="2" customFormat="1" ht="24.15" customHeight="1">
      <c r="A133" s="41"/>
      <c r="B133" s="42"/>
      <c r="C133" s="207" t="s">
        <v>243</v>
      </c>
      <c r="D133" s="207" t="s">
        <v>143</v>
      </c>
      <c r="E133" s="208" t="s">
        <v>1456</v>
      </c>
      <c r="F133" s="209" t="s">
        <v>1457</v>
      </c>
      <c r="G133" s="210" t="s">
        <v>545</v>
      </c>
      <c r="H133" s="211">
        <v>430</v>
      </c>
      <c r="I133" s="212"/>
      <c r="J133" s="213">
        <f>ROUND(I133*H133,2)</f>
        <v>0</v>
      </c>
      <c r="K133" s="209" t="s">
        <v>147</v>
      </c>
      <c r="L133" s="47"/>
      <c r="M133" s="214" t="s">
        <v>19</v>
      </c>
      <c r="N133" s="215" t="s">
        <v>47</v>
      </c>
      <c r="O133" s="87"/>
      <c r="P133" s="216">
        <f>O133*H133</f>
        <v>0</v>
      </c>
      <c r="Q133" s="216">
        <v>0</v>
      </c>
      <c r="R133" s="216">
        <f>Q133*H133</f>
        <v>0</v>
      </c>
      <c r="S133" s="216">
        <v>0</v>
      </c>
      <c r="T133" s="217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18" t="s">
        <v>250</v>
      </c>
      <c r="AT133" s="218" t="s">
        <v>143</v>
      </c>
      <c r="AU133" s="218" t="s">
        <v>86</v>
      </c>
      <c r="AY133" s="20" t="s">
        <v>141</v>
      </c>
      <c r="BE133" s="219">
        <f>IF(N133="základní",J133,0)</f>
        <v>0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20" t="s">
        <v>84</v>
      </c>
      <c r="BK133" s="219">
        <f>ROUND(I133*H133,2)</f>
        <v>0</v>
      </c>
      <c r="BL133" s="20" t="s">
        <v>250</v>
      </c>
      <c r="BM133" s="218" t="s">
        <v>1458</v>
      </c>
    </row>
    <row r="134" s="2" customFormat="1">
      <c r="A134" s="41"/>
      <c r="B134" s="42"/>
      <c r="C134" s="43"/>
      <c r="D134" s="220" t="s">
        <v>150</v>
      </c>
      <c r="E134" s="43"/>
      <c r="F134" s="221" t="s">
        <v>1459</v>
      </c>
      <c r="G134" s="43"/>
      <c r="H134" s="43"/>
      <c r="I134" s="222"/>
      <c r="J134" s="43"/>
      <c r="K134" s="43"/>
      <c r="L134" s="47"/>
      <c r="M134" s="223"/>
      <c r="N134" s="224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150</v>
      </c>
      <c r="AU134" s="20" t="s">
        <v>86</v>
      </c>
    </row>
    <row r="135" s="2" customFormat="1">
      <c r="A135" s="41"/>
      <c r="B135" s="42"/>
      <c r="C135" s="43"/>
      <c r="D135" s="225" t="s">
        <v>152</v>
      </c>
      <c r="E135" s="43"/>
      <c r="F135" s="226" t="s">
        <v>1460</v>
      </c>
      <c r="G135" s="43"/>
      <c r="H135" s="43"/>
      <c r="I135" s="222"/>
      <c r="J135" s="43"/>
      <c r="K135" s="43"/>
      <c r="L135" s="47"/>
      <c r="M135" s="223"/>
      <c r="N135" s="224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152</v>
      </c>
      <c r="AU135" s="20" t="s">
        <v>86</v>
      </c>
    </row>
    <row r="136" s="13" customFormat="1">
      <c r="A136" s="13"/>
      <c r="B136" s="227"/>
      <c r="C136" s="228"/>
      <c r="D136" s="220" t="s">
        <v>171</v>
      </c>
      <c r="E136" s="229" t="s">
        <v>19</v>
      </c>
      <c r="F136" s="230" t="s">
        <v>1461</v>
      </c>
      <c r="G136" s="228"/>
      <c r="H136" s="231">
        <v>430</v>
      </c>
      <c r="I136" s="232"/>
      <c r="J136" s="228"/>
      <c r="K136" s="228"/>
      <c r="L136" s="233"/>
      <c r="M136" s="234"/>
      <c r="N136" s="235"/>
      <c r="O136" s="235"/>
      <c r="P136" s="235"/>
      <c r="Q136" s="235"/>
      <c r="R136" s="235"/>
      <c r="S136" s="235"/>
      <c r="T136" s="23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7" t="s">
        <v>171</v>
      </c>
      <c r="AU136" s="237" t="s">
        <v>86</v>
      </c>
      <c r="AV136" s="13" t="s">
        <v>86</v>
      </c>
      <c r="AW136" s="13" t="s">
        <v>37</v>
      </c>
      <c r="AX136" s="13" t="s">
        <v>76</v>
      </c>
      <c r="AY136" s="237" t="s">
        <v>141</v>
      </c>
    </row>
    <row r="137" s="14" customFormat="1">
      <c r="A137" s="14"/>
      <c r="B137" s="238"/>
      <c r="C137" s="239"/>
      <c r="D137" s="220" t="s">
        <v>171</v>
      </c>
      <c r="E137" s="240" t="s">
        <v>19</v>
      </c>
      <c r="F137" s="241" t="s">
        <v>174</v>
      </c>
      <c r="G137" s="239"/>
      <c r="H137" s="242">
        <v>430</v>
      </c>
      <c r="I137" s="243"/>
      <c r="J137" s="239"/>
      <c r="K137" s="239"/>
      <c r="L137" s="244"/>
      <c r="M137" s="245"/>
      <c r="N137" s="246"/>
      <c r="O137" s="246"/>
      <c r="P137" s="246"/>
      <c r="Q137" s="246"/>
      <c r="R137" s="246"/>
      <c r="S137" s="246"/>
      <c r="T137" s="247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8" t="s">
        <v>171</v>
      </c>
      <c r="AU137" s="248" t="s">
        <v>86</v>
      </c>
      <c r="AV137" s="14" t="s">
        <v>148</v>
      </c>
      <c r="AW137" s="14" t="s">
        <v>37</v>
      </c>
      <c r="AX137" s="14" t="s">
        <v>84</v>
      </c>
      <c r="AY137" s="248" t="s">
        <v>141</v>
      </c>
    </row>
    <row r="138" s="2" customFormat="1" ht="24.15" customHeight="1">
      <c r="A138" s="41"/>
      <c r="B138" s="42"/>
      <c r="C138" s="259" t="s">
        <v>250</v>
      </c>
      <c r="D138" s="259" t="s">
        <v>244</v>
      </c>
      <c r="E138" s="260" t="s">
        <v>1462</v>
      </c>
      <c r="F138" s="261" t="s">
        <v>1463</v>
      </c>
      <c r="G138" s="262" t="s">
        <v>545</v>
      </c>
      <c r="H138" s="263">
        <v>241.5</v>
      </c>
      <c r="I138" s="264"/>
      <c r="J138" s="265">
        <f>ROUND(I138*H138,2)</f>
        <v>0</v>
      </c>
      <c r="K138" s="261" t="s">
        <v>147</v>
      </c>
      <c r="L138" s="266"/>
      <c r="M138" s="267" t="s">
        <v>19</v>
      </c>
      <c r="N138" s="268" t="s">
        <v>47</v>
      </c>
      <c r="O138" s="87"/>
      <c r="P138" s="216">
        <f>O138*H138</f>
        <v>0</v>
      </c>
      <c r="Q138" s="216">
        <v>0.00012</v>
      </c>
      <c r="R138" s="216">
        <f>Q138*H138</f>
        <v>0.028980000000000002</v>
      </c>
      <c r="S138" s="216">
        <v>0</v>
      </c>
      <c r="T138" s="217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18" t="s">
        <v>345</v>
      </c>
      <c r="AT138" s="218" t="s">
        <v>244</v>
      </c>
      <c r="AU138" s="218" t="s">
        <v>86</v>
      </c>
      <c r="AY138" s="20" t="s">
        <v>141</v>
      </c>
      <c r="BE138" s="219">
        <f>IF(N138="základní",J138,0)</f>
        <v>0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20" t="s">
        <v>84</v>
      </c>
      <c r="BK138" s="219">
        <f>ROUND(I138*H138,2)</f>
        <v>0</v>
      </c>
      <c r="BL138" s="20" t="s">
        <v>250</v>
      </c>
      <c r="BM138" s="218" t="s">
        <v>1464</v>
      </c>
    </row>
    <row r="139" s="2" customFormat="1">
      <c r="A139" s="41"/>
      <c r="B139" s="42"/>
      <c r="C139" s="43"/>
      <c r="D139" s="220" t="s">
        <v>150</v>
      </c>
      <c r="E139" s="43"/>
      <c r="F139" s="221" t="s">
        <v>1463</v>
      </c>
      <c r="G139" s="43"/>
      <c r="H139" s="43"/>
      <c r="I139" s="222"/>
      <c r="J139" s="43"/>
      <c r="K139" s="43"/>
      <c r="L139" s="47"/>
      <c r="M139" s="223"/>
      <c r="N139" s="224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150</v>
      </c>
      <c r="AU139" s="20" t="s">
        <v>86</v>
      </c>
    </row>
    <row r="140" s="13" customFormat="1">
      <c r="A140" s="13"/>
      <c r="B140" s="227"/>
      <c r="C140" s="228"/>
      <c r="D140" s="220" t="s">
        <v>171</v>
      </c>
      <c r="E140" s="229" t="s">
        <v>19</v>
      </c>
      <c r="F140" s="230" t="s">
        <v>1465</v>
      </c>
      <c r="G140" s="228"/>
      <c r="H140" s="231">
        <v>210</v>
      </c>
      <c r="I140" s="232"/>
      <c r="J140" s="228"/>
      <c r="K140" s="228"/>
      <c r="L140" s="233"/>
      <c r="M140" s="234"/>
      <c r="N140" s="235"/>
      <c r="O140" s="235"/>
      <c r="P140" s="235"/>
      <c r="Q140" s="235"/>
      <c r="R140" s="235"/>
      <c r="S140" s="235"/>
      <c r="T140" s="23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7" t="s">
        <v>171</v>
      </c>
      <c r="AU140" s="237" t="s">
        <v>86</v>
      </c>
      <c r="AV140" s="13" t="s">
        <v>86</v>
      </c>
      <c r="AW140" s="13" t="s">
        <v>37</v>
      </c>
      <c r="AX140" s="13" t="s">
        <v>84</v>
      </c>
      <c r="AY140" s="237" t="s">
        <v>141</v>
      </c>
    </row>
    <row r="141" s="13" customFormat="1">
      <c r="A141" s="13"/>
      <c r="B141" s="227"/>
      <c r="C141" s="228"/>
      <c r="D141" s="220" t="s">
        <v>171</v>
      </c>
      <c r="E141" s="228"/>
      <c r="F141" s="230" t="s">
        <v>1466</v>
      </c>
      <c r="G141" s="228"/>
      <c r="H141" s="231">
        <v>241.5</v>
      </c>
      <c r="I141" s="232"/>
      <c r="J141" s="228"/>
      <c r="K141" s="228"/>
      <c r="L141" s="233"/>
      <c r="M141" s="234"/>
      <c r="N141" s="235"/>
      <c r="O141" s="235"/>
      <c r="P141" s="235"/>
      <c r="Q141" s="235"/>
      <c r="R141" s="235"/>
      <c r="S141" s="235"/>
      <c r="T141" s="23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7" t="s">
        <v>171</v>
      </c>
      <c r="AU141" s="237" t="s">
        <v>86</v>
      </c>
      <c r="AV141" s="13" t="s">
        <v>86</v>
      </c>
      <c r="AW141" s="13" t="s">
        <v>4</v>
      </c>
      <c r="AX141" s="13" t="s">
        <v>84</v>
      </c>
      <c r="AY141" s="237" t="s">
        <v>141</v>
      </c>
    </row>
    <row r="142" s="2" customFormat="1" ht="24.15" customHeight="1">
      <c r="A142" s="41"/>
      <c r="B142" s="42"/>
      <c r="C142" s="259" t="s">
        <v>256</v>
      </c>
      <c r="D142" s="259" t="s">
        <v>244</v>
      </c>
      <c r="E142" s="260" t="s">
        <v>1467</v>
      </c>
      <c r="F142" s="261" t="s">
        <v>1468</v>
      </c>
      <c r="G142" s="262" t="s">
        <v>545</v>
      </c>
      <c r="H142" s="263">
        <v>253</v>
      </c>
      <c r="I142" s="264"/>
      <c r="J142" s="265">
        <f>ROUND(I142*H142,2)</f>
        <v>0</v>
      </c>
      <c r="K142" s="261" t="s">
        <v>147</v>
      </c>
      <c r="L142" s="266"/>
      <c r="M142" s="267" t="s">
        <v>19</v>
      </c>
      <c r="N142" s="268" t="s">
        <v>47</v>
      </c>
      <c r="O142" s="87"/>
      <c r="P142" s="216">
        <f>O142*H142</f>
        <v>0</v>
      </c>
      <c r="Q142" s="216">
        <v>0.00017000000000000001</v>
      </c>
      <c r="R142" s="216">
        <f>Q142*H142</f>
        <v>0.043010000000000007</v>
      </c>
      <c r="S142" s="216">
        <v>0</v>
      </c>
      <c r="T142" s="217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18" t="s">
        <v>345</v>
      </c>
      <c r="AT142" s="218" t="s">
        <v>244</v>
      </c>
      <c r="AU142" s="218" t="s">
        <v>86</v>
      </c>
      <c r="AY142" s="20" t="s">
        <v>141</v>
      </c>
      <c r="BE142" s="219">
        <f>IF(N142="základní",J142,0)</f>
        <v>0</v>
      </c>
      <c r="BF142" s="219">
        <f>IF(N142="snížená",J142,0)</f>
        <v>0</v>
      </c>
      <c r="BG142" s="219">
        <f>IF(N142="zákl. přenesená",J142,0)</f>
        <v>0</v>
      </c>
      <c r="BH142" s="219">
        <f>IF(N142="sníž. přenesená",J142,0)</f>
        <v>0</v>
      </c>
      <c r="BI142" s="219">
        <f>IF(N142="nulová",J142,0)</f>
        <v>0</v>
      </c>
      <c r="BJ142" s="20" t="s">
        <v>84</v>
      </c>
      <c r="BK142" s="219">
        <f>ROUND(I142*H142,2)</f>
        <v>0</v>
      </c>
      <c r="BL142" s="20" t="s">
        <v>250</v>
      </c>
      <c r="BM142" s="218" t="s">
        <v>1469</v>
      </c>
    </row>
    <row r="143" s="2" customFormat="1">
      <c r="A143" s="41"/>
      <c r="B143" s="42"/>
      <c r="C143" s="43"/>
      <c r="D143" s="220" t="s">
        <v>150</v>
      </c>
      <c r="E143" s="43"/>
      <c r="F143" s="221" t="s">
        <v>1468</v>
      </c>
      <c r="G143" s="43"/>
      <c r="H143" s="43"/>
      <c r="I143" s="222"/>
      <c r="J143" s="43"/>
      <c r="K143" s="43"/>
      <c r="L143" s="47"/>
      <c r="M143" s="223"/>
      <c r="N143" s="224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150</v>
      </c>
      <c r="AU143" s="20" t="s">
        <v>86</v>
      </c>
    </row>
    <row r="144" s="13" customFormat="1">
      <c r="A144" s="13"/>
      <c r="B144" s="227"/>
      <c r="C144" s="228"/>
      <c r="D144" s="220" t="s">
        <v>171</v>
      </c>
      <c r="E144" s="229" t="s">
        <v>19</v>
      </c>
      <c r="F144" s="230" t="s">
        <v>1237</v>
      </c>
      <c r="G144" s="228"/>
      <c r="H144" s="231">
        <v>220</v>
      </c>
      <c r="I144" s="232"/>
      <c r="J144" s="228"/>
      <c r="K144" s="228"/>
      <c r="L144" s="233"/>
      <c r="M144" s="234"/>
      <c r="N144" s="235"/>
      <c r="O144" s="235"/>
      <c r="P144" s="235"/>
      <c r="Q144" s="235"/>
      <c r="R144" s="235"/>
      <c r="S144" s="235"/>
      <c r="T144" s="23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7" t="s">
        <v>171</v>
      </c>
      <c r="AU144" s="237" t="s">
        <v>86</v>
      </c>
      <c r="AV144" s="13" t="s">
        <v>86</v>
      </c>
      <c r="AW144" s="13" t="s">
        <v>37</v>
      </c>
      <c r="AX144" s="13" t="s">
        <v>84</v>
      </c>
      <c r="AY144" s="237" t="s">
        <v>141</v>
      </c>
    </row>
    <row r="145" s="13" customFormat="1">
      <c r="A145" s="13"/>
      <c r="B145" s="227"/>
      <c r="C145" s="228"/>
      <c r="D145" s="220" t="s">
        <v>171</v>
      </c>
      <c r="E145" s="228"/>
      <c r="F145" s="230" t="s">
        <v>1470</v>
      </c>
      <c r="G145" s="228"/>
      <c r="H145" s="231">
        <v>253</v>
      </c>
      <c r="I145" s="232"/>
      <c r="J145" s="228"/>
      <c r="K145" s="228"/>
      <c r="L145" s="233"/>
      <c r="M145" s="234"/>
      <c r="N145" s="235"/>
      <c r="O145" s="235"/>
      <c r="P145" s="235"/>
      <c r="Q145" s="235"/>
      <c r="R145" s="235"/>
      <c r="S145" s="235"/>
      <c r="T145" s="23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7" t="s">
        <v>171</v>
      </c>
      <c r="AU145" s="237" t="s">
        <v>86</v>
      </c>
      <c r="AV145" s="13" t="s">
        <v>86</v>
      </c>
      <c r="AW145" s="13" t="s">
        <v>4</v>
      </c>
      <c r="AX145" s="13" t="s">
        <v>84</v>
      </c>
      <c r="AY145" s="237" t="s">
        <v>141</v>
      </c>
    </row>
    <row r="146" s="2" customFormat="1" ht="24.15" customHeight="1">
      <c r="A146" s="41"/>
      <c r="B146" s="42"/>
      <c r="C146" s="207" t="s">
        <v>263</v>
      </c>
      <c r="D146" s="207" t="s">
        <v>143</v>
      </c>
      <c r="E146" s="208" t="s">
        <v>1471</v>
      </c>
      <c r="F146" s="209" t="s">
        <v>1472</v>
      </c>
      <c r="G146" s="210" t="s">
        <v>545</v>
      </c>
      <c r="H146" s="211">
        <v>30</v>
      </c>
      <c r="I146" s="212"/>
      <c r="J146" s="213">
        <f>ROUND(I146*H146,2)</f>
        <v>0</v>
      </c>
      <c r="K146" s="209" t="s">
        <v>147</v>
      </c>
      <c r="L146" s="47"/>
      <c r="M146" s="214" t="s">
        <v>19</v>
      </c>
      <c r="N146" s="215" t="s">
        <v>47</v>
      </c>
      <c r="O146" s="87"/>
      <c r="P146" s="216">
        <f>O146*H146</f>
        <v>0</v>
      </c>
      <c r="Q146" s="216">
        <v>0</v>
      </c>
      <c r="R146" s="216">
        <f>Q146*H146</f>
        <v>0</v>
      </c>
      <c r="S146" s="216">
        <v>0</v>
      </c>
      <c r="T146" s="217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18" t="s">
        <v>250</v>
      </c>
      <c r="AT146" s="218" t="s">
        <v>143</v>
      </c>
      <c r="AU146" s="218" t="s">
        <v>86</v>
      </c>
      <c r="AY146" s="20" t="s">
        <v>141</v>
      </c>
      <c r="BE146" s="219">
        <f>IF(N146="základní",J146,0)</f>
        <v>0</v>
      </c>
      <c r="BF146" s="219">
        <f>IF(N146="snížená",J146,0)</f>
        <v>0</v>
      </c>
      <c r="BG146" s="219">
        <f>IF(N146="zákl. přenesená",J146,0)</f>
        <v>0</v>
      </c>
      <c r="BH146" s="219">
        <f>IF(N146="sníž. přenesená",J146,0)</f>
        <v>0</v>
      </c>
      <c r="BI146" s="219">
        <f>IF(N146="nulová",J146,0)</f>
        <v>0</v>
      </c>
      <c r="BJ146" s="20" t="s">
        <v>84</v>
      </c>
      <c r="BK146" s="219">
        <f>ROUND(I146*H146,2)</f>
        <v>0</v>
      </c>
      <c r="BL146" s="20" t="s">
        <v>250</v>
      </c>
      <c r="BM146" s="218" t="s">
        <v>1473</v>
      </c>
    </row>
    <row r="147" s="2" customFormat="1">
      <c r="A147" s="41"/>
      <c r="B147" s="42"/>
      <c r="C147" s="43"/>
      <c r="D147" s="220" t="s">
        <v>150</v>
      </c>
      <c r="E147" s="43"/>
      <c r="F147" s="221" t="s">
        <v>1474</v>
      </c>
      <c r="G147" s="43"/>
      <c r="H147" s="43"/>
      <c r="I147" s="222"/>
      <c r="J147" s="43"/>
      <c r="K147" s="43"/>
      <c r="L147" s="47"/>
      <c r="M147" s="223"/>
      <c r="N147" s="224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150</v>
      </c>
      <c r="AU147" s="20" t="s">
        <v>86</v>
      </c>
    </row>
    <row r="148" s="2" customFormat="1">
      <c r="A148" s="41"/>
      <c r="B148" s="42"/>
      <c r="C148" s="43"/>
      <c r="D148" s="225" t="s">
        <v>152</v>
      </c>
      <c r="E148" s="43"/>
      <c r="F148" s="226" t="s">
        <v>1475</v>
      </c>
      <c r="G148" s="43"/>
      <c r="H148" s="43"/>
      <c r="I148" s="222"/>
      <c r="J148" s="43"/>
      <c r="K148" s="43"/>
      <c r="L148" s="47"/>
      <c r="M148" s="223"/>
      <c r="N148" s="224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152</v>
      </c>
      <c r="AU148" s="20" t="s">
        <v>86</v>
      </c>
    </row>
    <row r="149" s="2" customFormat="1" ht="24.15" customHeight="1">
      <c r="A149" s="41"/>
      <c r="B149" s="42"/>
      <c r="C149" s="259" t="s">
        <v>270</v>
      </c>
      <c r="D149" s="259" t="s">
        <v>244</v>
      </c>
      <c r="E149" s="260" t="s">
        <v>1476</v>
      </c>
      <c r="F149" s="261" t="s">
        <v>1477</v>
      </c>
      <c r="G149" s="262" t="s">
        <v>545</v>
      </c>
      <c r="H149" s="263">
        <v>34.5</v>
      </c>
      <c r="I149" s="264"/>
      <c r="J149" s="265">
        <f>ROUND(I149*H149,2)</f>
        <v>0</v>
      </c>
      <c r="K149" s="261" t="s">
        <v>147</v>
      </c>
      <c r="L149" s="266"/>
      <c r="M149" s="267" t="s">
        <v>19</v>
      </c>
      <c r="N149" s="268" t="s">
        <v>47</v>
      </c>
      <c r="O149" s="87"/>
      <c r="P149" s="216">
        <f>O149*H149</f>
        <v>0</v>
      </c>
      <c r="Q149" s="216">
        <v>0.00064000000000000005</v>
      </c>
      <c r="R149" s="216">
        <f>Q149*H149</f>
        <v>0.022080000000000002</v>
      </c>
      <c r="S149" s="216">
        <v>0</v>
      </c>
      <c r="T149" s="217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18" t="s">
        <v>345</v>
      </c>
      <c r="AT149" s="218" t="s">
        <v>244</v>
      </c>
      <c r="AU149" s="218" t="s">
        <v>86</v>
      </c>
      <c r="AY149" s="20" t="s">
        <v>141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20" t="s">
        <v>84</v>
      </c>
      <c r="BK149" s="219">
        <f>ROUND(I149*H149,2)</f>
        <v>0</v>
      </c>
      <c r="BL149" s="20" t="s">
        <v>250</v>
      </c>
      <c r="BM149" s="218" t="s">
        <v>1478</v>
      </c>
    </row>
    <row r="150" s="2" customFormat="1">
      <c r="A150" s="41"/>
      <c r="B150" s="42"/>
      <c r="C150" s="43"/>
      <c r="D150" s="220" t="s">
        <v>150</v>
      </c>
      <c r="E150" s="43"/>
      <c r="F150" s="221" t="s">
        <v>1477</v>
      </c>
      <c r="G150" s="43"/>
      <c r="H150" s="43"/>
      <c r="I150" s="222"/>
      <c r="J150" s="43"/>
      <c r="K150" s="43"/>
      <c r="L150" s="47"/>
      <c r="M150" s="223"/>
      <c r="N150" s="224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150</v>
      </c>
      <c r="AU150" s="20" t="s">
        <v>86</v>
      </c>
    </row>
    <row r="151" s="13" customFormat="1">
      <c r="A151" s="13"/>
      <c r="B151" s="227"/>
      <c r="C151" s="228"/>
      <c r="D151" s="220" t="s">
        <v>171</v>
      </c>
      <c r="E151" s="229" t="s">
        <v>19</v>
      </c>
      <c r="F151" s="230" t="s">
        <v>337</v>
      </c>
      <c r="G151" s="228"/>
      <c r="H151" s="231">
        <v>30</v>
      </c>
      <c r="I151" s="232"/>
      <c r="J151" s="228"/>
      <c r="K151" s="228"/>
      <c r="L151" s="233"/>
      <c r="M151" s="234"/>
      <c r="N151" s="235"/>
      <c r="O151" s="235"/>
      <c r="P151" s="235"/>
      <c r="Q151" s="235"/>
      <c r="R151" s="235"/>
      <c r="S151" s="235"/>
      <c r="T151" s="23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7" t="s">
        <v>171</v>
      </c>
      <c r="AU151" s="237" t="s">
        <v>86</v>
      </c>
      <c r="AV151" s="13" t="s">
        <v>86</v>
      </c>
      <c r="AW151" s="13" t="s">
        <v>37</v>
      </c>
      <c r="AX151" s="13" t="s">
        <v>84</v>
      </c>
      <c r="AY151" s="237" t="s">
        <v>141</v>
      </c>
    </row>
    <row r="152" s="13" customFormat="1">
      <c r="A152" s="13"/>
      <c r="B152" s="227"/>
      <c r="C152" s="228"/>
      <c r="D152" s="220" t="s">
        <v>171</v>
      </c>
      <c r="E152" s="228"/>
      <c r="F152" s="230" t="s">
        <v>1479</v>
      </c>
      <c r="G152" s="228"/>
      <c r="H152" s="231">
        <v>34.5</v>
      </c>
      <c r="I152" s="232"/>
      <c r="J152" s="228"/>
      <c r="K152" s="228"/>
      <c r="L152" s="233"/>
      <c r="M152" s="234"/>
      <c r="N152" s="235"/>
      <c r="O152" s="235"/>
      <c r="P152" s="235"/>
      <c r="Q152" s="235"/>
      <c r="R152" s="235"/>
      <c r="S152" s="235"/>
      <c r="T152" s="23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7" t="s">
        <v>171</v>
      </c>
      <c r="AU152" s="237" t="s">
        <v>86</v>
      </c>
      <c r="AV152" s="13" t="s">
        <v>86</v>
      </c>
      <c r="AW152" s="13" t="s">
        <v>4</v>
      </c>
      <c r="AX152" s="13" t="s">
        <v>84</v>
      </c>
      <c r="AY152" s="237" t="s">
        <v>141</v>
      </c>
    </row>
    <row r="153" s="2" customFormat="1" ht="24.15" customHeight="1">
      <c r="A153" s="41"/>
      <c r="B153" s="42"/>
      <c r="C153" s="207" t="s">
        <v>277</v>
      </c>
      <c r="D153" s="207" t="s">
        <v>143</v>
      </c>
      <c r="E153" s="208" t="s">
        <v>1480</v>
      </c>
      <c r="F153" s="209" t="s">
        <v>1481</v>
      </c>
      <c r="G153" s="210" t="s">
        <v>545</v>
      </c>
      <c r="H153" s="211">
        <v>290</v>
      </c>
      <c r="I153" s="212"/>
      <c r="J153" s="213">
        <f>ROUND(I153*H153,2)</f>
        <v>0</v>
      </c>
      <c r="K153" s="209" t="s">
        <v>147</v>
      </c>
      <c r="L153" s="47"/>
      <c r="M153" s="214" t="s">
        <v>19</v>
      </c>
      <c r="N153" s="215" t="s">
        <v>47</v>
      </c>
      <c r="O153" s="87"/>
      <c r="P153" s="216">
        <f>O153*H153</f>
        <v>0</v>
      </c>
      <c r="Q153" s="216">
        <v>0</v>
      </c>
      <c r="R153" s="216">
        <f>Q153*H153</f>
        <v>0</v>
      </c>
      <c r="S153" s="216">
        <v>0</v>
      </c>
      <c r="T153" s="217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18" t="s">
        <v>250</v>
      </c>
      <c r="AT153" s="218" t="s">
        <v>143</v>
      </c>
      <c r="AU153" s="218" t="s">
        <v>86</v>
      </c>
      <c r="AY153" s="20" t="s">
        <v>141</v>
      </c>
      <c r="BE153" s="219">
        <f>IF(N153="základní",J153,0)</f>
        <v>0</v>
      </c>
      <c r="BF153" s="219">
        <f>IF(N153="snížená",J153,0)</f>
        <v>0</v>
      </c>
      <c r="BG153" s="219">
        <f>IF(N153="zákl. přenesená",J153,0)</f>
        <v>0</v>
      </c>
      <c r="BH153" s="219">
        <f>IF(N153="sníž. přenesená",J153,0)</f>
        <v>0</v>
      </c>
      <c r="BI153" s="219">
        <f>IF(N153="nulová",J153,0)</f>
        <v>0</v>
      </c>
      <c r="BJ153" s="20" t="s">
        <v>84</v>
      </c>
      <c r="BK153" s="219">
        <f>ROUND(I153*H153,2)</f>
        <v>0</v>
      </c>
      <c r="BL153" s="20" t="s">
        <v>250</v>
      </c>
      <c r="BM153" s="218" t="s">
        <v>1482</v>
      </c>
    </row>
    <row r="154" s="2" customFormat="1">
      <c r="A154" s="41"/>
      <c r="B154" s="42"/>
      <c r="C154" s="43"/>
      <c r="D154" s="220" t="s">
        <v>150</v>
      </c>
      <c r="E154" s="43"/>
      <c r="F154" s="221" t="s">
        <v>1483</v>
      </c>
      <c r="G154" s="43"/>
      <c r="H154" s="43"/>
      <c r="I154" s="222"/>
      <c r="J154" s="43"/>
      <c r="K154" s="43"/>
      <c r="L154" s="47"/>
      <c r="M154" s="223"/>
      <c r="N154" s="224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150</v>
      </c>
      <c r="AU154" s="20" t="s">
        <v>86</v>
      </c>
    </row>
    <row r="155" s="2" customFormat="1">
      <c r="A155" s="41"/>
      <c r="B155" s="42"/>
      <c r="C155" s="43"/>
      <c r="D155" s="225" t="s">
        <v>152</v>
      </c>
      <c r="E155" s="43"/>
      <c r="F155" s="226" t="s">
        <v>1484</v>
      </c>
      <c r="G155" s="43"/>
      <c r="H155" s="43"/>
      <c r="I155" s="222"/>
      <c r="J155" s="43"/>
      <c r="K155" s="43"/>
      <c r="L155" s="47"/>
      <c r="M155" s="223"/>
      <c r="N155" s="224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152</v>
      </c>
      <c r="AU155" s="20" t="s">
        <v>86</v>
      </c>
    </row>
    <row r="156" s="13" customFormat="1">
      <c r="A156" s="13"/>
      <c r="B156" s="227"/>
      <c r="C156" s="228"/>
      <c r="D156" s="220" t="s">
        <v>171</v>
      </c>
      <c r="E156" s="229" t="s">
        <v>19</v>
      </c>
      <c r="F156" s="230" t="s">
        <v>1485</v>
      </c>
      <c r="G156" s="228"/>
      <c r="H156" s="231">
        <v>290</v>
      </c>
      <c r="I156" s="232"/>
      <c r="J156" s="228"/>
      <c r="K156" s="228"/>
      <c r="L156" s="233"/>
      <c r="M156" s="234"/>
      <c r="N156" s="235"/>
      <c r="O156" s="235"/>
      <c r="P156" s="235"/>
      <c r="Q156" s="235"/>
      <c r="R156" s="235"/>
      <c r="S156" s="235"/>
      <c r="T156" s="23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7" t="s">
        <v>171</v>
      </c>
      <c r="AU156" s="237" t="s">
        <v>86</v>
      </c>
      <c r="AV156" s="13" t="s">
        <v>86</v>
      </c>
      <c r="AW156" s="13" t="s">
        <v>37</v>
      </c>
      <c r="AX156" s="13" t="s">
        <v>76</v>
      </c>
      <c r="AY156" s="237" t="s">
        <v>141</v>
      </c>
    </row>
    <row r="157" s="14" customFormat="1">
      <c r="A157" s="14"/>
      <c r="B157" s="238"/>
      <c r="C157" s="239"/>
      <c r="D157" s="220" t="s">
        <v>171</v>
      </c>
      <c r="E157" s="240" t="s">
        <v>19</v>
      </c>
      <c r="F157" s="241" t="s">
        <v>174</v>
      </c>
      <c r="G157" s="239"/>
      <c r="H157" s="242">
        <v>290</v>
      </c>
      <c r="I157" s="243"/>
      <c r="J157" s="239"/>
      <c r="K157" s="239"/>
      <c r="L157" s="244"/>
      <c r="M157" s="245"/>
      <c r="N157" s="246"/>
      <c r="O157" s="246"/>
      <c r="P157" s="246"/>
      <c r="Q157" s="246"/>
      <c r="R157" s="246"/>
      <c r="S157" s="246"/>
      <c r="T157" s="247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8" t="s">
        <v>171</v>
      </c>
      <c r="AU157" s="248" t="s">
        <v>86</v>
      </c>
      <c r="AV157" s="14" t="s">
        <v>148</v>
      </c>
      <c r="AW157" s="14" t="s">
        <v>37</v>
      </c>
      <c r="AX157" s="14" t="s">
        <v>84</v>
      </c>
      <c r="AY157" s="248" t="s">
        <v>141</v>
      </c>
    </row>
    <row r="158" s="2" customFormat="1" ht="24.15" customHeight="1">
      <c r="A158" s="41"/>
      <c r="B158" s="42"/>
      <c r="C158" s="259" t="s">
        <v>7</v>
      </c>
      <c r="D158" s="259" t="s">
        <v>244</v>
      </c>
      <c r="E158" s="260" t="s">
        <v>1486</v>
      </c>
      <c r="F158" s="261" t="s">
        <v>1487</v>
      </c>
      <c r="G158" s="262" t="s">
        <v>545</v>
      </c>
      <c r="H158" s="263">
        <v>92</v>
      </c>
      <c r="I158" s="264"/>
      <c r="J158" s="265">
        <f>ROUND(I158*H158,2)</f>
        <v>0</v>
      </c>
      <c r="K158" s="261" t="s">
        <v>147</v>
      </c>
      <c r="L158" s="266"/>
      <c r="M158" s="267" t="s">
        <v>19</v>
      </c>
      <c r="N158" s="268" t="s">
        <v>47</v>
      </c>
      <c r="O158" s="87"/>
      <c r="P158" s="216">
        <f>O158*H158</f>
        <v>0</v>
      </c>
      <c r="Q158" s="216">
        <v>0.00016000000000000001</v>
      </c>
      <c r="R158" s="216">
        <f>Q158*H158</f>
        <v>0.01472</v>
      </c>
      <c r="S158" s="216">
        <v>0</v>
      </c>
      <c r="T158" s="217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18" t="s">
        <v>345</v>
      </c>
      <c r="AT158" s="218" t="s">
        <v>244</v>
      </c>
      <c r="AU158" s="218" t="s">
        <v>86</v>
      </c>
      <c r="AY158" s="20" t="s">
        <v>141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20" t="s">
        <v>84</v>
      </c>
      <c r="BK158" s="219">
        <f>ROUND(I158*H158,2)</f>
        <v>0</v>
      </c>
      <c r="BL158" s="20" t="s">
        <v>250</v>
      </c>
      <c r="BM158" s="218" t="s">
        <v>1488</v>
      </c>
    </row>
    <row r="159" s="2" customFormat="1">
      <c r="A159" s="41"/>
      <c r="B159" s="42"/>
      <c r="C159" s="43"/>
      <c r="D159" s="220" t="s">
        <v>150</v>
      </c>
      <c r="E159" s="43"/>
      <c r="F159" s="221" t="s">
        <v>1487</v>
      </c>
      <c r="G159" s="43"/>
      <c r="H159" s="43"/>
      <c r="I159" s="222"/>
      <c r="J159" s="43"/>
      <c r="K159" s="43"/>
      <c r="L159" s="47"/>
      <c r="M159" s="223"/>
      <c r="N159" s="224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150</v>
      </c>
      <c r="AU159" s="20" t="s">
        <v>86</v>
      </c>
    </row>
    <row r="160" s="13" customFormat="1">
      <c r="A160" s="13"/>
      <c r="B160" s="227"/>
      <c r="C160" s="228"/>
      <c r="D160" s="220" t="s">
        <v>171</v>
      </c>
      <c r="E160" s="229" t="s">
        <v>19</v>
      </c>
      <c r="F160" s="230" t="s">
        <v>641</v>
      </c>
      <c r="G160" s="228"/>
      <c r="H160" s="231">
        <v>80</v>
      </c>
      <c r="I160" s="232"/>
      <c r="J160" s="228"/>
      <c r="K160" s="228"/>
      <c r="L160" s="233"/>
      <c r="M160" s="234"/>
      <c r="N160" s="235"/>
      <c r="O160" s="235"/>
      <c r="P160" s="235"/>
      <c r="Q160" s="235"/>
      <c r="R160" s="235"/>
      <c r="S160" s="235"/>
      <c r="T160" s="23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7" t="s">
        <v>171</v>
      </c>
      <c r="AU160" s="237" t="s">
        <v>86</v>
      </c>
      <c r="AV160" s="13" t="s">
        <v>86</v>
      </c>
      <c r="AW160" s="13" t="s">
        <v>37</v>
      </c>
      <c r="AX160" s="13" t="s">
        <v>84</v>
      </c>
      <c r="AY160" s="237" t="s">
        <v>141</v>
      </c>
    </row>
    <row r="161" s="13" customFormat="1">
      <c r="A161" s="13"/>
      <c r="B161" s="227"/>
      <c r="C161" s="228"/>
      <c r="D161" s="220" t="s">
        <v>171</v>
      </c>
      <c r="E161" s="228"/>
      <c r="F161" s="230" t="s">
        <v>1489</v>
      </c>
      <c r="G161" s="228"/>
      <c r="H161" s="231">
        <v>92</v>
      </c>
      <c r="I161" s="232"/>
      <c r="J161" s="228"/>
      <c r="K161" s="228"/>
      <c r="L161" s="233"/>
      <c r="M161" s="234"/>
      <c r="N161" s="235"/>
      <c r="O161" s="235"/>
      <c r="P161" s="235"/>
      <c r="Q161" s="235"/>
      <c r="R161" s="235"/>
      <c r="S161" s="235"/>
      <c r="T161" s="23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7" t="s">
        <v>171</v>
      </c>
      <c r="AU161" s="237" t="s">
        <v>86</v>
      </c>
      <c r="AV161" s="13" t="s">
        <v>86</v>
      </c>
      <c r="AW161" s="13" t="s">
        <v>4</v>
      </c>
      <c r="AX161" s="13" t="s">
        <v>84</v>
      </c>
      <c r="AY161" s="237" t="s">
        <v>141</v>
      </c>
    </row>
    <row r="162" s="2" customFormat="1" ht="24.15" customHeight="1">
      <c r="A162" s="41"/>
      <c r="B162" s="42"/>
      <c r="C162" s="259" t="s">
        <v>290</v>
      </c>
      <c r="D162" s="259" t="s">
        <v>244</v>
      </c>
      <c r="E162" s="260" t="s">
        <v>1490</v>
      </c>
      <c r="F162" s="261" t="s">
        <v>1491</v>
      </c>
      <c r="G162" s="262" t="s">
        <v>545</v>
      </c>
      <c r="H162" s="263">
        <v>241.5</v>
      </c>
      <c r="I162" s="264"/>
      <c r="J162" s="265">
        <f>ROUND(I162*H162,2)</f>
        <v>0</v>
      </c>
      <c r="K162" s="261" t="s">
        <v>147</v>
      </c>
      <c r="L162" s="266"/>
      <c r="M162" s="267" t="s">
        <v>19</v>
      </c>
      <c r="N162" s="268" t="s">
        <v>47</v>
      </c>
      <c r="O162" s="87"/>
      <c r="P162" s="216">
        <f>O162*H162</f>
        <v>0</v>
      </c>
      <c r="Q162" s="216">
        <v>0.00025000000000000001</v>
      </c>
      <c r="R162" s="216">
        <f>Q162*H162</f>
        <v>0.060374999999999998</v>
      </c>
      <c r="S162" s="216">
        <v>0</v>
      </c>
      <c r="T162" s="217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18" t="s">
        <v>345</v>
      </c>
      <c r="AT162" s="218" t="s">
        <v>244</v>
      </c>
      <c r="AU162" s="218" t="s">
        <v>86</v>
      </c>
      <c r="AY162" s="20" t="s">
        <v>141</v>
      </c>
      <c r="BE162" s="219">
        <f>IF(N162="základní",J162,0)</f>
        <v>0</v>
      </c>
      <c r="BF162" s="219">
        <f>IF(N162="snížená",J162,0)</f>
        <v>0</v>
      </c>
      <c r="BG162" s="219">
        <f>IF(N162="zákl. přenesená",J162,0)</f>
        <v>0</v>
      </c>
      <c r="BH162" s="219">
        <f>IF(N162="sníž. přenesená",J162,0)</f>
        <v>0</v>
      </c>
      <c r="BI162" s="219">
        <f>IF(N162="nulová",J162,0)</f>
        <v>0</v>
      </c>
      <c r="BJ162" s="20" t="s">
        <v>84</v>
      </c>
      <c r="BK162" s="219">
        <f>ROUND(I162*H162,2)</f>
        <v>0</v>
      </c>
      <c r="BL162" s="20" t="s">
        <v>250</v>
      </c>
      <c r="BM162" s="218" t="s">
        <v>1492</v>
      </c>
    </row>
    <row r="163" s="2" customFormat="1">
      <c r="A163" s="41"/>
      <c r="B163" s="42"/>
      <c r="C163" s="43"/>
      <c r="D163" s="220" t="s">
        <v>150</v>
      </c>
      <c r="E163" s="43"/>
      <c r="F163" s="221" t="s">
        <v>1491</v>
      </c>
      <c r="G163" s="43"/>
      <c r="H163" s="43"/>
      <c r="I163" s="222"/>
      <c r="J163" s="43"/>
      <c r="K163" s="43"/>
      <c r="L163" s="47"/>
      <c r="M163" s="223"/>
      <c r="N163" s="224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150</v>
      </c>
      <c r="AU163" s="20" t="s">
        <v>86</v>
      </c>
    </row>
    <row r="164" s="13" customFormat="1">
      <c r="A164" s="13"/>
      <c r="B164" s="227"/>
      <c r="C164" s="228"/>
      <c r="D164" s="220" t="s">
        <v>171</v>
      </c>
      <c r="E164" s="229" t="s">
        <v>19</v>
      </c>
      <c r="F164" s="230" t="s">
        <v>1493</v>
      </c>
      <c r="G164" s="228"/>
      <c r="H164" s="231">
        <v>210</v>
      </c>
      <c r="I164" s="232"/>
      <c r="J164" s="228"/>
      <c r="K164" s="228"/>
      <c r="L164" s="233"/>
      <c r="M164" s="234"/>
      <c r="N164" s="235"/>
      <c r="O164" s="235"/>
      <c r="P164" s="235"/>
      <c r="Q164" s="235"/>
      <c r="R164" s="235"/>
      <c r="S164" s="235"/>
      <c r="T164" s="23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7" t="s">
        <v>171</v>
      </c>
      <c r="AU164" s="237" t="s">
        <v>86</v>
      </c>
      <c r="AV164" s="13" t="s">
        <v>86</v>
      </c>
      <c r="AW164" s="13" t="s">
        <v>37</v>
      </c>
      <c r="AX164" s="13" t="s">
        <v>84</v>
      </c>
      <c r="AY164" s="237" t="s">
        <v>141</v>
      </c>
    </row>
    <row r="165" s="13" customFormat="1">
      <c r="A165" s="13"/>
      <c r="B165" s="227"/>
      <c r="C165" s="228"/>
      <c r="D165" s="220" t="s">
        <v>171</v>
      </c>
      <c r="E165" s="228"/>
      <c r="F165" s="230" t="s">
        <v>1466</v>
      </c>
      <c r="G165" s="228"/>
      <c r="H165" s="231">
        <v>241.5</v>
      </c>
      <c r="I165" s="232"/>
      <c r="J165" s="228"/>
      <c r="K165" s="228"/>
      <c r="L165" s="233"/>
      <c r="M165" s="234"/>
      <c r="N165" s="235"/>
      <c r="O165" s="235"/>
      <c r="P165" s="235"/>
      <c r="Q165" s="235"/>
      <c r="R165" s="235"/>
      <c r="S165" s="235"/>
      <c r="T165" s="23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7" t="s">
        <v>171</v>
      </c>
      <c r="AU165" s="237" t="s">
        <v>86</v>
      </c>
      <c r="AV165" s="13" t="s">
        <v>86</v>
      </c>
      <c r="AW165" s="13" t="s">
        <v>4</v>
      </c>
      <c r="AX165" s="13" t="s">
        <v>84</v>
      </c>
      <c r="AY165" s="237" t="s">
        <v>141</v>
      </c>
    </row>
    <row r="166" s="2" customFormat="1" ht="24.15" customHeight="1">
      <c r="A166" s="41"/>
      <c r="B166" s="42"/>
      <c r="C166" s="207" t="s">
        <v>296</v>
      </c>
      <c r="D166" s="207" t="s">
        <v>143</v>
      </c>
      <c r="E166" s="208" t="s">
        <v>1494</v>
      </c>
      <c r="F166" s="209" t="s">
        <v>1495</v>
      </c>
      <c r="G166" s="210" t="s">
        <v>307</v>
      </c>
      <c r="H166" s="211">
        <v>76</v>
      </c>
      <c r="I166" s="212"/>
      <c r="J166" s="213">
        <f>ROUND(I166*H166,2)</f>
        <v>0</v>
      </c>
      <c r="K166" s="209" t="s">
        <v>147</v>
      </c>
      <c r="L166" s="47"/>
      <c r="M166" s="214" t="s">
        <v>19</v>
      </c>
      <c r="N166" s="215" t="s">
        <v>47</v>
      </c>
      <c r="O166" s="87"/>
      <c r="P166" s="216">
        <f>O166*H166</f>
        <v>0</v>
      </c>
      <c r="Q166" s="216">
        <v>0</v>
      </c>
      <c r="R166" s="216">
        <f>Q166*H166</f>
        <v>0</v>
      </c>
      <c r="S166" s="216">
        <v>0</v>
      </c>
      <c r="T166" s="217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18" t="s">
        <v>250</v>
      </c>
      <c r="AT166" s="218" t="s">
        <v>143</v>
      </c>
      <c r="AU166" s="218" t="s">
        <v>86</v>
      </c>
      <c r="AY166" s="20" t="s">
        <v>141</v>
      </c>
      <c r="BE166" s="219">
        <f>IF(N166="základní",J166,0)</f>
        <v>0</v>
      </c>
      <c r="BF166" s="219">
        <f>IF(N166="snížená",J166,0)</f>
        <v>0</v>
      </c>
      <c r="BG166" s="219">
        <f>IF(N166="zákl. přenesená",J166,0)</f>
        <v>0</v>
      </c>
      <c r="BH166" s="219">
        <f>IF(N166="sníž. přenesená",J166,0)</f>
        <v>0</v>
      </c>
      <c r="BI166" s="219">
        <f>IF(N166="nulová",J166,0)</f>
        <v>0</v>
      </c>
      <c r="BJ166" s="20" t="s">
        <v>84</v>
      </c>
      <c r="BK166" s="219">
        <f>ROUND(I166*H166,2)</f>
        <v>0</v>
      </c>
      <c r="BL166" s="20" t="s">
        <v>250</v>
      </c>
      <c r="BM166" s="218" t="s">
        <v>1496</v>
      </c>
    </row>
    <row r="167" s="2" customFormat="1">
      <c r="A167" s="41"/>
      <c r="B167" s="42"/>
      <c r="C167" s="43"/>
      <c r="D167" s="220" t="s">
        <v>150</v>
      </c>
      <c r="E167" s="43"/>
      <c r="F167" s="221" t="s">
        <v>1497</v>
      </c>
      <c r="G167" s="43"/>
      <c r="H167" s="43"/>
      <c r="I167" s="222"/>
      <c r="J167" s="43"/>
      <c r="K167" s="43"/>
      <c r="L167" s="47"/>
      <c r="M167" s="223"/>
      <c r="N167" s="224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150</v>
      </c>
      <c r="AU167" s="20" t="s">
        <v>86</v>
      </c>
    </row>
    <row r="168" s="2" customFormat="1">
      <c r="A168" s="41"/>
      <c r="B168" s="42"/>
      <c r="C168" s="43"/>
      <c r="D168" s="225" t="s">
        <v>152</v>
      </c>
      <c r="E168" s="43"/>
      <c r="F168" s="226" t="s">
        <v>1498</v>
      </c>
      <c r="G168" s="43"/>
      <c r="H168" s="43"/>
      <c r="I168" s="222"/>
      <c r="J168" s="43"/>
      <c r="K168" s="43"/>
      <c r="L168" s="47"/>
      <c r="M168" s="223"/>
      <c r="N168" s="224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152</v>
      </c>
      <c r="AU168" s="20" t="s">
        <v>86</v>
      </c>
    </row>
    <row r="169" s="2" customFormat="1" ht="24.15" customHeight="1">
      <c r="A169" s="41"/>
      <c r="B169" s="42"/>
      <c r="C169" s="207" t="s">
        <v>304</v>
      </c>
      <c r="D169" s="207" t="s">
        <v>143</v>
      </c>
      <c r="E169" s="208" t="s">
        <v>1499</v>
      </c>
      <c r="F169" s="209" t="s">
        <v>1500</v>
      </c>
      <c r="G169" s="210" t="s">
        <v>307</v>
      </c>
      <c r="H169" s="211">
        <v>8</v>
      </c>
      <c r="I169" s="212"/>
      <c r="J169" s="213">
        <f>ROUND(I169*H169,2)</f>
        <v>0</v>
      </c>
      <c r="K169" s="209" t="s">
        <v>147</v>
      </c>
      <c r="L169" s="47"/>
      <c r="M169" s="214" t="s">
        <v>19</v>
      </c>
      <c r="N169" s="215" t="s">
        <v>47</v>
      </c>
      <c r="O169" s="87"/>
      <c r="P169" s="216">
        <f>O169*H169</f>
        <v>0</v>
      </c>
      <c r="Q169" s="216">
        <v>0</v>
      </c>
      <c r="R169" s="216">
        <f>Q169*H169</f>
        <v>0</v>
      </c>
      <c r="S169" s="216">
        <v>0</v>
      </c>
      <c r="T169" s="217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18" t="s">
        <v>250</v>
      </c>
      <c r="AT169" s="218" t="s">
        <v>143</v>
      </c>
      <c r="AU169" s="218" t="s">
        <v>86</v>
      </c>
      <c r="AY169" s="20" t="s">
        <v>141</v>
      </c>
      <c r="BE169" s="219">
        <f>IF(N169="základní",J169,0)</f>
        <v>0</v>
      </c>
      <c r="BF169" s="219">
        <f>IF(N169="snížená",J169,0)</f>
        <v>0</v>
      </c>
      <c r="BG169" s="219">
        <f>IF(N169="zákl. přenesená",J169,0)</f>
        <v>0</v>
      </c>
      <c r="BH169" s="219">
        <f>IF(N169="sníž. přenesená",J169,0)</f>
        <v>0</v>
      </c>
      <c r="BI169" s="219">
        <f>IF(N169="nulová",J169,0)</f>
        <v>0</v>
      </c>
      <c r="BJ169" s="20" t="s">
        <v>84</v>
      </c>
      <c r="BK169" s="219">
        <f>ROUND(I169*H169,2)</f>
        <v>0</v>
      </c>
      <c r="BL169" s="20" t="s">
        <v>250</v>
      </c>
      <c r="BM169" s="218" t="s">
        <v>1501</v>
      </c>
    </row>
    <row r="170" s="2" customFormat="1">
      <c r="A170" s="41"/>
      <c r="B170" s="42"/>
      <c r="C170" s="43"/>
      <c r="D170" s="220" t="s">
        <v>150</v>
      </c>
      <c r="E170" s="43"/>
      <c r="F170" s="221" t="s">
        <v>1502</v>
      </c>
      <c r="G170" s="43"/>
      <c r="H170" s="43"/>
      <c r="I170" s="222"/>
      <c r="J170" s="43"/>
      <c r="K170" s="43"/>
      <c r="L170" s="47"/>
      <c r="M170" s="223"/>
      <c r="N170" s="224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150</v>
      </c>
      <c r="AU170" s="20" t="s">
        <v>86</v>
      </c>
    </row>
    <row r="171" s="2" customFormat="1">
      <c r="A171" s="41"/>
      <c r="B171" s="42"/>
      <c r="C171" s="43"/>
      <c r="D171" s="225" t="s">
        <v>152</v>
      </c>
      <c r="E171" s="43"/>
      <c r="F171" s="226" t="s">
        <v>1503</v>
      </c>
      <c r="G171" s="43"/>
      <c r="H171" s="43"/>
      <c r="I171" s="222"/>
      <c r="J171" s="43"/>
      <c r="K171" s="43"/>
      <c r="L171" s="47"/>
      <c r="M171" s="223"/>
      <c r="N171" s="224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152</v>
      </c>
      <c r="AU171" s="20" t="s">
        <v>86</v>
      </c>
    </row>
    <row r="172" s="2" customFormat="1" ht="21.75" customHeight="1">
      <c r="A172" s="41"/>
      <c r="B172" s="42"/>
      <c r="C172" s="207" t="s">
        <v>312</v>
      </c>
      <c r="D172" s="207" t="s">
        <v>143</v>
      </c>
      <c r="E172" s="208" t="s">
        <v>1504</v>
      </c>
      <c r="F172" s="209" t="s">
        <v>1505</v>
      </c>
      <c r="G172" s="210" t="s">
        <v>307</v>
      </c>
      <c r="H172" s="211">
        <v>1</v>
      </c>
      <c r="I172" s="212"/>
      <c r="J172" s="213">
        <f>ROUND(I172*H172,2)</f>
        <v>0</v>
      </c>
      <c r="K172" s="209" t="s">
        <v>315</v>
      </c>
      <c r="L172" s="47"/>
      <c r="M172" s="214" t="s">
        <v>19</v>
      </c>
      <c r="N172" s="215" t="s">
        <v>47</v>
      </c>
      <c r="O172" s="87"/>
      <c r="P172" s="216">
        <f>O172*H172</f>
        <v>0</v>
      </c>
      <c r="Q172" s="216">
        <v>0</v>
      </c>
      <c r="R172" s="216">
        <f>Q172*H172</f>
        <v>0</v>
      </c>
      <c r="S172" s="216">
        <v>0</v>
      </c>
      <c r="T172" s="217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18" t="s">
        <v>250</v>
      </c>
      <c r="AT172" s="218" t="s">
        <v>143</v>
      </c>
      <c r="AU172" s="218" t="s">
        <v>86</v>
      </c>
      <c r="AY172" s="20" t="s">
        <v>141</v>
      </c>
      <c r="BE172" s="219">
        <f>IF(N172="základní",J172,0)</f>
        <v>0</v>
      </c>
      <c r="BF172" s="219">
        <f>IF(N172="snížená",J172,0)</f>
        <v>0</v>
      </c>
      <c r="BG172" s="219">
        <f>IF(N172="zákl. přenesená",J172,0)</f>
        <v>0</v>
      </c>
      <c r="BH172" s="219">
        <f>IF(N172="sníž. přenesená",J172,0)</f>
        <v>0</v>
      </c>
      <c r="BI172" s="219">
        <f>IF(N172="nulová",J172,0)</f>
        <v>0</v>
      </c>
      <c r="BJ172" s="20" t="s">
        <v>84</v>
      </c>
      <c r="BK172" s="219">
        <f>ROUND(I172*H172,2)</f>
        <v>0</v>
      </c>
      <c r="BL172" s="20" t="s">
        <v>250</v>
      </c>
      <c r="BM172" s="218" t="s">
        <v>1506</v>
      </c>
    </row>
    <row r="173" s="2" customFormat="1">
      <c r="A173" s="41"/>
      <c r="B173" s="42"/>
      <c r="C173" s="43"/>
      <c r="D173" s="220" t="s">
        <v>150</v>
      </c>
      <c r="E173" s="43"/>
      <c r="F173" s="221" t="s">
        <v>1505</v>
      </c>
      <c r="G173" s="43"/>
      <c r="H173" s="43"/>
      <c r="I173" s="222"/>
      <c r="J173" s="43"/>
      <c r="K173" s="43"/>
      <c r="L173" s="47"/>
      <c r="M173" s="223"/>
      <c r="N173" s="224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150</v>
      </c>
      <c r="AU173" s="20" t="s">
        <v>86</v>
      </c>
    </row>
    <row r="174" s="2" customFormat="1" ht="24.15" customHeight="1">
      <c r="A174" s="41"/>
      <c r="B174" s="42"/>
      <c r="C174" s="207" t="s">
        <v>317</v>
      </c>
      <c r="D174" s="207" t="s">
        <v>143</v>
      </c>
      <c r="E174" s="208" t="s">
        <v>1507</v>
      </c>
      <c r="F174" s="209" t="s">
        <v>1508</v>
      </c>
      <c r="G174" s="210" t="s">
        <v>307</v>
      </c>
      <c r="H174" s="211">
        <v>3</v>
      </c>
      <c r="I174" s="212"/>
      <c r="J174" s="213">
        <f>ROUND(I174*H174,2)</f>
        <v>0</v>
      </c>
      <c r="K174" s="209" t="s">
        <v>147</v>
      </c>
      <c r="L174" s="47"/>
      <c r="M174" s="214" t="s">
        <v>19</v>
      </c>
      <c r="N174" s="215" t="s">
        <v>47</v>
      </c>
      <c r="O174" s="87"/>
      <c r="P174" s="216">
        <f>O174*H174</f>
        <v>0</v>
      </c>
      <c r="Q174" s="216">
        <v>0</v>
      </c>
      <c r="R174" s="216">
        <f>Q174*H174</f>
        <v>0</v>
      </c>
      <c r="S174" s="216">
        <v>0</v>
      </c>
      <c r="T174" s="217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18" t="s">
        <v>250</v>
      </c>
      <c r="AT174" s="218" t="s">
        <v>143</v>
      </c>
      <c r="AU174" s="218" t="s">
        <v>86</v>
      </c>
      <c r="AY174" s="20" t="s">
        <v>141</v>
      </c>
      <c r="BE174" s="219">
        <f>IF(N174="základní",J174,0)</f>
        <v>0</v>
      </c>
      <c r="BF174" s="219">
        <f>IF(N174="snížená",J174,0)</f>
        <v>0</v>
      </c>
      <c r="BG174" s="219">
        <f>IF(N174="zákl. přenesená",J174,0)</f>
        <v>0</v>
      </c>
      <c r="BH174" s="219">
        <f>IF(N174="sníž. přenesená",J174,0)</f>
        <v>0</v>
      </c>
      <c r="BI174" s="219">
        <f>IF(N174="nulová",J174,0)</f>
        <v>0</v>
      </c>
      <c r="BJ174" s="20" t="s">
        <v>84</v>
      </c>
      <c r="BK174" s="219">
        <f>ROUND(I174*H174,2)</f>
        <v>0</v>
      </c>
      <c r="BL174" s="20" t="s">
        <v>250</v>
      </c>
      <c r="BM174" s="218" t="s">
        <v>1509</v>
      </c>
    </row>
    <row r="175" s="2" customFormat="1">
      <c r="A175" s="41"/>
      <c r="B175" s="42"/>
      <c r="C175" s="43"/>
      <c r="D175" s="220" t="s">
        <v>150</v>
      </c>
      <c r="E175" s="43"/>
      <c r="F175" s="221" t="s">
        <v>1510</v>
      </c>
      <c r="G175" s="43"/>
      <c r="H175" s="43"/>
      <c r="I175" s="222"/>
      <c r="J175" s="43"/>
      <c r="K175" s="43"/>
      <c r="L175" s="47"/>
      <c r="M175" s="223"/>
      <c r="N175" s="224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150</v>
      </c>
      <c r="AU175" s="20" t="s">
        <v>86</v>
      </c>
    </row>
    <row r="176" s="2" customFormat="1">
      <c r="A176" s="41"/>
      <c r="B176" s="42"/>
      <c r="C176" s="43"/>
      <c r="D176" s="225" t="s">
        <v>152</v>
      </c>
      <c r="E176" s="43"/>
      <c r="F176" s="226" t="s">
        <v>1511</v>
      </c>
      <c r="G176" s="43"/>
      <c r="H176" s="43"/>
      <c r="I176" s="222"/>
      <c r="J176" s="43"/>
      <c r="K176" s="43"/>
      <c r="L176" s="47"/>
      <c r="M176" s="223"/>
      <c r="N176" s="224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152</v>
      </c>
      <c r="AU176" s="20" t="s">
        <v>86</v>
      </c>
    </row>
    <row r="177" s="2" customFormat="1" ht="24.15" customHeight="1">
      <c r="A177" s="41"/>
      <c r="B177" s="42"/>
      <c r="C177" s="259" t="s">
        <v>321</v>
      </c>
      <c r="D177" s="259" t="s">
        <v>244</v>
      </c>
      <c r="E177" s="260" t="s">
        <v>1512</v>
      </c>
      <c r="F177" s="261" t="s">
        <v>1513</v>
      </c>
      <c r="G177" s="262" t="s">
        <v>307</v>
      </c>
      <c r="H177" s="263">
        <v>3</v>
      </c>
      <c r="I177" s="264"/>
      <c r="J177" s="265">
        <f>ROUND(I177*H177,2)</f>
        <v>0</v>
      </c>
      <c r="K177" s="261" t="s">
        <v>147</v>
      </c>
      <c r="L177" s="266"/>
      <c r="M177" s="267" t="s">
        <v>19</v>
      </c>
      <c r="N177" s="268" t="s">
        <v>47</v>
      </c>
      <c r="O177" s="87"/>
      <c r="P177" s="216">
        <f>O177*H177</f>
        <v>0</v>
      </c>
      <c r="Q177" s="216">
        <v>9.0000000000000006E-05</v>
      </c>
      <c r="R177" s="216">
        <f>Q177*H177</f>
        <v>0.00027</v>
      </c>
      <c r="S177" s="216">
        <v>0</v>
      </c>
      <c r="T177" s="217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18" t="s">
        <v>345</v>
      </c>
      <c r="AT177" s="218" t="s">
        <v>244</v>
      </c>
      <c r="AU177" s="218" t="s">
        <v>86</v>
      </c>
      <c r="AY177" s="20" t="s">
        <v>141</v>
      </c>
      <c r="BE177" s="219">
        <f>IF(N177="základní",J177,0)</f>
        <v>0</v>
      </c>
      <c r="BF177" s="219">
        <f>IF(N177="snížená",J177,0)</f>
        <v>0</v>
      </c>
      <c r="BG177" s="219">
        <f>IF(N177="zákl. přenesená",J177,0)</f>
        <v>0</v>
      </c>
      <c r="BH177" s="219">
        <f>IF(N177="sníž. přenesená",J177,0)</f>
        <v>0</v>
      </c>
      <c r="BI177" s="219">
        <f>IF(N177="nulová",J177,0)</f>
        <v>0</v>
      </c>
      <c r="BJ177" s="20" t="s">
        <v>84</v>
      </c>
      <c r="BK177" s="219">
        <f>ROUND(I177*H177,2)</f>
        <v>0</v>
      </c>
      <c r="BL177" s="20" t="s">
        <v>250</v>
      </c>
      <c r="BM177" s="218" t="s">
        <v>1514</v>
      </c>
    </row>
    <row r="178" s="2" customFormat="1">
      <c r="A178" s="41"/>
      <c r="B178" s="42"/>
      <c r="C178" s="43"/>
      <c r="D178" s="220" t="s">
        <v>150</v>
      </c>
      <c r="E178" s="43"/>
      <c r="F178" s="221" t="s">
        <v>1513</v>
      </c>
      <c r="G178" s="43"/>
      <c r="H178" s="43"/>
      <c r="I178" s="222"/>
      <c r="J178" s="43"/>
      <c r="K178" s="43"/>
      <c r="L178" s="47"/>
      <c r="M178" s="223"/>
      <c r="N178" s="224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150</v>
      </c>
      <c r="AU178" s="20" t="s">
        <v>86</v>
      </c>
    </row>
    <row r="179" s="2" customFormat="1" ht="24.15" customHeight="1">
      <c r="A179" s="41"/>
      <c r="B179" s="42"/>
      <c r="C179" s="207" t="s">
        <v>327</v>
      </c>
      <c r="D179" s="207" t="s">
        <v>143</v>
      </c>
      <c r="E179" s="208" t="s">
        <v>1515</v>
      </c>
      <c r="F179" s="209" t="s">
        <v>1516</v>
      </c>
      <c r="G179" s="210" t="s">
        <v>307</v>
      </c>
      <c r="H179" s="211">
        <v>8</v>
      </c>
      <c r="I179" s="212"/>
      <c r="J179" s="213">
        <f>ROUND(I179*H179,2)</f>
        <v>0</v>
      </c>
      <c r="K179" s="209" t="s">
        <v>147</v>
      </c>
      <c r="L179" s="47"/>
      <c r="M179" s="214" t="s">
        <v>19</v>
      </c>
      <c r="N179" s="215" t="s">
        <v>47</v>
      </c>
      <c r="O179" s="87"/>
      <c r="P179" s="216">
        <f>O179*H179</f>
        <v>0</v>
      </c>
      <c r="Q179" s="216">
        <v>0</v>
      </c>
      <c r="R179" s="216">
        <f>Q179*H179</f>
        <v>0</v>
      </c>
      <c r="S179" s="216">
        <v>0</v>
      </c>
      <c r="T179" s="217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18" t="s">
        <v>250</v>
      </c>
      <c r="AT179" s="218" t="s">
        <v>143</v>
      </c>
      <c r="AU179" s="218" t="s">
        <v>86</v>
      </c>
      <c r="AY179" s="20" t="s">
        <v>141</v>
      </c>
      <c r="BE179" s="219">
        <f>IF(N179="základní",J179,0)</f>
        <v>0</v>
      </c>
      <c r="BF179" s="219">
        <f>IF(N179="snížená",J179,0)</f>
        <v>0</v>
      </c>
      <c r="BG179" s="219">
        <f>IF(N179="zákl. přenesená",J179,0)</f>
        <v>0</v>
      </c>
      <c r="BH179" s="219">
        <f>IF(N179="sníž. přenesená",J179,0)</f>
        <v>0</v>
      </c>
      <c r="BI179" s="219">
        <f>IF(N179="nulová",J179,0)</f>
        <v>0</v>
      </c>
      <c r="BJ179" s="20" t="s">
        <v>84</v>
      </c>
      <c r="BK179" s="219">
        <f>ROUND(I179*H179,2)</f>
        <v>0</v>
      </c>
      <c r="BL179" s="20" t="s">
        <v>250</v>
      </c>
      <c r="BM179" s="218" t="s">
        <v>1517</v>
      </c>
    </row>
    <row r="180" s="2" customFormat="1">
      <c r="A180" s="41"/>
      <c r="B180" s="42"/>
      <c r="C180" s="43"/>
      <c r="D180" s="220" t="s">
        <v>150</v>
      </c>
      <c r="E180" s="43"/>
      <c r="F180" s="221" t="s">
        <v>1518</v>
      </c>
      <c r="G180" s="43"/>
      <c r="H180" s="43"/>
      <c r="I180" s="222"/>
      <c r="J180" s="43"/>
      <c r="K180" s="43"/>
      <c r="L180" s="47"/>
      <c r="M180" s="223"/>
      <c r="N180" s="224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150</v>
      </c>
      <c r="AU180" s="20" t="s">
        <v>86</v>
      </c>
    </row>
    <row r="181" s="2" customFormat="1">
      <c r="A181" s="41"/>
      <c r="B181" s="42"/>
      <c r="C181" s="43"/>
      <c r="D181" s="225" t="s">
        <v>152</v>
      </c>
      <c r="E181" s="43"/>
      <c r="F181" s="226" t="s">
        <v>1519</v>
      </c>
      <c r="G181" s="43"/>
      <c r="H181" s="43"/>
      <c r="I181" s="222"/>
      <c r="J181" s="43"/>
      <c r="K181" s="43"/>
      <c r="L181" s="47"/>
      <c r="M181" s="223"/>
      <c r="N181" s="224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152</v>
      </c>
      <c r="AU181" s="20" t="s">
        <v>86</v>
      </c>
    </row>
    <row r="182" s="2" customFormat="1" ht="24.15" customHeight="1">
      <c r="A182" s="41"/>
      <c r="B182" s="42"/>
      <c r="C182" s="259" t="s">
        <v>331</v>
      </c>
      <c r="D182" s="259" t="s">
        <v>244</v>
      </c>
      <c r="E182" s="260" t="s">
        <v>1520</v>
      </c>
      <c r="F182" s="261" t="s">
        <v>1521</v>
      </c>
      <c r="G182" s="262" t="s">
        <v>307</v>
      </c>
      <c r="H182" s="263">
        <v>8</v>
      </c>
      <c r="I182" s="264"/>
      <c r="J182" s="265">
        <f>ROUND(I182*H182,2)</f>
        <v>0</v>
      </c>
      <c r="K182" s="261" t="s">
        <v>147</v>
      </c>
      <c r="L182" s="266"/>
      <c r="M182" s="267" t="s">
        <v>19</v>
      </c>
      <c r="N182" s="268" t="s">
        <v>47</v>
      </c>
      <c r="O182" s="87"/>
      <c r="P182" s="216">
        <f>O182*H182</f>
        <v>0</v>
      </c>
      <c r="Q182" s="216">
        <v>9.0000000000000006E-05</v>
      </c>
      <c r="R182" s="216">
        <f>Q182*H182</f>
        <v>0.00072000000000000005</v>
      </c>
      <c r="S182" s="216">
        <v>0</v>
      </c>
      <c r="T182" s="217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18" t="s">
        <v>345</v>
      </c>
      <c r="AT182" s="218" t="s">
        <v>244</v>
      </c>
      <c r="AU182" s="218" t="s">
        <v>86</v>
      </c>
      <c r="AY182" s="20" t="s">
        <v>141</v>
      </c>
      <c r="BE182" s="219">
        <f>IF(N182="základní",J182,0)</f>
        <v>0</v>
      </c>
      <c r="BF182" s="219">
        <f>IF(N182="snížená",J182,0)</f>
        <v>0</v>
      </c>
      <c r="BG182" s="219">
        <f>IF(N182="zákl. přenesená",J182,0)</f>
        <v>0</v>
      </c>
      <c r="BH182" s="219">
        <f>IF(N182="sníž. přenesená",J182,0)</f>
        <v>0</v>
      </c>
      <c r="BI182" s="219">
        <f>IF(N182="nulová",J182,0)</f>
        <v>0</v>
      </c>
      <c r="BJ182" s="20" t="s">
        <v>84</v>
      </c>
      <c r="BK182" s="219">
        <f>ROUND(I182*H182,2)</f>
        <v>0</v>
      </c>
      <c r="BL182" s="20" t="s">
        <v>250</v>
      </c>
      <c r="BM182" s="218" t="s">
        <v>1522</v>
      </c>
    </row>
    <row r="183" s="2" customFormat="1">
      <c r="A183" s="41"/>
      <c r="B183" s="42"/>
      <c r="C183" s="43"/>
      <c r="D183" s="220" t="s">
        <v>150</v>
      </c>
      <c r="E183" s="43"/>
      <c r="F183" s="221" t="s">
        <v>1521</v>
      </c>
      <c r="G183" s="43"/>
      <c r="H183" s="43"/>
      <c r="I183" s="222"/>
      <c r="J183" s="43"/>
      <c r="K183" s="43"/>
      <c r="L183" s="47"/>
      <c r="M183" s="223"/>
      <c r="N183" s="224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150</v>
      </c>
      <c r="AU183" s="20" t="s">
        <v>86</v>
      </c>
    </row>
    <row r="184" s="2" customFormat="1" ht="24.15" customHeight="1">
      <c r="A184" s="41"/>
      <c r="B184" s="42"/>
      <c r="C184" s="207" t="s">
        <v>337</v>
      </c>
      <c r="D184" s="207" t="s">
        <v>143</v>
      </c>
      <c r="E184" s="208" t="s">
        <v>1523</v>
      </c>
      <c r="F184" s="209" t="s">
        <v>1524</v>
      </c>
      <c r="G184" s="210" t="s">
        <v>307</v>
      </c>
      <c r="H184" s="211">
        <v>2</v>
      </c>
      <c r="I184" s="212"/>
      <c r="J184" s="213">
        <f>ROUND(I184*H184,2)</f>
        <v>0</v>
      </c>
      <c r="K184" s="209" t="s">
        <v>147</v>
      </c>
      <c r="L184" s="47"/>
      <c r="M184" s="214" t="s">
        <v>19</v>
      </c>
      <c r="N184" s="215" t="s">
        <v>47</v>
      </c>
      <c r="O184" s="87"/>
      <c r="P184" s="216">
        <f>O184*H184</f>
        <v>0</v>
      </c>
      <c r="Q184" s="216">
        <v>0</v>
      </c>
      <c r="R184" s="216">
        <f>Q184*H184</f>
        <v>0</v>
      </c>
      <c r="S184" s="216">
        <v>0</v>
      </c>
      <c r="T184" s="217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18" t="s">
        <v>250</v>
      </c>
      <c r="AT184" s="218" t="s">
        <v>143</v>
      </c>
      <c r="AU184" s="218" t="s">
        <v>86</v>
      </c>
      <c r="AY184" s="20" t="s">
        <v>141</v>
      </c>
      <c r="BE184" s="219">
        <f>IF(N184="základní",J184,0)</f>
        <v>0</v>
      </c>
      <c r="BF184" s="219">
        <f>IF(N184="snížená",J184,0)</f>
        <v>0</v>
      </c>
      <c r="BG184" s="219">
        <f>IF(N184="zákl. přenesená",J184,0)</f>
        <v>0</v>
      </c>
      <c r="BH184" s="219">
        <f>IF(N184="sníž. přenesená",J184,0)</f>
        <v>0</v>
      </c>
      <c r="BI184" s="219">
        <f>IF(N184="nulová",J184,0)</f>
        <v>0</v>
      </c>
      <c r="BJ184" s="20" t="s">
        <v>84</v>
      </c>
      <c r="BK184" s="219">
        <f>ROUND(I184*H184,2)</f>
        <v>0</v>
      </c>
      <c r="BL184" s="20" t="s">
        <v>250</v>
      </c>
      <c r="BM184" s="218" t="s">
        <v>1525</v>
      </c>
    </row>
    <row r="185" s="2" customFormat="1">
      <c r="A185" s="41"/>
      <c r="B185" s="42"/>
      <c r="C185" s="43"/>
      <c r="D185" s="220" t="s">
        <v>150</v>
      </c>
      <c r="E185" s="43"/>
      <c r="F185" s="221" t="s">
        <v>1526</v>
      </c>
      <c r="G185" s="43"/>
      <c r="H185" s="43"/>
      <c r="I185" s="222"/>
      <c r="J185" s="43"/>
      <c r="K185" s="43"/>
      <c r="L185" s="47"/>
      <c r="M185" s="223"/>
      <c r="N185" s="224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150</v>
      </c>
      <c r="AU185" s="20" t="s">
        <v>86</v>
      </c>
    </row>
    <row r="186" s="2" customFormat="1">
      <c r="A186" s="41"/>
      <c r="B186" s="42"/>
      <c r="C186" s="43"/>
      <c r="D186" s="225" t="s">
        <v>152</v>
      </c>
      <c r="E186" s="43"/>
      <c r="F186" s="226" t="s">
        <v>1527</v>
      </c>
      <c r="G186" s="43"/>
      <c r="H186" s="43"/>
      <c r="I186" s="222"/>
      <c r="J186" s="43"/>
      <c r="K186" s="43"/>
      <c r="L186" s="47"/>
      <c r="M186" s="223"/>
      <c r="N186" s="224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152</v>
      </c>
      <c r="AU186" s="20" t="s">
        <v>86</v>
      </c>
    </row>
    <row r="187" s="2" customFormat="1" ht="24.15" customHeight="1">
      <c r="A187" s="41"/>
      <c r="B187" s="42"/>
      <c r="C187" s="259" t="s">
        <v>341</v>
      </c>
      <c r="D187" s="259" t="s">
        <v>244</v>
      </c>
      <c r="E187" s="260" t="s">
        <v>1528</v>
      </c>
      <c r="F187" s="261" t="s">
        <v>1529</v>
      </c>
      <c r="G187" s="262" t="s">
        <v>307</v>
      </c>
      <c r="H187" s="263">
        <v>2</v>
      </c>
      <c r="I187" s="264"/>
      <c r="J187" s="265">
        <f>ROUND(I187*H187,2)</f>
        <v>0</v>
      </c>
      <c r="K187" s="261" t="s">
        <v>147</v>
      </c>
      <c r="L187" s="266"/>
      <c r="M187" s="267" t="s">
        <v>19</v>
      </c>
      <c r="N187" s="268" t="s">
        <v>47</v>
      </c>
      <c r="O187" s="87"/>
      <c r="P187" s="216">
        <f>O187*H187</f>
        <v>0</v>
      </c>
      <c r="Q187" s="216">
        <v>0.00010000000000000001</v>
      </c>
      <c r="R187" s="216">
        <f>Q187*H187</f>
        <v>0.00020000000000000001</v>
      </c>
      <c r="S187" s="216">
        <v>0</v>
      </c>
      <c r="T187" s="217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18" t="s">
        <v>345</v>
      </c>
      <c r="AT187" s="218" t="s">
        <v>244</v>
      </c>
      <c r="AU187" s="218" t="s">
        <v>86</v>
      </c>
      <c r="AY187" s="20" t="s">
        <v>141</v>
      </c>
      <c r="BE187" s="219">
        <f>IF(N187="základní",J187,0)</f>
        <v>0</v>
      </c>
      <c r="BF187" s="219">
        <f>IF(N187="snížená",J187,0)</f>
        <v>0</v>
      </c>
      <c r="BG187" s="219">
        <f>IF(N187="zákl. přenesená",J187,0)</f>
        <v>0</v>
      </c>
      <c r="BH187" s="219">
        <f>IF(N187="sníž. přenesená",J187,0)</f>
        <v>0</v>
      </c>
      <c r="BI187" s="219">
        <f>IF(N187="nulová",J187,0)</f>
        <v>0</v>
      </c>
      <c r="BJ187" s="20" t="s">
        <v>84</v>
      </c>
      <c r="BK187" s="219">
        <f>ROUND(I187*H187,2)</f>
        <v>0</v>
      </c>
      <c r="BL187" s="20" t="s">
        <v>250</v>
      </c>
      <c r="BM187" s="218" t="s">
        <v>1530</v>
      </c>
    </row>
    <row r="188" s="2" customFormat="1">
      <c r="A188" s="41"/>
      <c r="B188" s="42"/>
      <c r="C188" s="43"/>
      <c r="D188" s="220" t="s">
        <v>150</v>
      </c>
      <c r="E188" s="43"/>
      <c r="F188" s="221" t="s">
        <v>1529</v>
      </c>
      <c r="G188" s="43"/>
      <c r="H188" s="43"/>
      <c r="I188" s="222"/>
      <c r="J188" s="43"/>
      <c r="K188" s="43"/>
      <c r="L188" s="47"/>
      <c r="M188" s="223"/>
      <c r="N188" s="224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150</v>
      </c>
      <c r="AU188" s="20" t="s">
        <v>86</v>
      </c>
    </row>
    <row r="189" s="2" customFormat="1" ht="24.15" customHeight="1">
      <c r="A189" s="41"/>
      <c r="B189" s="42"/>
      <c r="C189" s="207" t="s">
        <v>345</v>
      </c>
      <c r="D189" s="207" t="s">
        <v>143</v>
      </c>
      <c r="E189" s="208" t="s">
        <v>1531</v>
      </c>
      <c r="F189" s="209" t="s">
        <v>1532</v>
      </c>
      <c r="G189" s="210" t="s">
        <v>307</v>
      </c>
      <c r="H189" s="211">
        <v>9</v>
      </c>
      <c r="I189" s="212"/>
      <c r="J189" s="213">
        <f>ROUND(I189*H189,2)</f>
        <v>0</v>
      </c>
      <c r="K189" s="209" t="s">
        <v>147</v>
      </c>
      <c r="L189" s="47"/>
      <c r="M189" s="214" t="s">
        <v>19</v>
      </c>
      <c r="N189" s="215" t="s">
        <v>47</v>
      </c>
      <c r="O189" s="87"/>
      <c r="P189" s="216">
        <f>O189*H189</f>
        <v>0</v>
      </c>
      <c r="Q189" s="216">
        <v>0</v>
      </c>
      <c r="R189" s="216">
        <f>Q189*H189</f>
        <v>0</v>
      </c>
      <c r="S189" s="216">
        <v>0</v>
      </c>
      <c r="T189" s="217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18" t="s">
        <v>250</v>
      </c>
      <c r="AT189" s="218" t="s">
        <v>143</v>
      </c>
      <c r="AU189" s="218" t="s">
        <v>86</v>
      </c>
      <c r="AY189" s="20" t="s">
        <v>141</v>
      </c>
      <c r="BE189" s="219">
        <f>IF(N189="základní",J189,0)</f>
        <v>0</v>
      </c>
      <c r="BF189" s="219">
        <f>IF(N189="snížená",J189,0)</f>
        <v>0</v>
      </c>
      <c r="BG189" s="219">
        <f>IF(N189="zákl. přenesená",J189,0)</f>
        <v>0</v>
      </c>
      <c r="BH189" s="219">
        <f>IF(N189="sníž. přenesená",J189,0)</f>
        <v>0</v>
      </c>
      <c r="BI189" s="219">
        <f>IF(N189="nulová",J189,0)</f>
        <v>0</v>
      </c>
      <c r="BJ189" s="20" t="s">
        <v>84</v>
      </c>
      <c r="BK189" s="219">
        <f>ROUND(I189*H189,2)</f>
        <v>0</v>
      </c>
      <c r="BL189" s="20" t="s">
        <v>250</v>
      </c>
      <c r="BM189" s="218" t="s">
        <v>1533</v>
      </c>
    </row>
    <row r="190" s="2" customFormat="1">
      <c r="A190" s="41"/>
      <c r="B190" s="42"/>
      <c r="C190" s="43"/>
      <c r="D190" s="220" t="s">
        <v>150</v>
      </c>
      <c r="E190" s="43"/>
      <c r="F190" s="221" t="s">
        <v>1534</v>
      </c>
      <c r="G190" s="43"/>
      <c r="H190" s="43"/>
      <c r="I190" s="222"/>
      <c r="J190" s="43"/>
      <c r="K190" s="43"/>
      <c r="L190" s="47"/>
      <c r="M190" s="223"/>
      <c r="N190" s="224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150</v>
      </c>
      <c r="AU190" s="20" t="s">
        <v>86</v>
      </c>
    </row>
    <row r="191" s="2" customFormat="1">
      <c r="A191" s="41"/>
      <c r="B191" s="42"/>
      <c r="C191" s="43"/>
      <c r="D191" s="225" t="s">
        <v>152</v>
      </c>
      <c r="E191" s="43"/>
      <c r="F191" s="226" t="s">
        <v>1535</v>
      </c>
      <c r="G191" s="43"/>
      <c r="H191" s="43"/>
      <c r="I191" s="222"/>
      <c r="J191" s="43"/>
      <c r="K191" s="43"/>
      <c r="L191" s="47"/>
      <c r="M191" s="223"/>
      <c r="N191" s="224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152</v>
      </c>
      <c r="AU191" s="20" t="s">
        <v>86</v>
      </c>
    </row>
    <row r="192" s="2" customFormat="1" ht="24.15" customHeight="1">
      <c r="A192" s="41"/>
      <c r="B192" s="42"/>
      <c r="C192" s="259" t="s">
        <v>350</v>
      </c>
      <c r="D192" s="259" t="s">
        <v>244</v>
      </c>
      <c r="E192" s="260" t="s">
        <v>1536</v>
      </c>
      <c r="F192" s="261" t="s">
        <v>1537</v>
      </c>
      <c r="G192" s="262" t="s">
        <v>307</v>
      </c>
      <c r="H192" s="263">
        <v>9</v>
      </c>
      <c r="I192" s="264"/>
      <c r="J192" s="265">
        <f>ROUND(I192*H192,2)</f>
        <v>0</v>
      </c>
      <c r="K192" s="261" t="s">
        <v>147</v>
      </c>
      <c r="L192" s="266"/>
      <c r="M192" s="267" t="s">
        <v>19</v>
      </c>
      <c r="N192" s="268" t="s">
        <v>47</v>
      </c>
      <c r="O192" s="87"/>
      <c r="P192" s="216">
        <f>O192*H192</f>
        <v>0</v>
      </c>
      <c r="Q192" s="216">
        <v>0.00024000000000000001</v>
      </c>
      <c r="R192" s="216">
        <f>Q192*H192</f>
        <v>0.00216</v>
      </c>
      <c r="S192" s="216">
        <v>0</v>
      </c>
      <c r="T192" s="217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18" t="s">
        <v>345</v>
      </c>
      <c r="AT192" s="218" t="s">
        <v>244</v>
      </c>
      <c r="AU192" s="218" t="s">
        <v>86</v>
      </c>
      <c r="AY192" s="20" t="s">
        <v>141</v>
      </c>
      <c r="BE192" s="219">
        <f>IF(N192="základní",J192,0)</f>
        <v>0</v>
      </c>
      <c r="BF192" s="219">
        <f>IF(N192="snížená",J192,0)</f>
        <v>0</v>
      </c>
      <c r="BG192" s="219">
        <f>IF(N192="zákl. přenesená",J192,0)</f>
        <v>0</v>
      </c>
      <c r="BH192" s="219">
        <f>IF(N192="sníž. přenesená",J192,0)</f>
        <v>0</v>
      </c>
      <c r="BI192" s="219">
        <f>IF(N192="nulová",J192,0)</f>
        <v>0</v>
      </c>
      <c r="BJ192" s="20" t="s">
        <v>84</v>
      </c>
      <c r="BK192" s="219">
        <f>ROUND(I192*H192,2)</f>
        <v>0</v>
      </c>
      <c r="BL192" s="20" t="s">
        <v>250</v>
      </c>
      <c r="BM192" s="218" t="s">
        <v>1538</v>
      </c>
    </row>
    <row r="193" s="2" customFormat="1">
      <c r="A193" s="41"/>
      <c r="B193" s="42"/>
      <c r="C193" s="43"/>
      <c r="D193" s="220" t="s">
        <v>150</v>
      </c>
      <c r="E193" s="43"/>
      <c r="F193" s="221" t="s">
        <v>1537</v>
      </c>
      <c r="G193" s="43"/>
      <c r="H193" s="43"/>
      <c r="I193" s="222"/>
      <c r="J193" s="43"/>
      <c r="K193" s="43"/>
      <c r="L193" s="47"/>
      <c r="M193" s="223"/>
      <c r="N193" s="224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150</v>
      </c>
      <c r="AU193" s="20" t="s">
        <v>86</v>
      </c>
    </row>
    <row r="194" s="2" customFormat="1" ht="24.15" customHeight="1">
      <c r="A194" s="41"/>
      <c r="B194" s="42"/>
      <c r="C194" s="207" t="s">
        <v>357</v>
      </c>
      <c r="D194" s="207" t="s">
        <v>143</v>
      </c>
      <c r="E194" s="208" t="s">
        <v>1539</v>
      </c>
      <c r="F194" s="209" t="s">
        <v>1540</v>
      </c>
      <c r="G194" s="210" t="s">
        <v>307</v>
      </c>
      <c r="H194" s="211">
        <v>5</v>
      </c>
      <c r="I194" s="212"/>
      <c r="J194" s="213">
        <f>ROUND(I194*H194,2)</f>
        <v>0</v>
      </c>
      <c r="K194" s="209" t="s">
        <v>147</v>
      </c>
      <c r="L194" s="47"/>
      <c r="M194" s="214" t="s">
        <v>19</v>
      </c>
      <c r="N194" s="215" t="s">
        <v>47</v>
      </c>
      <c r="O194" s="87"/>
      <c r="P194" s="216">
        <f>O194*H194</f>
        <v>0</v>
      </c>
      <c r="Q194" s="216">
        <v>0</v>
      </c>
      <c r="R194" s="216">
        <f>Q194*H194</f>
        <v>0</v>
      </c>
      <c r="S194" s="216">
        <v>0</v>
      </c>
      <c r="T194" s="217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18" t="s">
        <v>250</v>
      </c>
      <c r="AT194" s="218" t="s">
        <v>143</v>
      </c>
      <c r="AU194" s="218" t="s">
        <v>86</v>
      </c>
      <c r="AY194" s="20" t="s">
        <v>141</v>
      </c>
      <c r="BE194" s="219">
        <f>IF(N194="základní",J194,0)</f>
        <v>0</v>
      </c>
      <c r="BF194" s="219">
        <f>IF(N194="snížená",J194,0)</f>
        <v>0</v>
      </c>
      <c r="BG194" s="219">
        <f>IF(N194="zákl. přenesená",J194,0)</f>
        <v>0</v>
      </c>
      <c r="BH194" s="219">
        <f>IF(N194="sníž. přenesená",J194,0)</f>
        <v>0</v>
      </c>
      <c r="BI194" s="219">
        <f>IF(N194="nulová",J194,0)</f>
        <v>0</v>
      </c>
      <c r="BJ194" s="20" t="s">
        <v>84</v>
      </c>
      <c r="BK194" s="219">
        <f>ROUND(I194*H194,2)</f>
        <v>0</v>
      </c>
      <c r="BL194" s="20" t="s">
        <v>250</v>
      </c>
      <c r="BM194" s="218" t="s">
        <v>1541</v>
      </c>
    </row>
    <row r="195" s="2" customFormat="1">
      <c r="A195" s="41"/>
      <c r="B195" s="42"/>
      <c r="C195" s="43"/>
      <c r="D195" s="220" t="s">
        <v>150</v>
      </c>
      <c r="E195" s="43"/>
      <c r="F195" s="221" t="s">
        <v>1542</v>
      </c>
      <c r="G195" s="43"/>
      <c r="H195" s="43"/>
      <c r="I195" s="222"/>
      <c r="J195" s="43"/>
      <c r="K195" s="43"/>
      <c r="L195" s="47"/>
      <c r="M195" s="223"/>
      <c r="N195" s="224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150</v>
      </c>
      <c r="AU195" s="20" t="s">
        <v>86</v>
      </c>
    </row>
    <row r="196" s="2" customFormat="1">
      <c r="A196" s="41"/>
      <c r="B196" s="42"/>
      <c r="C196" s="43"/>
      <c r="D196" s="225" t="s">
        <v>152</v>
      </c>
      <c r="E196" s="43"/>
      <c r="F196" s="226" t="s">
        <v>1543</v>
      </c>
      <c r="G196" s="43"/>
      <c r="H196" s="43"/>
      <c r="I196" s="222"/>
      <c r="J196" s="43"/>
      <c r="K196" s="43"/>
      <c r="L196" s="47"/>
      <c r="M196" s="223"/>
      <c r="N196" s="224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152</v>
      </c>
      <c r="AU196" s="20" t="s">
        <v>86</v>
      </c>
    </row>
    <row r="197" s="2" customFormat="1" ht="24.15" customHeight="1">
      <c r="A197" s="41"/>
      <c r="B197" s="42"/>
      <c r="C197" s="259" t="s">
        <v>364</v>
      </c>
      <c r="D197" s="259" t="s">
        <v>244</v>
      </c>
      <c r="E197" s="260" t="s">
        <v>1544</v>
      </c>
      <c r="F197" s="261" t="s">
        <v>1545</v>
      </c>
      <c r="G197" s="262" t="s">
        <v>307</v>
      </c>
      <c r="H197" s="263">
        <v>5</v>
      </c>
      <c r="I197" s="264"/>
      <c r="J197" s="265">
        <f>ROUND(I197*H197,2)</f>
        <v>0</v>
      </c>
      <c r="K197" s="261" t="s">
        <v>147</v>
      </c>
      <c r="L197" s="266"/>
      <c r="M197" s="267" t="s">
        <v>19</v>
      </c>
      <c r="N197" s="268" t="s">
        <v>47</v>
      </c>
      <c r="O197" s="87"/>
      <c r="P197" s="216">
        <f>O197*H197</f>
        <v>0</v>
      </c>
      <c r="Q197" s="216">
        <v>0.00025000000000000001</v>
      </c>
      <c r="R197" s="216">
        <f>Q197*H197</f>
        <v>0.00125</v>
      </c>
      <c r="S197" s="216">
        <v>0</v>
      </c>
      <c r="T197" s="217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18" t="s">
        <v>345</v>
      </c>
      <c r="AT197" s="218" t="s">
        <v>244</v>
      </c>
      <c r="AU197" s="218" t="s">
        <v>86</v>
      </c>
      <c r="AY197" s="20" t="s">
        <v>141</v>
      </c>
      <c r="BE197" s="219">
        <f>IF(N197="základní",J197,0)</f>
        <v>0</v>
      </c>
      <c r="BF197" s="219">
        <f>IF(N197="snížená",J197,0)</f>
        <v>0</v>
      </c>
      <c r="BG197" s="219">
        <f>IF(N197="zákl. přenesená",J197,0)</f>
        <v>0</v>
      </c>
      <c r="BH197" s="219">
        <f>IF(N197="sníž. přenesená",J197,0)</f>
        <v>0</v>
      </c>
      <c r="BI197" s="219">
        <f>IF(N197="nulová",J197,0)</f>
        <v>0</v>
      </c>
      <c r="BJ197" s="20" t="s">
        <v>84</v>
      </c>
      <c r="BK197" s="219">
        <f>ROUND(I197*H197,2)</f>
        <v>0</v>
      </c>
      <c r="BL197" s="20" t="s">
        <v>250</v>
      </c>
      <c r="BM197" s="218" t="s">
        <v>1546</v>
      </c>
    </row>
    <row r="198" s="2" customFormat="1">
      <c r="A198" s="41"/>
      <c r="B198" s="42"/>
      <c r="C198" s="43"/>
      <c r="D198" s="220" t="s">
        <v>150</v>
      </c>
      <c r="E198" s="43"/>
      <c r="F198" s="221" t="s">
        <v>1545</v>
      </c>
      <c r="G198" s="43"/>
      <c r="H198" s="43"/>
      <c r="I198" s="222"/>
      <c r="J198" s="43"/>
      <c r="K198" s="43"/>
      <c r="L198" s="47"/>
      <c r="M198" s="223"/>
      <c r="N198" s="224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150</v>
      </c>
      <c r="AU198" s="20" t="s">
        <v>86</v>
      </c>
    </row>
    <row r="199" s="2" customFormat="1" ht="33" customHeight="1">
      <c r="A199" s="41"/>
      <c r="B199" s="42"/>
      <c r="C199" s="207" t="s">
        <v>368</v>
      </c>
      <c r="D199" s="207" t="s">
        <v>143</v>
      </c>
      <c r="E199" s="208" t="s">
        <v>1547</v>
      </c>
      <c r="F199" s="209" t="s">
        <v>1548</v>
      </c>
      <c r="G199" s="210" t="s">
        <v>307</v>
      </c>
      <c r="H199" s="211">
        <v>1</v>
      </c>
      <c r="I199" s="212"/>
      <c r="J199" s="213">
        <f>ROUND(I199*H199,2)</f>
        <v>0</v>
      </c>
      <c r="K199" s="209" t="s">
        <v>315</v>
      </c>
      <c r="L199" s="47"/>
      <c r="M199" s="214" t="s">
        <v>19</v>
      </c>
      <c r="N199" s="215" t="s">
        <v>47</v>
      </c>
      <c r="O199" s="87"/>
      <c r="P199" s="216">
        <f>O199*H199</f>
        <v>0</v>
      </c>
      <c r="Q199" s="216">
        <v>0</v>
      </c>
      <c r="R199" s="216">
        <f>Q199*H199</f>
        <v>0</v>
      </c>
      <c r="S199" s="216">
        <v>0</v>
      </c>
      <c r="T199" s="217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18" t="s">
        <v>250</v>
      </c>
      <c r="AT199" s="218" t="s">
        <v>143</v>
      </c>
      <c r="AU199" s="218" t="s">
        <v>86</v>
      </c>
      <c r="AY199" s="20" t="s">
        <v>141</v>
      </c>
      <c r="BE199" s="219">
        <f>IF(N199="základní",J199,0)</f>
        <v>0</v>
      </c>
      <c r="BF199" s="219">
        <f>IF(N199="snížená",J199,0)</f>
        <v>0</v>
      </c>
      <c r="BG199" s="219">
        <f>IF(N199="zákl. přenesená",J199,0)</f>
        <v>0</v>
      </c>
      <c r="BH199" s="219">
        <f>IF(N199="sníž. přenesená",J199,0)</f>
        <v>0</v>
      </c>
      <c r="BI199" s="219">
        <f>IF(N199="nulová",J199,0)</f>
        <v>0</v>
      </c>
      <c r="BJ199" s="20" t="s">
        <v>84</v>
      </c>
      <c r="BK199" s="219">
        <f>ROUND(I199*H199,2)</f>
        <v>0</v>
      </c>
      <c r="BL199" s="20" t="s">
        <v>250</v>
      </c>
      <c r="BM199" s="218" t="s">
        <v>1549</v>
      </c>
    </row>
    <row r="200" s="2" customFormat="1">
      <c r="A200" s="41"/>
      <c r="B200" s="42"/>
      <c r="C200" s="43"/>
      <c r="D200" s="220" t="s">
        <v>150</v>
      </c>
      <c r="E200" s="43"/>
      <c r="F200" s="221" t="s">
        <v>1550</v>
      </c>
      <c r="G200" s="43"/>
      <c r="H200" s="43"/>
      <c r="I200" s="222"/>
      <c r="J200" s="43"/>
      <c r="K200" s="43"/>
      <c r="L200" s="47"/>
      <c r="M200" s="223"/>
      <c r="N200" s="224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150</v>
      </c>
      <c r="AU200" s="20" t="s">
        <v>86</v>
      </c>
    </row>
    <row r="201" s="2" customFormat="1" ht="24.15" customHeight="1">
      <c r="A201" s="41"/>
      <c r="B201" s="42"/>
      <c r="C201" s="259" t="s">
        <v>376</v>
      </c>
      <c r="D201" s="259" t="s">
        <v>244</v>
      </c>
      <c r="E201" s="260" t="s">
        <v>1551</v>
      </c>
      <c r="F201" s="261" t="s">
        <v>1552</v>
      </c>
      <c r="G201" s="262" t="s">
        <v>307</v>
      </c>
      <c r="H201" s="263">
        <v>1</v>
      </c>
      <c r="I201" s="264"/>
      <c r="J201" s="265">
        <f>ROUND(I201*H201,2)</f>
        <v>0</v>
      </c>
      <c r="K201" s="261" t="s">
        <v>315</v>
      </c>
      <c r="L201" s="266"/>
      <c r="M201" s="267" t="s">
        <v>19</v>
      </c>
      <c r="N201" s="268" t="s">
        <v>47</v>
      </c>
      <c r="O201" s="87"/>
      <c r="P201" s="216">
        <f>O201*H201</f>
        <v>0</v>
      </c>
      <c r="Q201" s="216">
        <v>0.00019000000000000001</v>
      </c>
      <c r="R201" s="216">
        <f>Q201*H201</f>
        <v>0.00019000000000000001</v>
      </c>
      <c r="S201" s="216">
        <v>0</v>
      </c>
      <c r="T201" s="217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18" t="s">
        <v>345</v>
      </c>
      <c r="AT201" s="218" t="s">
        <v>244</v>
      </c>
      <c r="AU201" s="218" t="s">
        <v>86</v>
      </c>
      <c r="AY201" s="20" t="s">
        <v>141</v>
      </c>
      <c r="BE201" s="219">
        <f>IF(N201="základní",J201,0)</f>
        <v>0</v>
      </c>
      <c r="BF201" s="219">
        <f>IF(N201="snížená",J201,0)</f>
        <v>0</v>
      </c>
      <c r="BG201" s="219">
        <f>IF(N201="zákl. přenesená",J201,0)</f>
        <v>0</v>
      </c>
      <c r="BH201" s="219">
        <f>IF(N201="sníž. přenesená",J201,0)</f>
        <v>0</v>
      </c>
      <c r="BI201" s="219">
        <f>IF(N201="nulová",J201,0)</f>
        <v>0</v>
      </c>
      <c r="BJ201" s="20" t="s">
        <v>84</v>
      </c>
      <c r="BK201" s="219">
        <f>ROUND(I201*H201,2)</f>
        <v>0</v>
      </c>
      <c r="BL201" s="20" t="s">
        <v>250</v>
      </c>
      <c r="BM201" s="218" t="s">
        <v>1553</v>
      </c>
    </row>
    <row r="202" s="2" customFormat="1">
      <c r="A202" s="41"/>
      <c r="B202" s="42"/>
      <c r="C202" s="43"/>
      <c r="D202" s="220" t="s">
        <v>150</v>
      </c>
      <c r="E202" s="43"/>
      <c r="F202" s="221" t="s">
        <v>1552</v>
      </c>
      <c r="G202" s="43"/>
      <c r="H202" s="43"/>
      <c r="I202" s="222"/>
      <c r="J202" s="43"/>
      <c r="K202" s="43"/>
      <c r="L202" s="47"/>
      <c r="M202" s="223"/>
      <c r="N202" s="224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150</v>
      </c>
      <c r="AU202" s="20" t="s">
        <v>86</v>
      </c>
    </row>
    <row r="203" s="2" customFormat="1" ht="16.5" customHeight="1">
      <c r="A203" s="41"/>
      <c r="B203" s="42"/>
      <c r="C203" s="259" t="s">
        <v>380</v>
      </c>
      <c r="D203" s="259" t="s">
        <v>244</v>
      </c>
      <c r="E203" s="260" t="s">
        <v>1554</v>
      </c>
      <c r="F203" s="261" t="s">
        <v>1555</v>
      </c>
      <c r="G203" s="262" t="s">
        <v>307</v>
      </c>
      <c r="H203" s="263">
        <v>1</v>
      </c>
      <c r="I203" s="264"/>
      <c r="J203" s="265">
        <f>ROUND(I203*H203,2)</f>
        <v>0</v>
      </c>
      <c r="K203" s="261" t="s">
        <v>315</v>
      </c>
      <c r="L203" s="266"/>
      <c r="M203" s="267" t="s">
        <v>19</v>
      </c>
      <c r="N203" s="268" t="s">
        <v>47</v>
      </c>
      <c r="O203" s="87"/>
      <c r="P203" s="216">
        <f>O203*H203</f>
        <v>0</v>
      </c>
      <c r="Q203" s="216">
        <v>0.00029999999999999997</v>
      </c>
      <c r="R203" s="216">
        <f>Q203*H203</f>
        <v>0.00029999999999999997</v>
      </c>
      <c r="S203" s="216">
        <v>0</v>
      </c>
      <c r="T203" s="217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18" t="s">
        <v>345</v>
      </c>
      <c r="AT203" s="218" t="s">
        <v>244</v>
      </c>
      <c r="AU203" s="218" t="s">
        <v>86</v>
      </c>
      <c r="AY203" s="20" t="s">
        <v>141</v>
      </c>
      <c r="BE203" s="219">
        <f>IF(N203="základní",J203,0)</f>
        <v>0</v>
      </c>
      <c r="BF203" s="219">
        <f>IF(N203="snížená",J203,0)</f>
        <v>0</v>
      </c>
      <c r="BG203" s="219">
        <f>IF(N203="zákl. přenesená",J203,0)</f>
        <v>0</v>
      </c>
      <c r="BH203" s="219">
        <f>IF(N203="sníž. přenesená",J203,0)</f>
        <v>0</v>
      </c>
      <c r="BI203" s="219">
        <f>IF(N203="nulová",J203,0)</f>
        <v>0</v>
      </c>
      <c r="BJ203" s="20" t="s">
        <v>84</v>
      </c>
      <c r="BK203" s="219">
        <f>ROUND(I203*H203,2)</f>
        <v>0</v>
      </c>
      <c r="BL203" s="20" t="s">
        <v>250</v>
      </c>
      <c r="BM203" s="218" t="s">
        <v>1556</v>
      </c>
    </row>
    <row r="204" s="2" customFormat="1">
      <c r="A204" s="41"/>
      <c r="B204" s="42"/>
      <c r="C204" s="43"/>
      <c r="D204" s="220" t="s">
        <v>150</v>
      </c>
      <c r="E204" s="43"/>
      <c r="F204" s="221" t="s">
        <v>1555</v>
      </c>
      <c r="G204" s="43"/>
      <c r="H204" s="43"/>
      <c r="I204" s="222"/>
      <c r="J204" s="43"/>
      <c r="K204" s="43"/>
      <c r="L204" s="47"/>
      <c r="M204" s="223"/>
      <c r="N204" s="224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20" t="s">
        <v>150</v>
      </c>
      <c r="AU204" s="20" t="s">
        <v>86</v>
      </c>
    </row>
    <row r="205" s="2" customFormat="1" ht="33" customHeight="1">
      <c r="A205" s="41"/>
      <c r="B205" s="42"/>
      <c r="C205" s="207" t="s">
        <v>384</v>
      </c>
      <c r="D205" s="207" t="s">
        <v>143</v>
      </c>
      <c r="E205" s="208" t="s">
        <v>1557</v>
      </c>
      <c r="F205" s="209" t="s">
        <v>1558</v>
      </c>
      <c r="G205" s="210" t="s">
        <v>307</v>
      </c>
      <c r="H205" s="211">
        <v>3</v>
      </c>
      <c r="I205" s="212"/>
      <c r="J205" s="213">
        <f>ROUND(I205*H205,2)</f>
        <v>0</v>
      </c>
      <c r="K205" s="209" t="s">
        <v>147</v>
      </c>
      <c r="L205" s="47"/>
      <c r="M205" s="214" t="s">
        <v>19</v>
      </c>
      <c r="N205" s="215" t="s">
        <v>47</v>
      </c>
      <c r="O205" s="87"/>
      <c r="P205" s="216">
        <f>O205*H205</f>
        <v>0</v>
      </c>
      <c r="Q205" s="216">
        <v>0</v>
      </c>
      <c r="R205" s="216">
        <f>Q205*H205</f>
        <v>0</v>
      </c>
      <c r="S205" s="216">
        <v>0</v>
      </c>
      <c r="T205" s="217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18" t="s">
        <v>250</v>
      </c>
      <c r="AT205" s="218" t="s">
        <v>143</v>
      </c>
      <c r="AU205" s="218" t="s">
        <v>86</v>
      </c>
      <c r="AY205" s="20" t="s">
        <v>141</v>
      </c>
      <c r="BE205" s="219">
        <f>IF(N205="základní",J205,0)</f>
        <v>0</v>
      </c>
      <c r="BF205" s="219">
        <f>IF(N205="snížená",J205,0)</f>
        <v>0</v>
      </c>
      <c r="BG205" s="219">
        <f>IF(N205="zákl. přenesená",J205,0)</f>
        <v>0</v>
      </c>
      <c r="BH205" s="219">
        <f>IF(N205="sníž. přenesená",J205,0)</f>
        <v>0</v>
      </c>
      <c r="BI205" s="219">
        <f>IF(N205="nulová",J205,0)</f>
        <v>0</v>
      </c>
      <c r="BJ205" s="20" t="s">
        <v>84</v>
      </c>
      <c r="BK205" s="219">
        <f>ROUND(I205*H205,2)</f>
        <v>0</v>
      </c>
      <c r="BL205" s="20" t="s">
        <v>250</v>
      </c>
      <c r="BM205" s="218" t="s">
        <v>1559</v>
      </c>
    </row>
    <row r="206" s="2" customFormat="1">
      <c r="A206" s="41"/>
      <c r="B206" s="42"/>
      <c r="C206" s="43"/>
      <c r="D206" s="220" t="s">
        <v>150</v>
      </c>
      <c r="E206" s="43"/>
      <c r="F206" s="221" t="s">
        <v>1560</v>
      </c>
      <c r="G206" s="43"/>
      <c r="H206" s="43"/>
      <c r="I206" s="222"/>
      <c r="J206" s="43"/>
      <c r="K206" s="43"/>
      <c r="L206" s="47"/>
      <c r="M206" s="223"/>
      <c r="N206" s="224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150</v>
      </c>
      <c r="AU206" s="20" t="s">
        <v>86</v>
      </c>
    </row>
    <row r="207" s="2" customFormat="1">
      <c r="A207" s="41"/>
      <c r="B207" s="42"/>
      <c r="C207" s="43"/>
      <c r="D207" s="225" t="s">
        <v>152</v>
      </c>
      <c r="E207" s="43"/>
      <c r="F207" s="226" t="s">
        <v>1561</v>
      </c>
      <c r="G207" s="43"/>
      <c r="H207" s="43"/>
      <c r="I207" s="222"/>
      <c r="J207" s="43"/>
      <c r="K207" s="43"/>
      <c r="L207" s="47"/>
      <c r="M207" s="223"/>
      <c r="N207" s="224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152</v>
      </c>
      <c r="AU207" s="20" t="s">
        <v>86</v>
      </c>
    </row>
    <row r="208" s="2" customFormat="1" ht="24.15" customHeight="1">
      <c r="A208" s="41"/>
      <c r="B208" s="42"/>
      <c r="C208" s="259" t="s">
        <v>394</v>
      </c>
      <c r="D208" s="259" t="s">
        <v>244</v>
      </c>
      <c r="E208" s="260" t="s">
        <v>1562</v>
      </c>
      <c r="F208" s="261" t="s">
        <v>1563</v>
      </c>
      <c r="G208" s="262" t="s">
        <v>307</v>
      </c>
      <c r="H208" s="263">
        <v>3</v>
      </c>
      <c r="I208" s="264"/>
      <c r="J208" s="265">
        <f>ROUND(I208*H208,2)</f>
        <v>0</v>
      </c>
      <c r="K208" s="261" t="s">
        <v>315</v>
      </c>
      <c r="L208" s="266"/>
      <c r="M208" s="267" t="s">
        <v>19</v>
      </c>
      <c r="N208" s="268" t="s">
        <v>47</v>
      </c>
      <c r="O208" s="87"/>
      <c r="P208" s="216">
        <f>O208*H208</f>
        <v>0</v>
      </c>
      <c r="Q208" s="216">
        <v>0.0015</v>
      </c>
      <c r="R208" s="216">
        <f>Q208*H208</f>
        <v>0.0045000000000000005</v>
      </c>
      <c r="S208" s="216">
        <v>0</v>
      </c>
      <c r="T208" s="217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18" t="s">
        <v>345</v>
      </c>
      <c r="AT208" s="218" t="s">
        <v>244</v>
      </c>
      <c r="AU208" s="218" t="s">
        <v>86</v>
      </c>
      <c r="AY208" s="20" t="s">
        <v>141</v>
      </c>
      <c r="BE208" s="219">
        <f>IF(N208="základní",J208,0)</f>
        <v>0</v>
      </c>
      <c r="BF208" s="219">
        <f>IF(N208="snížená",J208,0)</f>
        <v>0</v>
      </c>
      <c r="BG208" s="219">
        <f>IF(N208="zákl. přenesená",J208,0)</f>
        <v>0</v>
      </c>
      <c r="BH208" s="219">
        <f>IF(N208="sníž. přenesená",J208,0)</f>
        <v>0</v>
      </c>
      <c r="BI208" s="219">
        <f>IF(N208="nulová",J208,0)</f>
        <v>0</v>
      </c>
      <c r="BJ208" s="20" t="s">
        <v>84</v>
      </c>
      <c r="BK208" s="219">
        <f>ROUND(I208*H208,2)</f>
        <v>0</v>
      </c>
      <c r="BL208" s="20" t="s">
        <v>250</v>
      </c>
      <c r="BM208" s="218" t="s">
        <v>1564</v>
      </c>
    </row>
    <row r="209" s="2" customFormat="1">
      <c r="A209" s="41"/>
      <c r="B209" s="42"/>
      <c r="C209" s="43"/>
      <c r="D209" s="220" t="s">
        <v>150</v>
      </c>
      <c r="E209" s="43"/>
      <c r="F209" s="221" t="s">
        <v>1563</v>
      </c>
      <c r="G209" s="43"/>
      <c r="H209" s="43"/>
      <c r="I209" s="222"/>
      <c r="J209" s="43"/>
      <c r="K209" s="43"/>
      <c r="L209" s="47"/>
      <c r="M209" s="223"/>
      <c r="N209" s="224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20" t="s">
        <v>150</v>
      </c>
      <c r="AU209" s="20" t="s">
        <v>86</v>
      </c>
    </row>
    <row r="210" s="2" customFormat="1" ht="44.25" customHeight="1">
      <c r="A210" s="41"/>
      <c r="B210" s="42"/>
      <c r="C210" s="207" t="s">
        <v>399</v>
      </c>
      <c r="D210" s="207" t="s">
        <v>143</v>
      </c>
      <c r="E210" s="208" t="s">
        <v>1565</v>
      </c>
      <c r="F210" s="209" t="s">
        <v>1566</v>
      </c>
      <c r="G210" s="210" t="s">
        <v>307</v>
      </c>
      <c r="H210" s="211">
        <v>4</v>
      </c>
      <c r="I210" s="212"/>
      <c r="J210" s="213">
        <f>ROUND(I210*H210,2)</f>
        <v>0</v>
      </c>
      <c r="K210" s="209" t="s">
        <v>147</v>
      </c>
      <c r="L210" s="47"/>
      <c r="M210" s="214" t="s">
        <v>19</v>
      </c>
      <c r="N210" s="215" t="s">
        <v>47</v>
      </c>
      <c r="O210" s="87"/>
      <c r="P210" s="216">
        <f>O210*H210</f>
        <v>0</v>
      </c>
      <c r="Q210" s="216">
        <v>0</v>
      </c>
      <c r="R210" s="216">
        <f>Q210*H210</f>
        <v>0</v>
      </c>
      <c r="S210" s="216">
        <v>0</v>
      </c>
      <c r="T210" s="217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18" t="s">
        <v>250</v>
      </c>
      <c r="AT210" s="218" t="s">
        <v>143</v>
      </c>
      <c r="AU210" s="218" t="s">
        <v>86</v>
      </c>
      <c r="AY210" s="20" t="s">
        <v>141</v>
      </c>
      <c r="BE210" s="219">
        <f>IF(N210="základní",J210,0)</f>
        <v>0</v>
      </c>
      <c r="BF210" s="219">
        <f>IF(N210="snížená",J210,0)</f>
        <v>0</v>
      </c>
      <c r="BG210" s="219">
        <f>IF(N210="zákl. přenesená",J210,0)</f>
        <v>0</v>
      </c>
      <c r="BH210" s="219">
        <f>IF(N210="sníž. přenesená",J210,0)</f>
        <v>0</v>
      </c>
      <c r="BI210" s="219">
        <f>IF(N210="nulová",J210,0)</f>
        <v>0</v>
      </c>
      <c r="BJ210" s="20" t="s">
        <v>84</v>
      </c>
      <c r="BK210" s="219">
        <f>ROUND(I210*H210,2)</f>
        <v>0</v>
      </c>
      <c r="BL210" s="20" t="s">
        <v>250</v>
      </c>
      <c r="BM210" s="218" t="s">
        <v>1567</v>
      </c>
    </row>
    <row r="211" s="2" customFormat="1">
      <c r="A211" s="41"/>
      <c r="B211" s="42"/>
      <c r="C211" s="43"/>
      <c r="D211" s="220" t="s">
        <v>150</v>
      </c>
      <c r="E211" s="43"/>
      <c r="F211" s="221" t="s">
        <v>1568</v>
      </c>
      <c r="G211" s="43"/>
      <c r="H211" s="43"/>
      <c r="I211" s="222"/>
      <c r="J211" s="43"/>
      <c r="K211" s="43"/>
      <c r="L211" s="47"/>
      <c r="M211" s="223"/>
      <c r="N211" s="224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150</v>
      </c>
      <c r="AU211" s="20" t="s">
        <v>86</v>
      </c>
    </row>
    <row r="212" s="2" customFormat="1">
      <c r="A212" s="41"/>
      <c r="B212" s="42"/>
      <c r="C212" s="43"/>
      <c r="D212" s="225" t="s">
        <v>152</v>
      </c>
      <c r="E212" s="43"/>
      <c r="F212" s="226" t="s">
        <v>1569</v>
      </c>
      <c r="G212" s="43"/>
      <c r="H212" s="43"/>
      <c r="I212" s="222"/>
      <c r="J212" s="43"/>
      <c r="K212" s="43"/>
      <c r="L212" s="47"/>
      <c r="M212" s="223"/>
      <c r="N212" s="224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152</v>
      </c>
      <c r="AU212" s="20" t="s">
        <v>86</v>
      </c>
    </row>
    <row r="213" s="2" customFormat="1" ht="24.15" customHeight="1">
      <c r="A213" s="41"/>
      <c r="B213" s="42"/>
      <c r="C213" s="259" t="s">
        <v>404</v>
      </c>
      <c r="D213" s="259" t="s">
        <v>244</v>
      </c>
      <c r="E213" s="260" t="s">
        <v>1570</v>
      </c>
      <c r="F213" s="261" t="s">
        <v>1571</v>
      </c>
      <c r="G213" s="262" t="s">
        <v>307</v>
      </c>
      <c r="H213" s="263">
        <v>4</v>
      </c>
      <c r="I213" s="264"/>
      <c r="J213" s="265">
        <f>ROUND(I213*H213,2)</f>
        <v>0</v>
      </c>
      <c r="K213" s="261" t="s">
        <v>315</v>
      </c>
      <c r="L213" s="266"/>
      <c r="M213" s="267" t="s">
        <v>19</v>
      </c>
      <c r="N213" s="268" t="s">
        <v>47</v>
      </c>
      <c r="O213" s="87"/>
      <c r="P213" s="216">
        <f>O213*H213</f>
        <v>0</v>
      </c>
      <c r="Q213" s="216">
        <v>0.001</v>
      </c>
      <c r="R213" s="216">
        <f>Q213*H213</f>
        <v>0.0040000000000000001</v>
      </c>
      <c r="S213" s="216">
        <v>0</v>
      </c>
      <c r="T213" s="217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18" t="s">
        <v>345</v>
      </c>
      <c r="AT213" s="218" t="s">
        <v>244</v>
      </c>
      <c r="AU213" s="218" t="s">
        <v>86</v>
      </c>
      <c r="AY213" s="20" t="s">
        <v>141</v>
      </c>
      <c r="BE213" s="219">
        <f>IF(N213="základní",J213,0)</f>
        <v>0</v>
      </c>
      <c r="BF213" s="219">
        <f>IF(N213="snížená",J213,0)</f>
        <v>0</v>
      </c>
      <c r="BG213" s="219">
        <f>IF(N213="zákl. přenesená",J213,0)</f>
        <v>0</v>
      </c>
      <c r="BH213" s="219">
        <f>IF(N213="sníž. přenesená",J213,0)</f>
        <v>0</v>
      </c>
      <c r="BI213" s="219">
        <f>IF(N213="nulová",J213,0)</f>
        <v>0</v>
      </c>
      <c r="BJ213" s="20" t="s">
        <v>84</v>
      </c>
      <c r="BK213" s="219">
        <f>ROUND(I213*H213,2)</f>
        <v>0</v>
      </c>
      <c r="BL213" s="20" t="s">
        <v>250</v>
      </c>
      <c r="BM213" s="218" t="s">
        <v>1572</v>
      </c>
    </row>
    <row r="214" s="2" customFormat="1">
      <c r="A214" s="41"/>
      <c r="B214" s="42"/>
      <c r="C214" s="43"/>
      <c r="D214" s="220" t="s">
        <v>150</v>
      </c>
      <c r="E214" s="43"/>
      <c r="F214" s="221" t="s">
        <v>1571</v>
      </c>
      <c r="G214" s="43"/>
      <c r="H214" s="43"/>
      <c r="I214" s="222"/>
      <c r="J214" s="43"/>
      <c r="K214" s="43"/>
      <c r="L214" s="47"/>
      <c r="M214" s="223"/>
      <c r="N214" s="224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150</v>
      </c>
      <c r="AU214" s="20" t="s">
        <v>86</v>
      </c>
    </row>
    <row r="215" s="2" customFormat="1" ht="24.15" customHeight="1">
      <c r="A215" s="41"/>
      <c r="B215" s="42"/>
      <c r="C215" s="207" t="s">
        <v>410</v>
      </c>
      <c r="D215" s="207" t="s">
        <v>143</v>
      </c>
      <c r="E215" s="208" t="s">
        <v>1573</v>
      </c>
      <c r="F215" s="209" t="s">
        <v>1574</v>
      </c>
      <c r="G215" s="210" t="s">
        <v>307</v>
      </c>
      <c r="H215" s="211">
        <v>15</v>
      </c>
      <c r="I215" s="212"/>
      <c r="J215" s="213">
        <f>ROUND(I215*H215,2)</f>
        <v>0</v>
      </c>
      <c r="K215" s="209" t="s">
        <v>147</v>
      </c>
      <c r="L215" s="47"/>
      <c r="M215" s="214" t="s">
        <v>19</v>
      </c>
      <c r="N215" s="215" t="s">
        <v>47</v>
      </c>
      <c r="O215" s="87"/>
      <c r="P215" s="216">
        <f>O215*H215</f>
        <v>0</v>
      </c>
      <c r="Q215" s="216">
        <v>0</v>
      </c>
      <c r="R215" s="216">
        <f>Q215*H215</f>
        <v>0</v>
      </c>
      <c r="S215" s="216">
        <v>0</v>
      </c>
      <c r="T215" s="217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18" t="s">
        <v>250</v>
      </c>
      <c r="AT215" s="218" t="s">
        <v>143</v>
      </c>
      <c r="AU215" s="218" t="s">
        <v>86</v>
      </c>
      <c r="AY215" s="20" t="s">
        <v>141</v>
      </c>
      <c r="BE215" s="219">
        <f>IF(N215="základní",J215,0)</f>
        <v>0</v>
      </c>
      <c r="BF215" s="219">
        <f>IF(N215="snížená",J215,0)</f>
        <v>0</v>
      </c>
      <c r="BG215" s="219">
        <f>IF(N215="zákl. přenesená",J215,0)</f>
        <v>0</v>
      </c>
      <c r="BH215" s="219">
        <f>IF(N215="sníž. přenesená",J215,0)</f>
        <v>0</v>
      </c>
      <c r="BI215" s="219">
        <f>IF(N215="nulová",J215,0)</f>
        <v>0</v>
      </c>
      <c r="BJ215" s="20" t="s">
        <v>84</v>
      </c>
      <c r="BK215" s="219">
        <f>ROUND(I215*H215,2)</f>
        <v>0</v>
      </c>
      <c r="BL215" s="20" t="s">
        <v>250</v>
      </c>
      <c r="BM215" s="218" t="s">
        <v>1575</v>
      </c>
    </row>
    <row r="216" s="2" customFormat="1">
      <c r="A216" s="41"/>
      <c r="B216" s="42"/>
      <c r="C216" s="43"/>
      <c r="D216" s="220" t="s">
        <v>150</v>
      </c>
      <c r="E216" s="43"/>
      <c r="F216" s="221" t="s">
        <v>1576</v>
      </c>
      <c r="G216" s="43"/>
      <c r="H216" s="43"/>
      <c r="I216" s="222"/>
      <c r="J216" s="43"/>
      <c r="K216" s="43"/>
      <c r="L216" s="47"/>
      <c r="M216" s="223"/>
      <c r="N216" s="224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150</v>
      </c>
      <c r="AU216" s="20" t="s">
        <v>86</v>
      </c>
    </row>
    <row r="217" s="2" customFormat="1">
      <c r="A217" s="41"/>
      <c r="B217" s="42"/>
      <c r="C217" s="43"/>
      <c r="D217" s="225" t="s">
        <v>152</v>
      </c>
      <c r="E217" s="43"/>
      <c r="F217" s="226" t="s">
        <v>1577</v>
      </c>
      <c r="G217" s="43"/>
      <c r="H217" s="43"/>
      <c r="I217" s="222"/>
      <c r="J217" s="43"/>
      <c r="K217" s="43"/>
      <c r="L217" s="47"/>
      <c r="M217" s="223"/>
      <c r="N217" s="224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152</v>
      </c>
      <c r="AU217" s="20" t="s">
        <v>86</v>
      </c>
    </row>
    <row r="218" s="2" customFormat="1" ht="24.15" customHeight="1">
      <c r="A218" s="41"/>
      <c r="B218" s="42"/>
      <c r="C218" s="259" t="s">
        <v>416</v>
      </c>
      <c r="D218" s="259" t="s">
        <v>244</v>
      </c>
      <c r="E218" s="260" t="s">
        <v>1578</v>
      </c>
      <c r="F218" s="261" t="s">
        <v>1579</v>
      </c>
      <c r="G218" s="262" t="s">
        <v>307</v>
      </c>
      <c r="H218" s="263">
        <v>15</v>
      </c>
      <c r="I218" s="264"/>
      <c r="J218" s="265">
        <f>ROUND(I218*H218,2)</f>
        <v>0</v>
      </c>
      <c r="K218" s="261" t="s">
        <v>315</v>
      </c>
      <c r="L218" s="266"/>
      <c r="M218" s="267" t="s">
        <v>19</v>
      </c>
      <c r="N218" s="268" t="s">
        <v>47</v>
      </c>
      <c r="O218" s="87"/>
      <c r="P218" s="216">
        <f>O218*H218</f>
        <v>0</v>
      </c>
      <c r="Q218" s="216">
        <v>0.002</v>
      </c>
      <c r="R218" s="216">
        <f>Q218*H218</f>
        <v>0.029999999999999999</v>
      </c>
      <c r="S218" s="216">
        <v>0</v>
      </c>
      <c r="T218" s="217">
        <f>S218*H218</f>
        <v>0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18" t="s">
        <v>345</v>
      </c>
      <c r="AT218" s="218" t="s">
        <v>244</v>
      </c>
      <c r="AU218" s="218" t="s">
        <v>86</v>
      </c>
      <c r="AY218" s="20" t="s">
        <v>141</v>
      </c>
      <c r="BE218" s="219">
        <f>IF(N218="základní",J218,0)</f>
        <v>0</v>
      </c>
      <c r="BF218" s="219">
        <f>IF(N218="snížená",J218,0)</f>
        <v>0</v>
      </c>
      <c r="BG218" s="219">
        <f>IF(N218="zákl. přenesená",J218,0)</f>
        <v>0</v>
      </c>
      <c r="BH218" s="219">
        <f>IF(N218="sníž. přenesená",J218,0)</f>
        <v>0</v>
      </c>
      <c r="BI218" s="219">
        <f>IF(N218="nulová",J218,0)</f>
        <v>0</v>
      </c>
      <c r="BJ218" s="20" t="s">
        <v>84</v>
      </c>
      <c r="BK218" s="219">
        <f>ROUND(I218*H218,2)</f>
        <v>0</v>
      </c>
      <c r="BL218" s="20" t="s">
        <v>250</v>
      </c>
      <c r="BM218" s="218" t="s">
        <v>1580</v>
      </c>
    </row>
    <row r="219" s="2" customFormat="1">
      <c r="A219" s="41"/>
      <c r="B219" s="42"/>
      <c r="C219" s="43"/>
      <c r="D219" s="220" t="s">
        <v>150</v>
      </c>
      <c r="E219" s="43"/>
      <c r="F219" s="221" t="s">
        <v>1579</v>
      </c>
      <c r="G219" s="43"/>
      <c r="H219" s="43"/>
      <c r="I219" s="222"/>
      <c r="J219" s="43"/>
      <c r="K219" s="43"/>
      <c r="L219" s="47"/>
      <c r="M219" s="223"/>
      <c r="N219" s="224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150</v>
      </c>
      <c r="AU219" s="20" t="s">
        <v>86</v>
      </c>
    </row>
    <row r="220" s="2" customFormat="1" ht="16.5" customHeight="1">
      <c r="A220" s="41"/>
      <c r="B220" s="42"/>
      <c r="C220" s="259" t="s">
        <v>422</v>
      </c>
      <c r="D220" s="259" t="s">
        <v>244</v>
      </c>
      <c r="E220" s="260" t="s">
        <v>1581</v>
      </c>
      <c r="F220" s="261" t="s">
        <v>1582</v>
      </c>
      <c r="G220" s="262" t="s">
        <v>307</v>
      </c>
      <c r="H220" s="263">
        <v>2</v>
      </c>
      <c r="I220" s="264"/>
      <c r="J220" s="265">
        <f>ROUND(I220*H220,2)</f>
        <v>0</v>
      </c>
      <c r="K220" s="261" t="s">
        <v>315</v>
      </c>
      <c r="L220" s="266"/>
      <c r="M220" s="267" t="s">
        <v>19</v>
      </c>
      <c r="N220" s="268" t="s">
        <v>47</v>
      </c>
      <c r="O220" s="87"/>
      <c r="P220" s="216">
        <f>O220*H220</f>
        <v>0</v>
      </c>
      <c r="Q220" s="216">
        <v>0.00011</v>
      </c>
      <c r="R220" s="216">
        <f>Q220*H220</f>
        <v>0.00022000000000000001</v>
      </c>
      <c r="S220" s="216">
        <v>0</v>
      </c>
      <c r="T220" s="217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18" t="s">
        <v>345</v>
      </c>
      <c r="AT220" s="218" t="s">
        <v>244</v>
      </c>
      <c r="AU220" s="218" t="s">
        <v>86</v>
      </c>
      <c r="AY220" s="20" t="s">
        <v>141</v>
      </c>
      <c r="BE220" s="219">
        <f>IF(N220="základní",J220,0)</f>
        <v>0</v>
      </c>
      <c r="BF220" s="219">
        <f>IF(N220="snížená",J220,0)</f>
        <v>0</v>
      </c>
      <c r="BG220" s="219">
        <f>IF(N220="zákl. přenesená",J220,0)</f>
        <v>0</v>
      </c>
      <c r="BH220" s="219">
        <f>IF(N220="sníž. přenesená",J220,0)</f>
        <v>0</v>
      </c>
      <c r="BI220" s="219">
        <f>IF(N220="nulová",J220,0)</f>
        <v>0</v>
      </c>
      <c r="BJ220" s="20" t="s">
        <v>84</v>
      </c>
      <c r="BK220" s="219">
        <f>ROUND(I220*H220,2)</f>
        <v>0</v>
      </c>
      <c r="BL220" s="20" t="s">
        <v>250</v>
      </c>
      <c r="BM220" s="218" t="s">
        <v>1583</v>
      </c>
    </row>
    <row r="221" s="2" customFormat="1">
      <c r="A221" s="41"/>
      <c r="B221" s="42"/>
      <c r="C221" s="43"/>
      <c r="D221" s="220" t="s">
        <v>150</v>
      </c>
      <c r="E221" s="43"/>
      <c r="F221" s="221" t="s">
        <v>1582</v>
      </c>
      <c r="G221" s="43"/>
      <c r="H221" s="43"/>
      <c r="I221" s="222"/>
      <c r="J221" s="43"/>
      <c r="K221" s="43"/>
      <c r="L221" s="47"/>
      <c r="M221" s="223"/>
      <c r="N221" s="224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150</v>
      </c>
      <c r="AU221" s="20" t="s">
        <v>86</v>
      </c>
    </row>
    <row r="222" s="2" customFormat="1" ht="24.15" customHeight="1">
      <c r="A222" s="41"/>
      <c r="B222" s="42"/>
      <c r="C222" s="207" t="s">
        <v>428</v>
      </c>
      <c r="D222" s="207" t="s">
        <v>143</v>
      </c>
      <c r="E222" s="208" t="s">
        <v>1584</v>
      </c>
      <c r="F222" s="209" t="s">
        <v>1585</v>
      </c>
      <c r="G222" s="210" t="s">
        <v>545</v>
      </c>
      <c r="H222" s="211">
        <v>75</v>
      </c>
      <c r="I222" s="212"/>
      <c r="J222" s="213">
        <f>ROUND(I222*H222,2)</f>
        <v>0</v>
      </c>
      <c r="K222" s="209" t="s">
        <v>147</v>
      </c>
      <c r="L222" s="47"/>
      <c r="M222" s="214" t="s">
        <v>19</v>
      </c>
      <c r="N222" s="215" t="s">
        <v>47</v>
      </c>
      <c r="O222" s="87"/>
      <c r="P222" s="216">
        <f>O222*H222</f>
        <v>0</v>
      </c>
      <c r="Q222" s="216">
        <v>0</v>
      </c>
      <c r="R222" s="216">
        <f>Q222*H222</f>
        <v>0</v>
      </c>
      <c r="S222" s="216">
        <v>0</v>
      </c>
      <c r="T222" s="217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18" t="s">
        <v>250</v>
      </c>
      <c r="AT222" s="218" t="s">
        <v>143</v>
      </c>
      <c r="AU222" s="218" t="s">
        <v>86</v>
      </c>
      <c r="AY222" s="20" t="s">
        <v>141</v>
      </c>
      <c r="BE222" s="219">
        <f>IF(N222="základní",J222,0)</f>
        <v>0</v>
      </c>
      <c r="BF222" s="219">
        <f>IF(N222="snížená",J222,0)</f>
        <v>0</v>
      </c>
      <c r="BG222" s="219">
        <f>IF(N222="zákl. přenesená",J222,0)</f>
        <v>0</v>
      </c>
      <c r="BH222" s="219">
        <f>IF(N222="sníž. přenesená",J222,0)</f>
        <v>0</v>
      </c>
      <c r="BI222" s="219">
        <f>IF(N222="nulová",J222,0)</f>
        <v>0</v>
      </c>
      <c r="BJ222" s="20" t="s">
        <v>84</v>
      </c>
      <c r="BK222" s="219">
        <f>ROUND(I222*H222,2)</f>
        <v>0</v>
      </c>
      <c r="BL222" s="20" t="s">
        <v>250</v>
      </c>
      <c r="BM222" s="218" t="s">
        <v>1586</v>
      </c>
    </row>
    <row r="223" s="2" customFormat="1">
      <c r="A223" s="41"/>
      <c r="B223" s="42"/>
      <c r="C223" s="43"/>
      <c r="D223" s="220" t="s">
        <v>150</v>
      </c>
      <c r="E223" s="43"/>
      <c r="F223" s="221" t="s">
        <v>1587</v>
      </c>
      <c r="G223" s="43"/>
      <c r="H223" s="43"/>
      <c r="I223" s="222"/>
      <c r="J223" s="43"/>
      <c r="K223" s="43"/>
      <c r="L223" s="47"/>
      <c r="M223" s="223"/>
      <c r="N223" s="224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150</v>
      </c>
      <c r="AU223" s="20" t="s">
        <v>86</v>
      </c>
    </row>
    <row r="224" s="2" customFormat="1">
      <c r="A224" s="41"/>
      <c r="B224" s="42"/>
      <c r="C224" s="43"/>
      <c r="D224" s="225" t="s">
        <v>152</v>
      </c>
      <c r="E224" s="43"/>
      <c r="F224" s="226" t="s">
        <v>1588</v>
      </c>
      <c r="G224" s="43"/>
      <c r="H224" s="43"/>
      <c r="I224" s="222"/>
      <c r="J224" s="43"/>
      <c r="K224" s="43"/>
      <c r="L224" s="47"/>
      <c r="M224" s="223"/>
      <c r="N224" s="224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152</v>
      </c>
      <c r="AU224" s="20" t="s">
        <v>86</v>
      </c>
    </row>
    <row r="225" s="2" customFormat="1" ht="16.5" customHeight="1">
      <c r="A225" s="41"/>
      <c r="B225" s="42"/>
      <c r="C225" s="259" t="s">
        <v>433</v>
      </c>
      <c r="D225" s="259" t="s">
        <v>244</v>
      </c>
      <c r="E225" s="260" t="s">
        <v>1589</v>
      </c>
      <c r="F225" s="261" t="s">
        <v>1590</v>
      </c>
      <c r="G225" s="262" t="s">
        <v>259</v>
      </c>
      <c r="H225" s="263">
        <v>51.241</v>
      </c>
      <c r="I225" s="264"/>
      <c r="J225" s="265">
        <f>ROUND(I225*H225,2)</f>
        <v>0</v>
      </c>
      <c r="K225" s="261" t="s">
        <v>147</v>
      </c>
      <c r="L225" s="266"/>
      <c r="M225" s="267" t="s">
        <v>19</v>
      </c>
      <c r="N225" s="268" t="s">
        <v>47</v>
      </c>
      <c r="O225" s="87"/>
      <c r="P225" s="216">
        <f>O225*H225</f>
        <v>0</v>
      </c>
      <c r="Q225" s="216">
        <v>0.001</v>
      </c>
      <c r="R225" s="216">
        <f>Q225*H225</f>
        <v>0.051241000000000002</v>
      </c>
      <c r="S225" s="216">
        <v>0</v>
      </c>
      <c r="T225" s="217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18" t="s">
        <v>345</v>
      </c>
      <c r="AT225" s="218" t="s">
        <v>244</v>
      </c>
      <c r="AU225" s="218" t="s">
        <v>86</v>
      </c>
      <c r="AY225" s="20" t="s">
        <v>141</v>
      </c>
      <c r="BE225" s="219">
        <f>IF(N225="základní",J225,0)</f>
        <v>0</v>
      </c>
      <c r="BF225" s="219">
        <f>IF(N225="snížená",J225,0)</f>
        <v>0</v>
      </c>
      <c r="BG225" s="219">
        <f>IF(N225="zákl. přenesená",J225,0)</f>
        <v>0</v>
      </c>
      <c r="BH225" s="219">
        <f>IF(N225="sníž. přenesená",J225,0)</f>
        <v>0</v>
      </c>
      <c r="BI225" s="219">
        <f>IF(N225="nulová",J225,0)</f>
        <v>0</v>
      </c>
      <c r="BJ225" s="20" t="s">
        <v>84</v>
      </c>
      <c r="BK225" s="219">
        <f>ROUND(I225*H225,2)</f>
        <v>0</v>
      </c>
      <c r="BL225" s="20" t="s">
        <v>250</v>
      </c>
      <c r="BM225" s="218" t="s">
        <v>1591</v>
      </c>
    </row>
    <row r="226" s="2" customFormat="1">
      <c r="A226" s="41"/>
      <c r="B226" s="42"/>
      <c r="C226" s="43"/>
      <c r="D226" s="220" t="s">
        <v>150</v>
      </c>
      <c r="E226" s="43"/>
      <c r="F226" s="221" t="s">
        <v>1590</v>
      </c>
      <c r="G226" s="43"/>
      <c r="H226" s="43"/>
      <c r="I226" s="222"/>
      <c r="J226" s="43"/>
      <c r="K226" s="43"/>
      <c r="L226" s="47"/>
      <c r="M226" s="223"/>
      <c r="N226" s="224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20" t="s">
        <v>150</v>
      </c>
      <c r="AU226" s="20" t="s">
        <v>86</v>
      </c>
    </row>
    <row r="227" s="13" customFormat="1">
      <c r="A227" s="13"/>
      <c r="B227" s="227"/>
      <c r="C227" s="228"/>
      <c r="D227" s="220" t="s">
        <v>171</v>
      </c>
      <c r="E227" s="229" t="s">
        <v>19</v>
      </c>
      <c r="F227" s="230" t="s">
        <v>1592</v>
      </c>
      <c r="G227" s="228"/>
      <c r="H227" s="231">
        <v>46.582999999999998</v>
      </c>
      <c r="I227" s="232"/>
      <c r="J227" s="228"/>
      <c r="K227" s="228"/>
      <c r="L227" s="233"/>
      <c r="M227" s="234"/>
      <c r="N227" s="235"/>
      <c r="O227" s="235"/>
      <c r="P227" s="235"/>
      <c r="Q227" s="235"/>
      <c r="R227" s="235"/>
      <c r="S227" s="235"/>
      <c r="T227" s="23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7" t="s">
        <v>171</v>
      </c>
      <c r="AU227" s="237" t="s">
        <v>86</v>
      </c>
      <c r="AV227" s="13" t="s">
        <v>86</v>
      </c>
      <c r="AW227" s="13" t="s">
        <v>37</v>
      </c>
      <c r="AX227" s="13" t="s">
        <v>84</v>
      </c>
      <c r="AY227" s="237" t="s">
        <v>141</v>
      </c>
    </row>
    <row r="228" s="13" customFormat="1">
      <c r="A228" s="13"/>
      <c r="B228" s="227"/>
      <c r="C228" s="228"/>
      <c r="D228" s="220" t="s">
        <v>171</v>
      </c>
      <c r="E228" s="228"/>
      <c r="F228" s="230" t="s">
        <v>1593</v>
      </c>
      <c r="G228" s="228"/>
      <c r="H228" s="231">
        <v>51.241</v>
      </c>
      <c r="I228" s="232"/>
      <c r="J228" s="228"/>
      <c r="K228" s="228"/>
      <c r="L228" s="233"/>
      <c r="M228" s="234"/>
      <c r="N228" s="235"/>
      <c r="O228" s="235"/>
      <c r="P228" s="235"/>
      <c r="Q228" s="235"/>
      <c r="R228" s="235"/>
      <c r="S228" s="235"/>
      <c r="T228" s="23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7" t="s">
        <v>171</v>
      </c>
      <c r="AU228" s="237" t="s">
        <v>86</v>
      </c>
      <c r="AV228" s="13" t="s">
        <v>86</v>
      </c>
      <c r="AW228" s="13" t="s">
        <v>4</v>
      </c>
      <c r="AX228" s="13" t="s">
        <v>84</v>
      </c>
      <c r="AY228" s="237" t="s">
        <v>141</v>
      </c>
    </row>
    <row r="229" s="2" customFormat="1" ht="24.15" customHeight="1">
      <c r="A229" s="41"/>
      <c r="B229" s="42"/>
      <c r="C229" s="207" t="s">
        <v>447</v>
      </c>
      <c r="D229" s="207" t="s">
        <v>143</v>
      </c>
      <c r="E229" s="208" t="s">
        <v>1594</v>
      </c>
      <c r="F229" s="209" t="s">
        <v>1595</v>
      </c>
      <c r="G229" s="210" t="s">
        <v>545</v>
      </c>
      <c r="H229" s="211">
        <v>210</v>
      </c>
      <c r="I229" s="212"/>
      <c r="J229" s="213">
        <f>ROUND(I229*H229,2)</f>
        <v>0</v>
      </c>
      <c r="K229" s="209" t="s">
        <v>147</v>
      </c>
      <c r="L229" s="47"/>
      <c r="M229" s="214" t="s">
        <v>19</v>
      </c>
      <c r="N229" s="215" t="s">
        <v>47</v>
      </c>
      <c r="O229" s="87"/>
      <c r="P229" s="216">
        <f>O229*H229</f>
        <v>0</v>
      </c>
      <c r="Q229" s="216">
        <v>0</v>
      </c>
      <c r="R229" s="216">
        <f>Q229*H229</f>
        <v>0</v>
      </c>
      <c r="S229" s="216">
        <v>0</v>
      </c>
      <c r="T229" s="217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18" t="s">
        <v>250</v>
      </c>
      <c r="AT229" s="218" t="s">
        <v>143</v>
      </c>
      <c r="AU229" s="218" t="s">
        <v>86</v>
      </c>
      <c r="AY229" s="20" t="s">
        <v>141</v>
      </c>
      <c r="BE229" s="219">
        <f>IF(N229="základní",J229,0)</f>
        <v>0</v>
      </c>
      <c r="BF229" s="219">
        <f>IF(N229="snížená",J229,0)</f>
        <v>0</v>
      </c>
      <c r="BG229" s="219">
        <f>IF(N229="zákl. přenesená",J229,0)</f>
        <v>0</v>
      </c>
      <c r="BH229" s="219">
        <f>IF(N229="sníž. přenesená",J229,0)</f>
        <v>0</v>
      </c>
      <c r="BI229" s="219">
        <f>IF(N229="nulová",J229,0)</f>
        <v>0</v>
      </c>
      <c r="BJ229" s="20" t="s">
        <v>84</v>
      </c>
      <c r="BK229" s="219">
        <f>ROUND(I229*H229,2)</f>
        <v>0</v>
      </c>
      <c r="BL229" s="20" t="s">
        <v>250</v>
      </c>
      <c r="BM229" s="218" t="s">
        <v>1596</v>
      </c>
    </row>
    <row r="230" s="2" customFormat="1">
      <c r="A230" s="41"/>
      <c r="B230" s="42"/>
      <c r="C230" s="43"/>
      <c r="D230" s="220" t="s">
        <v>150</v>
      </c>
      <c r="E230" s="43"/>
      <c r="F230" s="221" t="s">
        <v>1597</v>
      </c>
      <c r="G230" s="43"/>
      <c r="H230" s="43"/>
      <c r="I230" s="222"/>
      <c r="J230" s="43"/>
      <c r="K230" s="43"/>
      <c r="L230" s="47"/>
      <c r="M230" s="223"/>
      <c r="N230" s="224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150</v>
      </c>
      <c r="AU230" s="20" t="s">
        <v>86</v>
      </c>
    </row>
    <row r="231" s="2" customFormat="1">
      <c r="A231" s="41"/>
      <c r="B231" s="42"/>
      <c r="C231" s="43"/>
      <c r="D231" s="225" t="s">
        <v>152</v>
      </c>
      <c r="E231" s="43"/>
      <c r="F231" s="226" t="s">
        <v>1598</v>
      </c>
      <c r="G231" s="43"/>
      <c r="H231" s="43"/>
      <c r="I231" s="222"/>
      <c r="J231" s="43"/>
      <c r="K231" s="43"/>
      <c r="L231" s="47"/>
      <c r="M231" s="223"/>
      <c r="N231" s="224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152</v>
      </c>
      <c r="AU231" s="20" t="s">
        <v>86</v>
      </c>
    </row>
    <row r="232" s="2" customFormat="1" ht="16.5" customHeight="1">
      <c r="A232" s="41"/>
      <c r="B232" s="42"/>
      <c r="C232" s="259" t="s">
        <v>452</v>
      </c>
      <c r="D232" s="259" t="s">
        <v>244</v>
      </c>
      <c r="E232" s="260" t="s">
        <v>1599</v>
      </c>
      <c r="F232" s="261" t="s">
        <v>1600</v>
      </c>
      <c r="G232" s="262" t="s">
        <v>259</v>
      </c>
      <c r="H232" s="263">
        <v>31.216000000000001</v>
      </c>
      <c r="I232" s="264"/>
      <c r="J232" s="265">
        <f>ROUND(I232*H232,2)</f>
        <v>0</v>
      </c>
      <c r="K232" s="261" t="s">
        <v>147</v>
      </c>
      <c r="L232" s="266"/>
      <c r="M232" s="267" t="s">
        <v>19</v>
      </c>
      <c r="N232" s="268" t="s">
        <v>47</v>
      </c>
      <c r="O232" s="87"/>
      <c r="P232" s="216">
        <f>O232*H232</f>
        <v>0</v>
      </c>
      <c r="Q232" s="216">
        <v>0.001</v>
      </c>
      <c r="R232" s="216">
        <f>Q232*H232</f>
        <v>0.031216000000000001</v>
      </c>
      <c r="S232" s="216">
        <v>0</v>
      </c>
      <c r="T232" s="217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18" t="s">
        <v>345</v>
      </c>
      <c r="AT232" s="218" t="s">
        <v>244</v>
      </c>
      <c r="AU232" s="218" t="s">
        <v>86</v>
      </c>
      <c r="AY232" s="20" t="s">
        <v>141</v>
      </c>
      <c r="BE232" s="219">
        <f>IF(N232="základní",J232,0)</f>
        <v>0</v>
      </c>
      <c r="BF232" s="219">
        <f>IF(N232="snížená",J232,0)</f>
        <v>0</v>
      </c>
      <c r="BG232" s="219">
        <f>IF(N232="zákl. přenesená",J232,0)</f>
        <v>0</v>
      </c>
      <c r="BH232" s="219">
        <f>IF(N232="sníž. přenesená",J232,0)</f>
        <v>0</v>
      </c>
      <c r="BI232" s="219">
        <f>IF(N232="nulová",J232,0)</f>
        <v>0</v>
      </c>
      <c r="BJ232" s="20" t="s">
        <v>84</v>
      </c>
      <c r="BK232" s="219">
        <f>ROUND(I232*H232,2)</f>
        <v>0</v>
      </c>
      <c r="BL232" s="20" t="s">
        <v>250</v>
      </c>
      <c r="BM232" s="218" t="s">
        <v>1601</v>
      </c>
    </row>
    <row r="233" s="2" customFormat="1">
      <c r="A233" s="41"/>
      <c r="B233" s="42"/>
      <c r="C233" s="43"/>
      <c r="D233" s="220" t="s">
        <v>150</v>
      </c>
      <c r="E233" s="43"/>
      <c r="F233" s="221" t="s">
        <v>1600</v>
      </c>
      <c r="G233" s="43"/>
      <c r="H233" s="43"/>
      <c r="I233" s="222"/>
      <c r="J233" s="43"/>
      <c r="K233" s="43"/>
      <c r="L233" s="47"/>
      <c r="M233" s="223"/>
      <c r="N233" s="224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150</v>
      </c>
      <c r="AU233" s="20" t="s">
        <v>86</v>
      </c>
    </row>
    <row r="234" s="13" customFormat="1">
      <c r="A234" s="13"/>
      <c r="B234" s="227"/>
      <c r="C234" s="228"/>
      <c r="D234" s="220" t="s">
        <v>171</v>
      </c>
      <c r="E234" s="229" t="s">
        <v>19</v>
      </c>
      <c r="F234" s="230" t="s">
        <v>1602</v>
      </c>
      <c r="G234" s="228"/>
      <c r="H234" s="231">
        <v>28.378</v>
      </c>
      <c r="I234" s="232"/>
      <c r="J234" s="228"/>
      <c r="K234" s="228"/>
      <c r="L234" s="233"/>
      <c r="M234" s="234"/>
      <c r="N234" s="235"/>
      <c r="O234" s="235"/>
      <c r="P234" s="235"/>
      <c r="Q234" s="235"/>
      <c r="R234" s="235"/>
      <c r="S234" s="235"/>
      <c r="T234" s="23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7" t="s">
        <v>171</v>
      </c>
      <c r="AU234" s="237" t="s">
        <v>86</v>
      </c>
      <c r="AV234" s="13" t="s">
        <v>86</v>
      </c>
      <c r="AW234" s="13" t="s">
        <v>37</v>
      </c>
      <c r="AX234" s="13" t="s">
        <v>84</v>
      </c>
      <c r="AY234" s="237" t="s">
        <v>141</v>
      </c>
    </row>
    <row r="235" s="13" customFormat="1">
      <c r="A235" s="13"/>
      <c r="B235" s="227"/>
      <c r="C235" s="228"/>
      <c r="D235" s="220" t="s">
        <v>171</v>
      </c>
      <c r="E235" s="228"/>
      <c r="F235" s="230" t="s">
        <v>1603</v>
      </c>
      <c r="G235" s="228"/>
      <c r="H235" s="231">
        <v>31.216000000000001</v>
      </c>
      <c r="I235" s="232"/>
      <c r="J235" s="228"/>
      <c r="K235" s="228"/>
      <c r="L235" s="233"/>
      <c r="M235" s="234"/>
      <c r="N235" s="235"/>
      <c r="O235" s="235"/>
      <c r="P235" s="235"/>
      <c r="Q235" s="235"/>
      <c r="R235" s="235"/>
      <c r="S235" s="235"/>
      <c r="T235" s="23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7" t="s">
        <v>171</v>
      </c>
      <c r="AU235" s="237" t="s">
        <v>86</v>
      </c>
      <c r="AV235" s="13" t="s">
        <v>86</v>
      </c>
      <c r="AW235" s="13" t="s">
        <v>4</v>
      </c>
      <c r="AX235" s="13" t="s">
        <v>84</v>
      </c>
      <c r="AY235" s="237" t="s">
        <v>141</v>
      </c>
    </row>
    <row r="236" s="2" customFormat="1" ht="24.15" customHeight="1">
      <c r="A236" s="41"/>
      <c r="B236" s="42"/>
      <c r="C236" s="259" t="s">
        <v>457</v>
      </c>
      <c r="D236" s="259" t="s">
        <v>244</v>
      </c>
      <c r="E236" s="260" t="s">
        <v>1604</v>
      </c>
      <c r="F236" s="261" t="s">
        <v>1605</v>
      </c>
      <c r="G236" s="262" t="s">
        <v>307</v>
      </c>
      <c r="H236" s="263">
        <v>96</v>
      </c>
      <c r="I236" s="264"/>
      <c r="J236" s="265">
        <f>ROUND(I236*H236,2)</f>
        <v>0</v>
      </c>
      <c r="K236" s="261" t="s">
        <v>147</v>
      </c>
      <c r="L236" s="266"/>
      <c r="M236" s="267" t="s">
        <v>19</v>
      </c>
      <c r="N236" s="268" t="s">
        <v>47</v>
      </c>
      <c r="O236" s="87"/>
      <c r="P236" s="216">
        <f>O236*H236</f>
        <v>0</v>
      </c>
      <c r="Q236" s="216">
        <v>0.00018000000000000001</v>
      </c>
      <c r="R236" s="216">
        <f>Q236*H236</f>
        <v>0.01728</v>
      </c>
      <c r="S236" s="216">
        <v>0</v>
      </c>
      <c r="T236" s="217">
        <f>S236*H236</f>
        <v>0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18" t="s">
        <v>345</v>
      </c>
      <c r="AT236" s="218" t="s">
        <v>244</v>
      </c>
      <c r="AU236" s="218" t="s">
        <v>86</v>
      </c>
      <c r="AY236" s="20" t="s">
        <v>141</v>
      </c>
      <c r="BE236" s="219">
        <f>IF(N236="základní",J236,0)</f>
        <v>0</v>
      </c>
      <c r="BF236" s="219">
        <f>IF(N236="snížená",J236,0)</f>
        <v>0</v>
      </c>
      <c r="BG236" s="219">
        <f>IF(N236="zákl. přenesená",J236,0)</f>
        <v>0</v>
      </c>
      <c r="BH236" s="219">
        <f>IF(N236="sníž. přenesená",J236,0)</f>
        <v>0</v>
      </c>
      <c r="BI236" s="219">
        <f>IF(N236="nulová",J236,0)</f>
        <v>0</v>
      </c>
      <c r="BJ236" s="20" t="s">
        <v>84</v>
      </c>
      <c r="BK236" s="219">
        <f>ROUND(I236*H236,2)</f>
        <v>0</v>
      </c>
      <c r="BL236" s="20" t="s">
        <v>250</v>
      </c>
      <c r="BM236" s="218" t="s">
        <v>1606</v>
      </c>
    </row>
    <row r="237" s="2" customFormat="1">
      <c r="A237" s="41"/>
      <c r="B237" s="42"/>
      <c r="C237" s="43"/>
      <c r="D237" s="220" t="s">
        <v>150</v>
      </c>
      <c r="E237" s="43"/>
      <c r="F237" s="221" t="s">
        <v>1605</v>
      </c>
      <c r="G237" s="43"/>
      <c r="H237" s="43"/>
      <c r="I237" s="222"/>
      <c r="J237" s="43"/>
      <c r="K237" s="43"/>
      <c r="L237" s="47"/>
      <c r="M237" s="223"/>
      <c r="N237" s="224"/>
      <c r="O237" s="87"/>
      <c r="P237" s="87"/>
      <c r="Q237" s="87"/>
      <c r="R237" s="87"/>
      <c r="S237" s="87"/>
      <c r="T237" s="88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T237" s="20" t="s">
        <v>150</v>
      </c>
      <c r="AU237" s="20" t="s">
        <v>86</v>
      </c>
    </row>
    <row r="238" s="2" customFormat="1" ht="16.5" customHeight="1">
      <c r="A238" s="41"/>
      <c r="B238" s="42"/>
      <c r="C238" s="207" t="s">
        <v>461</v>
      </c>
      <c r="D238" s="207" t="s">
        <v>143</v>
      </c>
      <c r="E238" s="208" t="s">
        <v>1607</v>
      </c>
      <c r="F238" s="209" t="s">
        <v>1608</v>
      </c>
      <c r="G238" s="210" t="s">
        <v>307</v>
      </c>
      <c r="H238" s="211">
        <v>3</v>
      </c>
      <c r="I238" s="212"/>
      <c r="J238" s="213">
        <f>ROUND(I238*H238,2)</f>
        <v>0</v>
      </c>
      <c r="K238" s="209" t="s">
        <v>147</v>
      </c>
      <c r="L238" s="47"/>
      <c r="M238" s="214" t="s">
        <v>19</v>
      </c>
      <c r="N238" s="215" t="s">
        <v>47</v>
      </c>
      <c r="O238" s="87"/>
      <c r="P238" s="216">
        <f>O238*H238</f>
        <v>0</v>
      </c>
      <c r="Q238" s="216">
        <v>0</v>
      </c>
      <c r="R238" s="216">
        <f>Q238*H238</f>
        <v>0</v>
      </c>
      <c r="S238" s="216">
        <v>0</v>
      </c>
      <c r="T238" s="217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18" t="s">
        <v>250</v>
      </c>
      <c r="AT238" s="218" t="s">
        <v>143</v>
      </c>
      <c r="AU238" s="218" t="s">
        <v>86</v>
      </c>
      <c r="AY238" s="20" t="s">
        <v>141</v>
      </c>
      <c r="BE238" s="219">
        <f>IF(N238="základní",J238,0)</f>
        <v>0</v>
      </c>
      <c r="BF238" s="219">
        <f>IF(N238="snížená",J238,0)</f>
        <v>0</v>
      </c>
      <c r="BG238" s="219">
        <f>IF(N238="zákl. přenesená",J238,0)</f>
        <v>0</v>
      </c>
      <c r="BH238" s="219">
        <f>IF(N238="sníž. přenesená",J238,0)</f>
        <v>0</v>
      </c>
      <c r="BI238" s="219">
        <f>IF(N238="nulová",J238,0)</f>
        <v>0</v>
      </c>
      <c r="BJ238" s="20" t="s">
        <v>84</v>
      </c>
      <c r="BK238" s="219">
        <f>ROUND(I238*H238,2)</f>
        <v>0</v>
      </c>
      <c r="BL238" s="20" t="s">
        <v>250</v>
      </c>
      <c r="BM238" s="218" t="s">
        <v>1609</v>
      </c>
    </row>
    <row r="239" s="2" customFormat="1">
      <c r="A239" s="41"/>
      <c r="B239" s="42"/>
      <c r="C239" s="43"/>
      <c r="D239" s="220" t="s">
        <v>150</v>
      </c>
      <c r="E239" s="43"/>
      <c r="F239" s="221" t="s">
        <v>1610</v>
      </c>
      <c r="G239" s="43"/>
      <c r="H239" s="43"/>
      <c r="I239" s="222"/>
      <c r="J239" s="43"/>
      <c r="K239" s="43"/>
      <c r="L239" s="47"/>
      <c r="M239" s="223"/>
      <c r="N239" s="224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20" t="s">
        <v>150</v>
      </c>
      <c r="AU239" s="20" t="s">
        <v>86</v>
      </c>
    </row>
    <row r="240" s="2" customFormat="1">
      <c r="A240" s="41"/>
      <c r="B240" s="42"/>
      <c r="C240" s="43"/>
      <c r="D240" s="225" t="s">
        <v>152</v>
      </c>
      <c r="E240" s="43"/>
      <c r="F240" s="226" t="s">
        <v>1611</v>
      </c>
      <c r="G240" s="43"/>
      <c r="H240" s="43"/>
      <c r="I240" s="222"/>
      <c r="J240" s="43"/>
      <c r="K240" s="43"/>
      <c r="L240" s="47"/>
      <c r="M240" s="223"/>
      <c r="N240" s="224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20" t="s">
        <v>152</v>
      </c>
      <c r="AU240" s="20" t="s">
        <v>86</v>
      </c>
    </row>
    <row r="241" s="2" customFormat="1" ht="24.15" customHeight="1">
      <c r="A241" s="41"/>
      <c r="B241" s="42"/>
      <c r="C241" s="259" t="s">
        <v>466</v>
      </c>
      <c r="D241" s="259" t="s">
        <v>244</v>
      </c>
      <c r="E241" s="260" t="s">
        <v>1612</v>
      </c>
      <c r="F241" s="261" t="s">
        <v>1613</v>
      </c>
      <c r="G241" s="262" t="s">
        <v>307</v>
      </c>
      <c r="H241" s="263">
        <v>3</v>
      </c>
      <c r="I241" s="264"/>
      <c r="J241" s="265">
        <f>ROUND(I241*H241,2)</f>
        <v>0</v>
      </c>
      <c r="K241" s="261" t="s">
        <v>147</v>
      </c>
      <c r="L241" s="266"/>
      <c r="M241" s="267" t="s">
        <v>19</v>
      </c>
      <c r="N241" s="268" t="s">
        <v>47</v>
      </c>
      <c r="O241" s="87"/>
      <c r="P241" s="216">
        <f>O241*H241</f>
        <v>0</v>
      </c>
      <c r="Q241" s="216">
        <v>0.00016000000000000001</v>
      </c>
      <c r="R241" s="216">
        <f>Q241*H241</f>
        <v>0.00048000000000000007</v>
      </c>
      <c r="S241" s="216">
        <v>0</v>
      </c>
      <c r="T241" s="217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18" t="s">
        <v>345</v>
      </c>
      <c r="AT241" s="218" t="s">
        <v>244</v>
      </c>
      <c r="AU241" s="218" t="s">
        <v>86</v>
      </c>
      <c r="AY241" s="20" t="s">
        <v>141</v>
      </c>
      <c r="BE241" s="219">
        <f>IF(N241="základní",J241,0)</f>
        <v>0</v>
      </c>
      <c r="BF241" s="219">
        <f>IF(N241="snížená",J241,0)</f>
        <v>0</v>
      </c>
      <c r="BG241" s="219">
        <f>IF(N241="zákl. přenesená",J241,0)</f>
        <v>0</v>
      </c>
      <c r="BH241" s="219">
        <f>IF(N241="sníž. přenesená",J241,0)</f>
        <v>0</v>
      </c>
      <c r="BI241" s="219">
        <f>IF(N241="nulová",J241,0)</f>
        <v>0</v>
      </c>
      <c r="BJ241" s="20" t="s">
        <v>84</v>
      </c>
      <c r="BK241" s="219">
        <f>ROUND(I241*H241,2)</f>
        <v>0</v>
      </c>
      <c r="BL241" s="20" t="s">
        <v>250</v>
      </c>
      <c r="BM241" s="218" t="s">
        <v>1614</v>
      </c>
    </row>
    <row r="242" s="2" customFormat="1">
      <c r="A242" s="41"/>
      <c r="B242" s="42"/>
      <c r="C242" s="43"/>
      <c r="D242" s="220" t="s">
        <v>150</v>
      </c>
      <c r="E242" s="43"/>
      <c r="F242" s="221" t="s">
        <v>1613</v>
      </c>
      <c r="G242" s="43"/>
      <c r="H242" s="43"/>
      <c r="I242" s="222"/>
      <c r="J242" s="43"/>
      <c r="K242" s="43"/>
      <c r="L242" s="47"/>
      <c r="M242" s="223"/>
      <c r="N242" s="224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150</v>
      </c>
      <c r="AU242" s="20" t="s">
        <v>86</v>
      </c>
    </row>
    <row r="243" s="2" customFormat="1" ht="16.5" customHeight="1">
      <c r="A243" s="41"/>
      <c r="B243" s="42"/>
      <c r="C243" s="207" t="s">
        <v>472</v>
      </c>
      <c r="D243" s="207" t="s">
        <v>143</v>
      </c>
      <c r="E243" s="208" t="s">
        <v>1615</v>
      </c>
      <c r="F243" s="209" t="s">
        <v>1616</v>
      </c>
      <c r="G243" s="210" t="s">
        <v>307</v>
      </c>
      <c r="H243" s="211">
        <v>15</v>
      </c>
      <c r="I243" s="212"/>
      <c r="J243" s="213">
        <f>ROUND(I243*H243,2)</f>
        <v>0</v>
      </c>
      <c r="K243" s="209" t="s">
        <v>147</v>
      </c>
      <c r="L243" s="47"/>
      <c r="M243" s="214" t="s">
        <v>19</v>
      </c>
      <c r="N243" s="215" t="s">
        <v>47</v>
      </c>
      <c r="O243" s="87"/>
      <c r="P243" s="216">
        <f>O243*H243</f>
        <v>0</v>
      </c>
      <c r="Q243" s="216">
        <v>0</v>
      </c>
      <c r="R243" s="216">
        <f>Q243*H243</f>
        <v>0</v>
      </c>
      <c r="S243" s="216">
        <v>0</v>
      </c>
      <c r="T243" s="217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18" t="s">
        <v>250</v>
      </c>
      <c r="AT243" s="218" t="s">
        <v>143</v>
      </c>
      <c r="AU243" s="218" t="s">
        <v>86</v>
      </c>
      <c r="AY243" s="20" t="s">
        <v>141</v>
      </c>
      <c r="BE243" s="219">
        <f>IF(N243="základní",J243,0)</f>
        <v>0</v>
      </c>
      <c r="BF243" s="219">
        <f>IF(N243="snížená",J243,0)</f>
        <v>0</v>
      </c>
      <c r="BG243" s="219">
        <f>IF(N243="zákl. přenesená",J243,0)</f>
        <v>0</v>
      </c>
      <c r="BH243" s="219">
        <f>IF(N243="sníž. přenesená",J243,0)</f>
        <v>0</v>
      </c>
      <c r="BI243" s="219">
        <f>IF(N243="nulová",J243,0)</f>
        <v>0</v>
      </c>
      <c r="BJ243" s="20" t="s">
        <v>84</v>
      </c>
      <c r="BK243" s="219">
        <f>ROUND(I243*H243,2)</f>
        <v>0</v>
      </c>
      <c r="BL243" s="20" t="s">
        <v>250</v>
      </c>
      <c r="BM243" s="218" t="s">
        <v>1617</v>
      </c>
    </row>
    <row r="244" s="2" customFormat="1">
      <c r="A244" s="41"/>
      <c r="B244" s="42"/>
      <c r="C244" s="43"/>
      <c r="D244" s="220" t="s">
        <v>150</v>
      </c>
      <c r="E244" s="43"/>
      <c r="F244" s="221" t="s">
        <v>1618</v>
      </c>
      <c r="G244" s="43"/>
      <c r="H244" s="43"/>
      <c r="I244" s="222"/>
      <c r="J244" s="43"/>
      <c r="K244" s="43"/>
      <c r="L244" s="47"/>
      <c r="M244" s="223"/>
      <c r="N244" s="224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150</v>
      </c>
      <c r="AU244" s="20" t="s">
        <v>86</v>
      </c>
    </row>
    <row r="245" s="2" customFormat="1">
      <c r="A245" s="41"/>
      <c r="B245" s="42"/>
      <c r="C245" s="43"/>
      <c r="D245" s="225" t="s">
        <v>152</v>
      </c>
      <c r="E245" s="43"/>
      <c r="F245" s="226" t="s">
        <v>1619</v>
      </c>
      <c r="G245" s="43"/>
      <c r="H245" s="43"/>
      <c r="I245" s="222"/>
      <c r="J245" s="43"/>
      <c r="K245" s="43"/>
      <c r="L245" s="47"/>
      <c r="M245" s="223"/>
      <c r="N245" s="224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20" t="s">
        <v>152</v>
      </c>
      <c r="AU245" s="20" t="s">
        <v>86</v>
      </c>
    </row>
    <row r="246" s="2" customFormat="1" ht="24.15" customHeight="1">
      <c r="A246" s="41"/>
      <c r="B246" s="42"/>
      <c r="C246" s="259" t="s">
        <v>478</v>
      </c>
      <c r="D246" s="259" t="s">
        <v>244</v>
      </c>
      <c r="E246" s="260" t="s">
        <v>1620</v>
      </c>
      <c r="F246" s="261" t="s">
        <v>1621</v>
      </c>
      <c r="G246" s="262" t="s">
        <v>307</v>
      </c>
      <c r="H246" s="263">
        <v>3</v>
      </c>
      <c r="I246" s="264"/>
      <c r="J246" s="265">
        <f>ROUND(I246*H246,2)</f>
        <v>0</v>
      </c>
      <c r="K246" s="261" t="s">
        <v>147</v>
      </c>
      <c r="L246" s="266"/>
      <c r="M246" s="267" t="s">
        <v>19</v>
      </c>
      <c r="N246" s="268" t="s">
        <v>47</v>
      </c>
      <c r="O246" s="87"/>
      <c r="P246" s="216">
        <f>O246*H246</f>
        <v>0</v>
      </c>
      <c r="Q246" s="216">
        <v>0.00018000000000000001</v>
      </c>
      <c r="R246" s="216">
        <f>Q246*H246</f>
        <v>0.00054000000000000001</v>
      </c>
      <c r="S246" s="216">
        <v>0</v>
      </c>
      <c r="T246" s="217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18" t="s">
        <v>345</v>
      </c>
      <c r="AT246" s="218" t="s">
        <v>244</v>
      </c>
      <c r="AU246" s="218" t="s">
        <v>86</v>
      </c>
      <c r="AY246" s="20" t="s">
        <v>141</v>
      </c>
      <c r="BE246" s="219">
        <f>IF(N246="základní",J246,0)</f>
        <v>0</v>
      </c>
      <c r="BF246" s="219">
        <f>IF(N246="snížená",J246,0)</f>
        <v>0</v>
      </c>
      <c r="BG246" s="219">
        <f>IF(N246="zákl. přenesená",J246,0)</f>
        <v>0</v>
      </c>
      <c r="BH246" s="219">
        <f>IF(N246="sníž. přenesená",J246,0)</f>
        <v>0</v>
      </c>
      <c r="BI246" s="219">
        <f>IF(N246="nulová",J246,0)</f>
        <v>0</v>
      </c>
      <c r="BJ246" s="20" t="s">
        <v>84</v>
      </c>
      <c r="BK246" s="219">
        <f>ROUND(I246*H246,2)</f>
        <v>0</v>
      </c>
      <c r="BL246" s="20" t="s">
        <v>250</v>
      </c>
      <c r="BM246" s="218" t="s">
        <v>1622</v>
      </c>
    </row>
    <row r="247" s="2" customFormat="1">
      <c r="A247" s="41"/>
      <c r="B247" s="42"/>
      <c r="C247" s="43"/>
      <c r="D247" s="220" t="s">
        <v>150</v>
      </c>
      <c r="E247" s="43"/>
      <c r="F247" s="221" t="s">
        <v>1621</v>
      </c>
      <c r="G247" s="43"/>
      <c r="H247" s="43"/>
      <c r="I247" s="222"/>
      <c r="J247" s="43"/>
      <c r="K247" s="43"/>
      <c r="L247" s="47"/>
      <c r="M247" s="223"/>
      <c r="N247" s="224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20" t="s">
        <v>150</v>
      </c>
      <c r="AU247" s="20" t="s">
        <v>86</v>
      </c>
    </row>
    <row r="248" s="2" customFormat="1" ht="16.5" customHeight="1">
      <c r="A248" s="41"/>
      <c r="B248" s="42"/>
      <c r="C248" s="259" t="s">
        <v>484</v>
      </c>
      <c r="D248" s="259" t="s">
        <v>244</v>
      </c>
      <c r="E248" s="260" t="s">
        <v>1623</v>
      </c>
      <c r="F248" s="261" t="s">
        <v>1624</v>
      </c>
      <c r="G248" s="262" t="s">
        <v>307</v>
      </c>
      <c r="H248" s="263">
        <v>12</v>
      </c>
      <c r="I248" s="264"/>
      <c r="J248" s="265">
        <f>ROUND(I248*H248,2)</f>
        <v>0</v>
      </c>
      <c r="K248" s="261" t="s">
        <v>147</v>
      </c>
      <c r="L248" s="266"/>
      <c r="M248" s="267" t="s">
        <v>19</v>
      </c>
      <c r="N248" s="268" t="s">
        <v>47</v>
      </c>
      <c r="O248" s="87"/>
      <c r="P248" s="216">
        <f>O248*H248</f>
        <v>0</v>
      </c>
      <c r="Q248" s="216">
        <v>0.00023000000000000001</v>
      </c>
      <c r="R248" s="216">
        <f>Q248*H248</f>
        <v>0.0027600000000000003</v>
      </c>
      <c r="S248" s="216">
        <v>0</v>
      </c>
      <c r="T248" s="217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18" t="s">
        <v>345</v>
      </c>
      <c r="AT248" s="218" t="s">
        <v>244</v>
      </c>
      <c r="AU248" s="218" t="s">
        <v>86</v>
      </c>
      <c r="AY248" s="20" t="s">
        <v>141</v>
      </c>
      <c r="BE248" s="219">
        <f>IF(N248="základní",J248,0)</f>
        <v>0</v>
      </c>
      <c r="BF248" s="219">
        <f>IF(N248="snížená",J248,0)</f>
        <v>0</v>
      </c>
      <c r="BG248" s="219">
        <f>IF(N248="zákl. přenesená",J248,0)</f>
        <v>0</v>
      </c>
      <c r="BH248" s="219">
        <f>IF(N248="sníž. přenesená",J248,0)</f>
        <v>0</v>
      </c>
      <c r="BI248" s="219">
        <f>IF(N248="nulová",J248,0)</f>
        <v>0</v>
      </c>
      <c r="BJ248" s="20" t="s">
        <v>84</v>
      </c>
      <c r="BK248" s="219">
        <f>ROUND(I248*H248,2)</f>
        <v>0</v>
      </c>
      <c r="BL248" s="20" t="s">
        <v>250</v>
      </c>
      <c r="BM248" s="218" t="s">
        <v>1625</v>
      </c>
    </row>
    <row r="249" s="2" customFormat="1">
      <c r="A249" s="41"/>
      <c r="B249" s="42"/>
      <c r="C249" s="43"/>
      <c r="D249" s="220" t="s">
        <v>150</v>
      </c>
      <c r="E249" s="43"/>
      <c r="F249" s="221" t="s">
        <v>1624</v>
      </c>
      <c r="G249" s="43"/>
      <c r="H249" s="43"/>
      <c r="I249" s="222"/>
      <c r="J249" s="43"/>
      <c r="K249" s="43"/>
      <c r="L249" s="47"/>
      <c r="M249" s="223"/>
      <c r="N249" s="224"/>
      <c r="O249" s="87"/>
      <c r="P249" s="87"/>
      <c r="Q249" s="87"/>
      <c r="R249" s="87"/>
      <c r="S249" s="87"/>
      <c r="T249" s="88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T249" s="20" t="s">
        <v>150</v>
      </c>
      <c r="AU249" s="20" t="s">
        <v>86</v>
      </c>
    </row>
    <row r="250" s="2" customFormat="1" ht="16.5" customHeight="1">
      <c r="A250" s="41"/>
      <c r="B250" s="42"/>
      <c r="C250" s="207" t="s">
        <v>489</v>
      </c>
      <c r="D250" s="207" t="s">
        <v>143</v>
      </c>
      <c r="E250" s="208" t="s">
        <v>1626</v>
      </c>
      <c r="F250" s="209" t="s">
        <v>1627</v>
      </c>
      <c r="G250" s="210" t="s">
        <v>307</v>
      </c>
      <c r="H250" s="211">
        <v>84</v>
      </c>
      <c r="I250" s="212"/>
      <c r="J250" s="213">
        <f>ROUND(I250*H250,2)</f>
        <v>0</v>
      </c>
      <c r="K250" s="209" t="s">
        <v>147</v>
      </c>
      <c r="L250" s="47"/>
      <c r="M250" s="214" t="s">
        <v>19</v>
      </c>
      <c r="N250" s="215" t="s">
        <v>47</v>
      </c>
      <c r="O250" s="87"/>
      <c r="P250" s="216">
        <f>O250*H250</f>
        <v>0</v>
      </c>
      <c r="Q250" s="216">
        <v>0</v>
      </c>
      <c r="R250" s="216">
        <f>Q250*H250</f>
        <v>0</v>
      </c>
      <c r="S250" s="216">
        <v>0</v>
      </c>
      <c r="T250" s="217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18" t="s">
        <v>250</v>
      </c>
      <c r="AT250" s="218" t="s">
        <v>143</v>
      </c>
      <c r="AU250" s="218" t="s">
        <v>86</v>
      </c>
      <c r="AY250" s="20" t="s">
        <v>141</v>
      </c>
      <c r="BE250" s="219">
        <f>IF(N250="základní",J250,0)</f>
        <v>0</v>
      </c>
      <c r="BF250" s="219">
        <f>IF(N250="snížená",J250,0)</f>
        <v>0</v>
      </c>
      <c r="BG250" s="219">
        <f>IF(N250="zákl. přenesená",J250,0)</f>
        <v>0</v>
      </c>
      <c r="BH250" s="219">
        <f>IF(N250="sníž. přenesená",J250,0)</f>
        <v>0</v>
      </c>
      <c r="BI250" s="219">
        <f>IF(N250="nulová",J250,0)</f>
        <v>0</v>
      </c>
      <c r="BJ250" s="20" t="s">
        <v>84</v>
      </c>
      <c r="BK250" s="219">
        <f>ROUND(I250*H250,2)</f>
        <v>0</v>
      </c>
      <c r="BL250" s="20" t="s">
        <v>250</v>
      </c>
      <c r="BM250" s="218" t="s">
        <v>1628</v>
      </c>
    </row>
    <row r="251" s="2" customFormat="1">
      <c r="A251" s="41"/>
      <c r="B251" s="42"/>
      <c r="C251" s="43"/>
      <c r="D251" s="220" t="s">
        <v>150</v>
      </c>
      <c r="E251" s="43"/>
      <c r="F251" s="221" t="s">
        <v>1629</v>
      </c>
      <c r="G251" s="43"/>
      <c r="H251" s="43"/>
      <c r="I251" s="222"/>
      <c r="J251" s="43"/>
      <c r="K251" s="43"/>
      <c r="L251" s="47"/>
      <c r="M251" s="223"/>
      <c r="N251" s="224"/>
      <c r="O251" s="87"/>
      <c r="P251" s="87"/>
      <c r="Q251" s="87"/>
      <c r="R251" s="87"/>
      <c r="S251" s="87"/>
      <c r="T251" s="8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20" t="s">
        <v>150</v>
      </c>
      <c r="AU251" s="20" t="s">
        <v>86</v>
      </c>
    </row>
    <row r="252" s="2" customFormat="1">
      <c r="A252" s="41"/>
      <c r="B252" s="42"/>
      <c r="C252" s="43"/>
      <c r="D252" s="225" t="s">
        <v>152</v>
      </c>
      <c r="E252" s="43"/>
      <c r="F252" s="226" t="s">
        <v>1630</v>
      </c>
      <c r="G252" s="43"/>
      <c r="H252" s="43"/>
      <c r="I252" s="222"/>
      <c r="J252" s="43"/>
      <c r="K252" s="43"/>
      <c r="L252" s="47"/>
      <c r="M252" s="223"/>
      <c r="N252" s="224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152</v>
      </c>
      <c r="AU252" s="20" t="s">
        <v>86</v>
      </c>
    </row>
    <row r="253" s="2" customFormat="1" ht="16.5" customHeight="1">
      <c r="A253" s="41"/>
      <c r="B253" s="42"/>
      <c r="C253" s="259" t="s">
        <v>497</v>
      </c>
      <c r="D253" s="259" t="s">
        <v>244</v>
      </c>
      <c r="E253" s="260" t="s">
        <v>1631</v>
      </c>
      <c r="F253" s="261" t="s">
        <v>1632</v>
      </c>
      <c r="G253" s="262" t="s">
        <v>307</v>
      </c>
      <c r="H253" s="263">
        <v>72</v>
      </c>
      <c r="I253" s="264"/>
      <c r="J253" s="265">
        <f>ROUND(I253*H253,2)</f>
        <v>0</v>
      </c>
      <c r="K253" s="261" t="s">
        <v>147</v>
      </c>
      <c r="L253" s="266"/>
      <c r="M253" s="267" t="s">
        <v>19</v>
      </c>
      <c r="N253" s="268" t="s">
        <v>47</v>
      </c>
      <c r="O253" s="87"/>
      <c r="P253" s="216">
        <f>O253*H253</f>
        <v>0</v>
      </c>
      <c r="Q253" s="216">
        <v>0.00042999999999999999</v>
      </c>
      <c r="R253" s="216">
        <f>Q253*H253</f>
        <v>0.030959999999999998</v>
      </c>
      <c r="S253" s="216">
        <v>0</v>
      </c>
      <c r="T253" s="217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18" t="s">
        <v>345</v>
      </c>
      <c r="AT253" s="218" t="s">
        <v>244</v>
      </c>
      <c r="AU253" s="218" t="s">
        <v>86</v>
      </c>
      <c r="AY253" s="20" t="s">
        <v>141</v>
      </c>
      <c r="BE253" s="219">
        <f>IF(N253="základní",J253,0)</f>
        <v>0</v>
      </c>
      <c r="BF253" s="219">
        <f>IF(N253="snížená",J253,0)</f>
        <v>0</v>
      </c>
      <c r="BG253" s="219">
        <f>IF(N253="zákl. přenesená",J253,0)</f>
        <v>0</v>
      </c>
      <c r="BH253" s="219">
        <f>IF(N253="sníž. přenesená",J253,0)</f>
        <v>0</v>
      </c>
      <c r="BI253" s="219">
        <f>IF(N253="nulová",J253,0)</f>
        <v>0</v>
      </c>
      <c r="BJ253" s="20" t="s">
        <v>84</v>
      </c>
      <c r="BK253" s="219">
        <f>ROUND(I253*H253,2)</f>
        <v>0</v>
      </c>
      <c r="BL253" s="20" t="s">
        <v>250</v>
      </c>
      <c r="BM253" s="218" t="s">
        <v>1633</v>
      </c>
    </row>
    <row r="254" s="2" customFormat="1">
      <c r="A254" s="41"/>
      <c r="B254" s="42"/>
      <c r="C254" s="43"/>
      <c r="D254" s="220" t="s">
        <v>150</v>
      </c>
      <c r="E254" s="43"/>
      <c r="F254" s="221" t="s">
        <v>1632</v>
      </c>
      <c r="G254" s="43"/>
      <c r="H254" s="43"/>
      <c r="I254" s="222"/>
      <c r="J254" s="43"/>
      <c r="K254" s="43"/>
      <c r="L254" s="47"/>
      <c r="M254" s="223"/>
      <c r="N254" s="224"/>
      <c r="O254" s="87"/>
      <c r="P254" s="87"/>
      <c r="Q254" s="87"/>
      <c r="R254" s="87"/>
      <c r="S254" s="87"/>
      <c r="T254" s="8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20" t="s">
        <v>150</v>
      </c>
      <c r="AU254" s="20" t="s">
        <v>86</v>
      </c>
    </row>
    <row r="255" s="2" customFormat="1" ht="16.5" customHeight="1">
      <c r="A255" s="41"/>
      <c r="B255" s="42"/>
      <c r="C255" s="259" t="s">
        <v>503</v>
      </c>
      <c r="D255" s="259" t="s">
        <v>244</v>
      </c>
      <c r="E255" s="260" t="s">
        <v>1634</v>
      </c>
      <c r="F255" s="261" t="s">
        <v>1635</v>
      </c>
      <c r="G255" s="262" t="s">
        <v>307</v>
      </c>
      <c r="H255" s="263">
        <v>12</v>
      </c>
      <c r="I255" s="264"/>
      <c r="J255" s="265">
        <f>ROUND(I255*H255,2)</f>
        <v>0</v>
      </c>
      <c r="K255" s="261" t="s">
        <v>147</v>
      </c>
      <c r="L255" s="266"/>
      <c r="M255" s="267" t="s">
        <v>19</v>
      </c>
      <c r="N255" s="268" t="s">
        <v>47</v>
      </c>
      <c r="O255" s="87"/>
      <c r="P255" s="216">
        <f>O255*H255</f>
        <v>0</v>
      </c>
      <c r="Q255" s="216">
        <v>0.00016000000000000001</v>
      </c>
      <c r="R255" s="216">
        <f>Q255*H255</f>
        <v>0.0019200000000000003</v>
      </c>
      <c r="S255" s="216">
        <v>0</v>
      </c>
      <c r="T255" s="217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18" t="s">
        <v>345</v>
      </c>
      <c r="AT255" s="218" t="s">
        <v>244</v>
      </c>
      <c r="AU255" s="218" t="s">
        <v>86</v>
      </c>
      <c r="AY255" s="20" t="s">
        <v>141</v>
      </c>
      <c r="BE255" s="219">
        <f>IF(N255="základní",J255,0)</f>
        <v>0</v>
      </c>
      <c r="BF255" s="219">
        <f>IF(N255="snížená",J255,0)</f>
        <v>0</v>
      </c>
      <c r="BG255" s="219">
        <f>IF(N255="zákl. přenesená",J255,0)</f>
        <v>0</v>
      </c>
      <c r="BH255" s="219">
        <f>IF(N255="sníž. přenesená",J255,0)</f>
        <v>0</v>
      </c>
      <c r="BI255" s="219">
        <f>IF(N255="nulová",J255,0)</f>
        <v>0</v>
      </c>
      <c r="BJ255" s="20" t="s">
        <v>84</v>
      </c>
      <c r="BK255" s="219">
        <f>ROUND(I255*H255,2)</f>
        <v>0</v>
      </c>
      <c r="BL255" s="20" t="s">
        <v>250</v>
      </c>
      <c r="BM255" s="218" t="s">
        <v>1636</v>
      </c>
    </row>
    <row r="256" s="2" customFormat="1">
      <c r="A256" s="41"/>
      <c r="B256" s="42"/>
      <c r="C256" s="43"/>
      <c r="D256" s="220" t="s">
        <v>150</v>
      </c>
      <c r="E256" s="43"/>
      <c r="F256" s="221" t="s">
        <v>1635</v>
      </c>
      <c r="G256" s="43"/>
      <c r="H256" s="43"/>
      <c r="I256" s="222"/>
      <c r="J256" s="43"/>
      <c r="K256" s="43"/>
      <c r="L256" s="47"/>
      <c r="M256" s="223"/>
      <c r="N256" s="224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150</v>
      </c>
      <c r="AU256" s="20" t="s">
        <v>86</v>
      </c>
    </row>
    <row r="257" s="2" customFormat="1" ht="24.15" customHeight="1">
      <c r="A257" s="41"/>
      <c r="B257" s="42"/>
      <c r="C257" s="207" t="s">
        <v>509</v>
      </c>
      <c r="D257" s="207" t="s">
        <v>143</v>
      </c>
      <c r="E257" s="208" t="s">
        <v>1637</v>
      </c>
      <c r="F257" s="209" t="s">
        <v>1638</v>
      </c>
      <c r="G257" s="210" t="s">
        <v>307</v>
      </c>
      <c r="H257" s="211">
        <v>3</v>
      </c>
      <c r="I257" s="212"/>
      <c r="J257" s="213">
        <f>ROUND(I257*H257,2)</f>
        <v>0</v>
      </c>
      <c r="K257" s="209" t="s">
        <v>147</v>
      </c>
      <c r="L257" s="47"/>
      <c r="M257" s="214" t="s">
        <v>19</v>
      </c>
      <c r="N257" s="215" t="s">
        <v>47</v>
      </c>
      <c r="O257" s="87"/>
      <c r="P257" s="216">
        <f>O257*H257</f>
        <v>0</v>
      </c>
      <c r="Q257" s="216">
        <v>0</v>
      </c>
      <c r="R257" s="216">
        <f>Q257*H257</f>
        <v>0</v>
      </c>
      <c r="S257" s="216">
        <v>0</v>
      </c>
      <c r="T257" s="217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18" t="s">
        <v>250</v>
      </c>
      <c r="AT257" s="218" t="s">
        <v>143</v>
      </c>
      <c r="AU257" s="218" t="s">
        <v>86</v>
      </c>
      <c r="AY257" s="20" t="s">
        <v>141</v>
      </c>
      <c r="BE257" s="219">
        <f>IF(N257="základní",J257,0)</f>
        <v>0</v>
      </c>
      <c r="BF257" s="219">
        <f>IF(N257="snížená",J257,0)</f>
        <v>0</v>
      </c>
      <c r="BG257" s="219">
        <f>IF(N257="zákl. přenesená",J257,0)</f>
        <v>0</v>
      </c>
      <c r="BH257" s="219">
        <f>IF(N257="sníž. přenesená",J257,0)</f>
        <v>0</v>
      </c>
      <c r="BI257" s="219">
        <f>IF(N257="nulová",J257,0)</f>
        <v>0</v>
      </c>
      <c r="BJ257" s="20" t="s">
        <v>84</v>
      </c>
      <c r="BK257" s="219">
        <f>ROUND(I257*H257,2)</f>
        <v>0</v>
      </c>
      <c r="BL257" s="20" t="s">
        <v>250</v>
      </c>
      <c r="BM257" s="218" t="s">
        <v>1639</v>
      </c>
    </row>
    <row r="258" s="2" customFormat="1">
      <c r="A258" s="41"/>
      <c r="B258" s="42"/>
      <c r="C258" s="43"/>
      <c r="D258" s="220" t="s">
        <v>150</v>
      </c>
      <c r="E258" s="43"/>
      <c r="F258" s="221" t="s">
        <v>1640</v>
      </c>
      <c r="G258" s="43"/>
      <c r="H258" s="43"/>
      <c r="I258" s="222"/>
      <c r="J258" s="43"/>
      <c r="K258" s="43"/>
      <c r="L258" s="47"/>
      <c r="M258" s="223"/>
      <c r="N258" s="224"/>
      <c r="O258" s="87"/>
      <c r="P258" s="87"/>
      <c r="Q258" s="87"/>
      <c r="R258" s="87"/>
      <c r="S258" s="87"/>
      <c r="T258" s="88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20" t="s">
        <v>150</v>
      </c>
      <c r="AU258" s="20" t="s">
        <v>86</v>
      </c>
    </row>
    <row r="259" s="2" customFormat="1">
      <c r="A259" s="41"/>
      <c r="B259" s="42"/>
      <c r="C259" s="43"/>
      <c r="D259" s="225" t="s">
        <v>152</v>
      </c>
      <c r="E259" s="43"/>
      <c r="F259" s="226" t="s">
        <v>1641</v>
      </c>
      <c r="G259" s="43"/>
      <c r="H259" s="43"/>
      <c r="I259" s="222"/>
      <c r="J259" s="43"/>
      <c r="K259" s="43"/>
      <c r="L259" s="47"/>
      <c r="M259" s="223"/>
      <c r="N259" s="224"/>
      <c r="O259" s="87"/>
      <c r="P259" s="87"/>
      <c r="Q259" s="87"/>
      <c r="R259" s="87"/>
      <c r="S259" s="87"/>
      <c r="T259" s="88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T259" s="20" t="s">
        <v>152</v>
      </c>
      <c r="AU259" s="20" t="s">
        <v>86</v>
      </c>
    </row>
    <row r="260" s="2" customFormat="1" ht="21.75" customHeight="1">
      <c r="A260" s="41"/>
      <c r="B260" s="42"/>
      <c r="C260" s="259" t="s">
        <v>515</v>
      </c>
      <c r="D260" s="259" t="s">
        <v>244</v>
      </c>
      <c r="E260" s="260" t="s">
        <v>1642</v>
      </c>
      <c r="F260" s="261" t="s">
        <v>1643</v>
      </c>
      <c r="G260" s="262" t="s">
        <v>307</v>
      </c>
      <c r="H260" s="263">
        <v>3</v>
      </c>
      <c r="I260" s="264"/>
      <c r="J260" s="265">
        <f>ROUND(I260*H260,2)</f>
        <v>0</v>
      </c>
      <c r="K260" s="261" t="s">
        <v>147</v>
      </c>
      <c r="L260" s="266"/>
      <c r="M260" s="267" t="s">
        <v>19</v>
      </c>
      <c r="N260" s="268" t="s">
        <v>47</v>
      </c>
      <c r="O260" s="87"/>
      <c r="P260" s="216">
        <f>O260*H260</f>
        <v>0</v>
      </c>
      <c r="Q260" s="216">
        <v>0.002</v>
      </c>
      <c r="R260" s="216">
        <f>Q260*H260</f>
        <v>0.0060000000000000001</v>
      </c>
      <c r="S260" s="216">
        <v>0</v>
      </c>
      <c r="T260" s="217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18" t="s">
        <v>345</v>
      </c>
      <c r="AT260" s="218" t="s">
        <v>244</v>
      </c>
      <c r="AU260" s="218" t="s">
        <v>86</v>
      </c>
      <c r="AY260" s="20" t="s">
        <v>141</v>
      </c>
      <c r="BE260" s="219">
        <f>IF(N260="základní",J260,0)</f>
        <v>0</v>
      </c>
      <c r="BF260" s="219">
        <f>IF(N260="snížená",J260,0)</f>
        <v>0</v>
      </c>
      <c r="BG260" s="219">
        <f>IF(N260="zákl. přenesená",J260,0)</f>
        <v>0</v>
      </c>
      <c r="BH260" s="219">
        <f>IF(N260="sníž. přenesená",J260,0)</f>
        <v>0</v>
      </c>
      <c r="BI260" s="219">
        <f>IF(N260="nulová",J260,0)</f>
        <v>0</v>
      </c>
      <c r="BJ260" s="20" t="s">
        <v>84</v>
      </c>
      <c r="BK260" s="219">
        <f>ROUND(I260*H260,2)</f>
        <v>0</v>
      </c>
      <c r="BL260" s="20" t="s">
        <v>250</v>
      </c>
      <c r="BM260" s="218" t="s">
        <v>1644</v>
      </c>
    </row>
    <row r="261" s="2" customFormat="1">
      <c r="A261" s="41"/>
      <c r="B261" s="42"/>
      <c r="C261" s="43"/>
      <c r="D261" s="220" t="s">
        <v>150</v>
      </c>
      <c r="E261" s="43"/>
      <c r="F261" s="221" t="s">
        <v>1643</v>
      </c>
      <c r="G261" s="43"/>
      <c r="H261" s="43"/>
      <c r="I261" s="222"/>
      <c r="J261" s="43"/>
      <c r="K261" s="43"/>
      <c r="L261" s="47"/>
      <c r="M261" s="223"/>
      <c r="N261" s="224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150</v>
      </c>
      <c r="AU261" s="20" t="s">
        <v>86</v>
      </c>
    </row>
    <row r="262" s="2" customFormat="1" ht="21.75" customHeight="1">
      <c r="A262" s="41"/>
      <c r="B262" s="42"/>
      <c r="C262" s="207" t="s">
        <v>521</v>
      </c>
      <c r="D262" s="207" t="s">
        <v>143</v>
      </c>
      <c r="E262" s="208" t="s">
        <v>1645</v>
      </c>
      <c r="F262" s="209" t="s">
        <v>1646</v>
      </c>
      <c r="G262" s="210" t="s">
        <v>307</v>
      </c>
      <c r="H262" s="211">
        <v>3</v>
      </c>
      <c r="I262" s="212"/>
      <c r="J262" s="213">
        <f>ROUND(I262*H262,2)</f>
        <v>0</v>
      </c>
      <c r="K262" s="209" t="s">
        <v>147</v>
      </c>
      <c r="L262" s="47"/>
      <c r="M262" s="214" t="s">
        <v>19</v>
      </c>
      <c r="N262" s="215" t="s">
        <v>47</v>
      </c>
      <c r="O262" s="87"/>
      <c r="P262" s="216">
        <f>O262*H262</f>
        <v>0</v>
      </c>
      <c r="Q262" s="216">
        <v>0</v>
      </c>
      <c r="R262" s="216">
        <f>Q262*H262</f>
        <v>0</v>
      </c>
      <c r="S262" s="216">
        <v>0</v>
      </c>
      <c r="T262" s="217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18" t="s">
        <v>250</v>
      </c>
      <c r="AT262" s="218" t="s">
        <v>143</v>
      </c>
      <c r="AU262" s="218" t="s">
        <v>86</v>
      </c>
      <c r="AY262" s="20" t="s">
        <v>141</v>
      </c>
      <c r="BE262" s="219">
        <f>IF(N262="základní",J262,0)</f>
        <v>0</v>
      </c>
      <c r="BF262" s="219">
        <f>IF(N262="snížená",J262,0)</f>
        <v>0</v>
      </c>
      <c r="BG262" s="219">
        <f>IF(N262="zákl. přenesená",J262,0)</f>
        <v>0</v>
      </c>
      <c r="BH262" s="219">
        <f>IF(N262="sníž. přenesená",J262,0)</f>
        <v>0</v>
      </c>
      <c r="BI262" s="219">
        <f>IF(N262="nulová",J262,0)</f>
        <v>0</v>
      </c>
      <c r="BJ262" s="20" t="s">
        <v>84</v>
      </c>
      <c r="BK262" s="219">
        <f>ROUND(I262*H262,2)</f>
        <v>0</v>
      </c>
      <c r="BL262" s="20" t="s">
        <v>250</v>
      </c>
      <c r="BM262" s="218" t="s">
        <v>1647</v>
      </c>
    </row>
    <row r="263" s="2" customFormat="1">
      <c r="A263" s="41"/>
      <c r="B263" s="42"/>
      <c r="C263" s="43"/>
      <c r="D263" s="220" t="s">
        <v>150</v>
      </c>
      <c r="E263" s="43"/>
      <c r="F263" s="221" t="s">
        <v>1648</v>
      </c>
      <c r="G263" s="43"/>
      <c r="H263" s="43"/>
      <c r="I263" s="222"/>
      <c r="J263" s="43"/>
      <c r="K263" s="43"/>
      <c r="L263" s="47"/>
      <c r="M263" s="223"/>
      <c r="N263" s="224"/>
      <c r="O263" s="87"/>
      <c r="P263" s="87"/>
      <c r="Q263" s="87"/>
      <c r="R263" s="87"/>
      <c r="S263" s="87"/>
      <c r="T263" s="88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20" t="s">
        <v>150</v>
      </c>
      <c r="AU263" s="20" t="s">
        <v>86</v>
      </c>
    </row>
    <row r="264" s="2" customFormat="1">
      <c r="A264" s="41"/>
      <c r="B264" s="42"/>
      <c r="C264" s="43"/>
      <c r="D264" s="225" t="s">
        <v>152</v>
      </c>
      <c r="E264" s="43"/>
      <c r="F264" s="226" t="s">
        <v>1649</v>
      </c>
      <c r="G264" s="43"/>
      <c r="H264" s="43"/>
      <c r="I264" s="222"/>
      <c r="J264" s="43"/>
      <c r="K264" s="43"/>
      <c r="L264" s="47"/>
      <c r="M264" s="223"/>
      <c r="N264" s="224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20" t="s">
        <v>152</v>
      </c>
      <c r="AU264" s="20" t="s">
        <v>86</v>
      </c>
    </row>
    <row r="265" s="2" customFormat="1" ht="16.5" customHeight="1">
      <c r="A265" s="41"/>
      <c r="B265" s="42"/>
      <c r="C265" s="259" t="s">
        <v>528</v>
      </c>
      <c r="D265" s="259" t="s">
        <v>244</v>
      </c>
      <c r="E265" s="260" t="s">
        <v>1650</v>
      </c>
      <c r="F265" s="261" t="s">
        <v>1651</v>
      </c>
      <c r="G265" s="262" t="s">
        <v>307</v>
      </c>
      <c r="H265" s="263">
        <v>3</v>
      </c>
      <c r="I265" s="264"/>
      <c r="J265" s="265">
        <f>ROUND(I265*H265,2)</f>
        <v>0</v>
      </c>
      <c r="K265" s="261" t="s">
        <v>147</v>
      </c>
      <c r="L265" s="266"/>
      <c r="M265" s="267" t="s">
        <v>19</v>
      </c>
      <c r="N265" s="268" t="s">
        <v>47</v>
      </c>
      <c r="O265" s="87"/>
      <c r="P265" s="216">
        <f>O265*H265</f>
        <v>0</v>
      </c>
      <c r="Q265" s="216">
        <v>0</v>
      </c>
      <c r="R265" s="216">
        <f>Q265*H265</f>
        <v>0</v>
      </c>
      <c r="S265" s="216">
        <v>0</v>
      </c>
      <c r="T265" s="217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18" t="s">
        <v>345</v>
      </c>
      <c r="AT265" s="218" t="s">
        <v>244</v>
      </c>
      <c r="AU265" s="218" t="s">
        <v>86</v>
      </c>
      <c r="AY265" s="20" t="s">
        <v>141</v>
      </c>
      <c r="BE265" s="219">
        <f>IF(N265="základní",J265,0)</f>
        <v>0</v>
      </c>
      <c r="BF265" s="219">
        <f>IF(N265="snížená",J265,0)</f>
        <v>0</v>
      </c>
      <c r="BG265" s="219">
        <f>IF(N265="zákl. přenesená",J265,0)</f>
        <v>0</v>
      </c>
      <c r="BH265" s="219">
        <f>IF(N265="sníž. přenesená",J265,0)</f>
        <v>0</v>
      </c>
      <c r="BI265" s="219">
        <f>IF(N265="nulová",J265,0)</f>
        <v>0</v>
      </c>
      <c r="BJ265" s="20" t="s">
        <v>84</v>
      </c>
      <c r="BK265" s="219">
        <f>ROUND(I265*H265,2)</f>
        <v>0</v>
      </c>
      <c r="BL265" s="20" t="s">
        <v>250</v>
      </c>
      <c r="BM265" s="218" t="s">
        <v>1652</v>
      </c>
    </row>
    <row r="266" s="2" customFormat="1">
      <c r="A266" s="41"/>
      <c r="B266" s="42"/>
      <c r="C266" s="43"/>
      <c r="D266" s="220" t="s">
        <v>150</v>
      </c>
      <c r="E266" s="43"/>
      <c r="F266" s="221" t="s">
        <v>1651</v>
      </c>
      <c r="G266" s="43"/>
      <c r="H266" s="43"/>
      <c r="I266" s="222"/>
      <c r="J266" s="43"/>
      <c r="K266" s="43"/>
      <c r="L266" s="47"/>
      <c r="M266" s="223"/>
      <c r="N266" s="224"/>
      <c r="O266" s="87"/>
      <c r="P266" s="87"/>
      <c r="Q266" s="87"/>
      <c r="R266" s="87"/>
      <c r="S266" s="87"/>
      <c r="T266" s="88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T266" s="20" t="s">
        <v>150</v>
      </c>
      <c r="AU266" s="20" t="s">
        <v>86</v>
      </c>
    </row>
    <row r="267" s="2" customFormat="1" ht="16.5" customHeight="1">
      <c r="A267" s="41"/>
      <c r="B267" s="42"/>
      <c r="C267" s="207" t="s">
        <v>535</v>
      </c>
      <c r="D267" s="207" t="s">
        <v>143</v>
      </c>
      <c r="E267" s="208" t="s">
        <v>1653</v>
      </c>
      <c r="F267" s="209" t="s">
        <v>1654</v>
      </c>
      <c r="G267" s="210" t="s">
        <v>307</v>
      </c>
      <c r="H267" s="211">
        <v>2</v>
      </c>
      <c r="I267" s="212"/>
      <c r="J267" s="213">
        <f>ROUND(I267*H267,2)</f>
        <v>0</v>
      </c>
      <c r="K267" s="209" t="s">
        <v>315</v>
      </c>
      <c r="L267" s="47"/>
      <c r="M267" s="214" t="s">
        <v>19</v>
      </c>
      <c r="N267" s="215" t="s">
        <v>47</v>
      </c>
      <c r="O267" s="87"/>
      <c r="P267" s="216">
        <f>O267*H267</f>
        <v>0</v>
      </c>
      <c r="Q267" s="216">
        <v>4.0000000000000003E-05</v>
      </c>
      <c r="R267" s="216">
        <f>Q267*H267</f>
        <v>8.0000000000000007E-05</v>
      </c>
      <c r="S267" s="216">
        <v>0</v>
      </c>
      <c r="T267" s="217">
        <f>S267*H267</f>
        <v>0</v>
      </c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R267" s="218" t="s">
        <v>250</v>
      </c>
      <c r="AT267" s="218" t="s">
        <v>143</v>
      </c>
      <c r="AU267" s="218" t="s">
        <v>86</v>
      </c>
      <c r="AY267" s="20" t="s">
        <v>141</v>
      </c>
      <c r="BE267" s="219">
        <f>IF(N267="základní",J267,0)</f>
        <v>0</v>
      </c>
      <c r="BF267" s="219">
        <f>IF(N267="snížená",J267,0)</f>
        <v>0</v>
      </c>
      <c r="BG267" s="219">
        <f>IF(N267="zákl. přenesená",J267,0)</f>
        <v>0</v>
      </c>
      <c r="BH267" s="219">
        <f>IF(N267="sníž. přenesená",J267,0)</f>
        <v>0</v>
      </c>
      <c r="BI267" s="219">
        <f>IF(N267="nulová",J267,0)</f>
        <v>0</v>
      </c>
      <c r="BJ267" s="20" t="s">
        <v>84</v>
      </c>
      <c r="BK267" s="219">
        <f>ROUND(I267*H267,2)</f>
        <v>0</v>
      </c>
      <c r="BL267" s="20" t="s">
        <v>250</v>
      </c>
      <c r="BM267" s="218" t="s">
        <v>1655</v>
      </c>
    </row>
    <row r="268" s="2" customFormat="1">
      <c r="A268" s="41"/>
      <c r="B268" s="42"/>
      <c r="C268" s="43"/>
      <c r="D268" s="220" t="s">
        <v>150</v>
      </c>
      <c r="E268" s="43"/>
      <c r="F268" s="221" t="s">
        <v>1656</v>
      </c>
      <c r="G268" s="43"/>
      <c r="H268" s="43"/>
      <c r="I268" s="222"/>
      <c r="J268" s="43"/>
      <c r="K268" s="43"/>
      <c r="L268" s="47"/>
      <c r="M268" s="223"/>
      <c r="N268" s="224"/>
      <c r="O268" s="87"/>
      <c r="P268" s="87"/>
      <c r="Q268" s="87"/>
      <c r="R268" s="87"/>
      <c r="S268" s="87"/>
      <c r="T268" s="8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20" t="s">
        <v>150</v>
      </c>
      <c r="AU268" s="20" t="s">
        <v>86</v>
      </c>
    </row>
    <row r="269" s="2" customFormat="1" ht="24.15" customHeight="1">
      <c r="A269" s="41"/>
      <c r="B269" s="42"/>
      <c r="C269" s="207" t="s">
        <v>542</v>
      </c>
      <c r="D269" s="207" t="s">
        <v>143</v>
      </c>
      <c r="E269" s="208" t="s">
        <v>1657</v>
      </c>
      <c r="F269" s="209" t="s">
        <v>1658</v>
      </c>
      <c r="G269" s="210" t="s">
        <v>220</v>
      </c>
      <c r="H269" s="211">
        <v>0.41499999999999998</v>
      </c>
      <c r="I269" s="212"/>
      <c r="J269" s="213">
        <f>ROUND(I269*H269,2)</f>
        <v>0</v>
      </c>
      <c r="K269" s="209" t="s">
        <v>147</v>
      </c>
      <c r="L269" s="47"/>
      <c r="M269" s="214" t="s">
        <v>19</v>
      </c>
      <c r="N269" s="215" t="s">
        <v>47</v>
      </c>
      <c r="O269" s="87"/>
      <c r="P269" s="216">
        <f>O269*H269</f>
        <v>0</v>
      </c>
      <c r="Q269" s="216">
        <v>0</v>
      </c>
      <c r="R269" s="216">
        <f>Q269*H269</f>
        <v>0</v>
      </c>
      <c r="S269" s="216">
        <v>0</v>
      </c>
      <c r="T269" s="217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18" t="s">
        <v>250</v>
      </c>
      <c r="AT269" s="218" t="s">
        <v>143</v>
      </c>
      <c r="AU269" s="218" t="s">
        <v>86</v>
      </c>
      <c r="AY269" s="20" t="s">
        <v>141</v>
      </c>
      <c r="BE269" s="219">
        <f>IF(N269="základní",J269,0)</f>
        <v>0</v>
      </c>
      <c r="BF269" s="219">
        <f>IF(N269="snížená",J269,0)</f>
        <v>0</v>
      </c>
      <c r="BG269" s="219">
        <f>IF(N269="zákl. přenesená",J269,0)</f>
        <v>0</v>
      </c>
      <c r="BH269" s="219">
        <f>IF(N269="sníž. přenesená",J269,0)</f>
        <v>0</v>
      </c>
      <c r="BI269" s="219">
        <f>IF(N269="nulová",J269,0)</f>
        <v>0</v>
      </c>
      <c r="BJ269" s="20" t="s">
        <v>84</v>
      </c>
      <c r="BK269" s="219">
        <f>ROUND(I269*H269,2)</f>
        <v>0</v>
      </c>
      <c r="BL269" s="20" t="s">
        <v>250</v>
      </c>
      <c r="BM269" s="218" t="s">
        <v>1659</v>
      </c>
    </row>
    <row r="270" s="2" customFormat="1">
      <c r="A270" s="41"/>
      <c r="B270" s="42"/>
      <c r="C270" s="43"/>
      <c r="D270" s="220" t="s">
        <v>150</v>
      </c>
      <c r="E270" s="43"/>
      <c r="F270" s="221" t="s">
        <v>1660</v>
      </c>
      <c r="G270" s="43"/>
      <c r="H270" s="43"/>
      <c r="I270" s="222"/>
      <c r="J270" s="43"/>
      <c r="K270" s="43"/>
      <c r="L270" s="47"/>
      <c r="M270" s="223"/>
      <c r="N270" s="224"/>
      <c r="O270" s="87"/>
      <c r="P270" s="87"/>
      <c r="Q270" s="87"/>
      <c r="R270" s="87"/>
      <c r="S270" s="87"/>
      <c r="T270" s="88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T270" s="20" t="s">
        <v>150</v>
      </c>
      <c r="AU270" s="20" t="s">
        <v>86</v>
      </c>
    </row>
    <row r="271" s="2" customFormat="1">
      <c r="A271" s="41"/>
      <c r="B271" s="42"/>
      <c r="C271" s="43"/>
      <c r="D271" s="225" t="s">
        <v>152</v>
      </c>
      <c r="E271" s="43"/>
      <c r="F271" s="226" t="s">
        <v>1661</v>
      </c>
      <c r="G271" s="43"/>
      <c r="H271" s="43"/>
      <c r="I271" s="222"/>
      <c r="J271" s="43"/>
      <c r="K271" s="43"/>
      <c r="L271" s="47"/>
      <c r="M271" s="223"/>
      <c r="N271" s="224"/>
      <c r="O271" s="87"/>
      <c r="P271" s="87"/>
      <c r="Q271" s="87"/>
      <c r="R271" s="87"/>
      <c r="S271" s="87"/>
      <c r="T271" s="8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20" t="s">
        <v>152</v>
      </c>
      <c r="AU271" s="20" t="s">
        <v>86</v>
      </c>
    </row>
    <row r="272" s="12" customFormat="1" ht="22.8" customHeight="1">
      <c r="A272" s="12"/>
      <c r="B272" s="191"/>
      <c r="C272" s="192"/>
      <c r="D272" s="193" t="s">
        <v>75</v>
      </c>
      <c r="E272" s="205" t="s">
        <v>1662</v>
      </c>
      <c r="F272" s="205" t="s">
        <v>1663</v>
      </c>
      <c r="G272" s="192"/>
      <c r="H272" s="192"/>
      <c r="I272" s="195"/>
      <c r="J272" s="206">
        <f>BK272</f>
        <v>0</v>
      </c>
      <c r="K272" s="192"/>
      <c r="L272" s="197"/>
      <c r="M272" s="198"/>
      <c r="N272" s="199"/>
      <c r="O272" s="199"/>
      <c r="P272" s="200">
        <f>SUM(P273:P277)</f>
        <v>0</v>
      </c>
      <c r="Q272" s="199"/>
      <c r="R272" s="200">
        <f>SUM(R273:R277)</f>
        <v>0.00027999999999999998</v>
      </c>
      <c r="S272" s="199"/>
      <c r="T272" s="201">
        <f>SUM(T273:T277)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02" t="s">
        <v>86</v>
      </c>
      <c r="AT272" s="203" t="s">
        <v>75</v>
      </c>
      <c r="AU272" s="203" t="s">
        <v>84</v>
      </c>
      <c r="AY272" s="202" t="s">
        <v>141</v>
      </c>
      <c r="BK272" s="204">
        <f>SUM(BK273:BK277)</f>
        <v>0</v>
      </c>
    </row>
    <row r="273" s="2" customFormat="1" ht="16.5" customHeight="1">
      <c r="A273" s="41"/>
      <c r="B273" s="42"/>
      <c r="C273" s="207" t="s">
        <v>550</v>
      </c>
      <c r="D273" s="207" t="s">
        <v>143</v>
      </c>
      <c r="E273" s="208" t="s">
        <v>1664</v>
      </c>
      <c r="F273" s="209" t="s">
        <v>1665</v>
      </c>
      <c r="G273" s="210" t="s">
        <v>307</v>
      </c>
      <c r="H273" s="211">
        <v>2</v>
      </c>
      <c r="I273" s="212"/>
      <c r="J273" s="213">
        <f>ROUND(I273*H273,2)</f>
        <v>0</v>
      </c>
      <c r="K273" s="209" t="s">
        <v>147</v>
      </c>
      <c r="L273" s="47"/>
      <c r="M273" s="214" t="s">
        <v>19</v>
      </c>
      <c r="N273" s="215" t="s">
        <v>47</v>
      </c>
      <c r="O273" s="87"/>
      <c r="P273" s="216">
        <f>O273*H273</f>
        <v>0</v>
      </c>
      <c r="Q273" s="216">
        <v>0</v>
      </c>
      <c r="R273" s="216">
        <f>Q273*H273</f>
        <v>0</v>
      </c>
      <c r="S273" s="216">
        <v>0</v>
      </c>
      <c r="T273" s="217">
        <f>S273*H273</f>
        <v>0</v>
      </c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R273" s="218" t="s">
        <v>250</v>
      </c>
      <c r="AT273" s="218" t="s">
        <v>143</v>
      </c>
      <c r="AU273" s="218" t="s">
        <v>86</v>
      </c>
      <c r="AY273" s="20" t="s">
        <v>141</v>
      </c>
      <c r="BE273" s="219">
        <f>IF(N273="základní",J273,0)</f>
        <v>0</v>
      </c>
      <c r="BF273" s="219">
        <f>IF(N273="snížená",J273,0)</f>
        <v>0</v>
      </c>
      <c r="BG273" s="219">
        <f>IF(N273="zákl. přenesená",J273,0)</f>
        <v>0</v>
      </c>
      <c r="BH273" s="219">
        <f>IF(N273="sníž. přenesená",J273,0)</f>
        <v>0</v>
      </c>
      <c r="BI273" s="219">
        <f>IF(N273="nulová",J273,0)</f>
        <v>0</v>
      </c>
      <c r="BJ273" s="20" t="s">
        <v>84</v>
      </c>
      <c r="BK273" s="219">
        <f>ROUND(I273*H273,2)</f>
        <v>0</v>
      </c>
      <c r="BL273" s="20" t="s">
        <v>250</v>
      </c>
      <c r="BM273" s="218" t="s">
        <v>1666</v>
      </c>
    </row>
    <row r="274" s="2" customFormat="1">
      <c r="A274" s="41"/>
      <c r="B274" s="42"/>
      <c r="C274" s="43"/>
      <c r="D274" s="220" t="s">
        <v>150</v>
      </c>
      <c r="E274" s="43"/>
      <c r="F274" s="221" t="s">
        <v>1665</v>
      </c>
      <c r="G274" s="43"/>
      <c r="H274" s="43"/>
      <c r="I274" s="222"/>
      <c r="J274" s="43"/>
      <c r="K274" s="43"/>
      <c r="L274" s="47"/>
      <c r="M274" s="223"/>
      <c r="N274" s="224"/>
      <c r="O274" s="87"/>
      <c r="P274" s="87"/>
      <c r="Q274" s="87"/>
      <c r="R274" s="87"/>
      <c r="S274" s="87"/>
      <c r="T274" s="88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T274" s="20" t="s">
        <v>150</v>
      </c>
      <c r="AU274" s="20" t="s">
        <v>86</v>
      </c>
    </row>
    <row r="275" s="2" customFormat="1">
      <c r="A275" s="41"/>
      <c r="B275" s="42"/>
      <c r="C275" s="43"/>
      <c r="D275" s="225" t="s">
        <v>152</v>
      </c>
      <c r="E275" s="43"/>
      <c r="F275" s="226" t="s">
        <v>1667</v>
      </c>
      <c r="G275" s="43"/>
      <c r="H275" s="43"/>
      <c r="I275" s="222"/>
      <c r="J275" s="43"/>
      <c r="K275" s="43"/>
      <c r="L275" s="47"/>
      <c r="M275" s="223"/>
      <c r="N275" s="224"/>
      <c r="O275" s="87"/>
      <c r="P275" s="87"/>
      <c r="Q275" s="87"/>
      <c r="R275" s="87"/>
      <c r="S275" s="87"/>
      <c r="T275" s="88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T275" s="20" t="s">
        <v>152</v>
      </c>
      <c r="AU275" s="20" t="s">
        <v>86</v>
      </c>
    </row>
    <row r="276" s="2" customFormat="1" ht="16.5" customHeight="1">
      <c r="A276" s="41"/>
      <c r="B276" s="42"/>
      <c r="C276" s="259" t="s">
        <v>557</v>
      </c>
      <c r="D276" s="259" t="s">
        <v>244</v>
      </c>
      <c r="E276" s="260" t="s">
        <v>1668</v>
      </c>
      <c r="F276" s="261" t="s">
        <v>1669</v>
      </c>
      <c r="G276" s="262" t="s">
        <v>307</v>
      </c>
      <c r="H276" s="263">
        <v>2</v>
      </c>
      <c r="I276" s="264"/>
      <c r="J276" s="265">
        <f>ROUND(I276*H276,2)</f>
        <v>0</v>
      </c>
      <c r="K276" s="261" t="s">
        <v>147</v>
      </c>
      <c r="L276" s="266"/>
      <c r="M276" s="267" t="s">
        <v>19</v>
      </c>
      <c r="N276" s="268" t="s">
        <v>47</v>
      </c>
      <c r="O276" s="87"/>
      <c r="P276" s="216">
        <f>O276*H276</f>
        <v>0</v>
      </c>
      <c r="Q276" s="216">
        <v>0.00013999999999999999</v>
      </c>
      <c r="R276" s="216">
        <f>Q276*H276</f>
        <v>0.00027999999999999998</v>
      </c>
      <c r="S276" s="216">
        <v>0</v>
      </c>
      <c r="T276" s="217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18" t="s">
        <v>345</v>
      </c>
      <c r="AT276" s="218" t="s">
        <v>244</v>
      </c>
      <c r="AU276" s="218" t="s">
        <v>86</v>
      </c>
      <c r="AY276" s="20" t="s">
        <v>141</v>
      </c>
      <c r="BE276" s="219">
        <f>IF(N276="základní",J276,0)</f>
        <v>0</v>
      </c>
      <c r="BF276" s="219">
        <f>IF(N276="snížená",J276,0)</f>
        <v>0</v>
      </c>
      <c r="BG276" s="219">
        <f>IF(N276="zákl. přenesená",J276,0)</f>
        <v>0</v>
      </c>
      <c r="BH276" s="219">
        <f>IF(N276="sníž. přenesená",J276,0)</f>
        <v>0</v>
      </c>
      <c r="BI276" s="219">
        <f>IF(N276="nulová",J276,0)</f>
        <v>0</v>
      </c>
      <c r="BJ276" s="20" t="s">
        <v>84</v>
      </c>
      <c r="BK276" s="219">
        <f>ROUND(I276*H276,2)</f>
        <v>0</v>
      </c>
      <c r="BL276" s="20" t="s">
        <v>250</v>
      </c>
      <c r="BM276" s="218" t="s">
        <v>1670</v>
      </c>
    </row>
    <row r="277" s="2" customFormat="1">
      <c r="A277" s="41"/>
      <c r="B277" s="42"/>
      <c r="C277" s="43"/>
      <c r="D277" s="220" t="s">
        <v>150</v>
      </c>
      <c r="E277" s="43"/>
      <c r="F277" s="221" t="s">
        <v>1669</v>
      </c>
      <c r="G277" s="43"/>
      <c r="H277" s="43"/>
      <c r="I277" s="222"/>
      <c r="J277" s="43"/>
      <c r="K277" s="43"/>
      <c r="L277" s="47"/>
      <c r="M277" s="223"/>
      <c r="N277" s="224"/>
      <c r="O277" s="87"/>
      <c r="P277" s="87"/>
      <c r="Q277" s="87"/>
      <c r="R277" s="87"/>
      <c r="S277" s="87"/>
      <c r="T277" s="88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20" t="s">
        <v>150</v>
      </c>
      <c r="AU277" s="20" t="s">
        <v>86</v>
      </c>
    </row>
    <row r="278" s="12" customFormat="1" ht="25.92" customHeight="1">
      <c r="A278" s="12"/>
      <c r="B278" s="191"/>
      <c r="C278" s="192"/>
      <c r="D278" s="193" t="s">
        <v>75</v>
      </c>
      <c r="E278" s="194" t="s">
        <v>1671</v>
      </c>
      <c r="F278" s="194" t="s">
        <v>1672</v>
      </c>
      <c r="G278" s="192"/>
      <c r="H278" s="192"/>
      <c r="I278" s="195"/>
      <c r="J278" s="196">
        <f>BK278</f>
        <v>0</v>
      </c>
      <c r="K278" s="192"/>
      <c r="L278" s="197"/>
      <c r="M278" s="198"/>
      <c r="N278" s="199"/>
      <c r="O278" s="199"/>
      <c r="P278" s="200">
        <f>SUM(P279:P296)</f>
        <v>0</v>
      </c>
      <c r="Q278" s="199"/>
      <c r="R278" s="200">
        <f>SUM(R279:R296)</f>
        <v>0</v>
      </c>
      <c r="S278" s="199"/>
      <c r="T278" s="201">
        <f>SUM(T279:T296)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02" t="s">
        <v>148</v>
      </c>
      <c r="AT278" s="203" t="s">
        <v>75</v>
      </c>
      <c r="AU278" s="203" t="s">
        <v>76</v>
      </c>
      <c r="AY278" s="202" t="s">
        <v>141</v>
      </c>
      <c r="BK278" s="204">
        <f>SUM(BK279:BK296)</f>
        <v>0</v>
      </c>
    </row>
    <row r="279" s="2" customFormat="1" ht="16.5" customHeight="1">
      <c r="A279" s="41"/>
      <c r="B279" s="42"/>
      <c r="C279" s="207" t="s">
        <v>563</v>
      </c>
      <c r="D279" s="207" t="s">
        <v>143</v>
      </c>
      <c r="E279" s="208" t="s">
        <v>1673</v>
      </c>
      <c r="F279" s="209" t="s">
        <v>1674</v>
      </c>
      <c r="G279" s="210" t="s">
        <v>1675</v>
      </c>
      <c r="H279" s="211">
        <v>12</v>
      </c>
      <c r="I279" s="212"/>
      <c r="J279" s="213">
        <f>ROUND(I279*H279,2)</f>
        <v>0</v>
      </c>
      <c r="K279" s="209" t="s">
        <v>147</v>
      </c>
      <c r="L279" s="47"/>
      <c r="M279" s="214" t="s">
        <v>19</v>
      </c>
      <c r="N279" s="215" t="s">
        <v>47</v>
      </c>
      <c r="O279" s="87"/>
      <c r="P279" s="216">
        <f>O279*H279</f>
        <v>0</v>
      </c>
      <c r="Q279" s="216">
        <v>0</v>
      </c>
      <c r="R279" s="216">
        <f>Q279*H279</f>
        <v>0</v>
      </c>
      <c r="S279" s="216">
        <v>0</v>
      </c>
      <c r="T279" s="217">
        <f>S279*H279</f>
        <v>0</v>
      </c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R279" s="218" t="s">
        <v>1676</v>
      </c>
      <c r="AT279" s="218" t="s">
        <v>143</v>
      </c>
      <c r="AU279" s="218" t="s">
        <v>84</v>
      </c>
      <c r="AY279" s="20" t="s">
        <v>141</v>
      </c>
      <c r="BE279" s="219">
        <f>IF(N279="základní",J279,0)</f>
        <v>0</v>
      </c>
      <c r="BF279" s="219">
        <f>IF(N279="snížená",J279,0)</f>
        <v>0</v>
      </c>
      <c r="BG279" s="219">
        <f>IF(N279="zákl. přenesená",J279,0)</f>
        <v>0</v>
      </c>
      <c r="BH279" s="219">
        <f>IF(N279="sníž. přenesená",J279,0)</f>
        <v>0</v>
      </c>
      <c r="BI279" s="219">
        <f>IF(N279="nulová",J279,0)</f>
        <v>0</v>
      </c>
      <c r="BJ279" s="20" t="s">
        <v>84</v>
      </c>
      <c r="BK279" s="219">
        <f>ROUND(I279*H279,2)</f>
        <v>0</v>
      </c>
      <c r="BL279" s="20" t="s">
        <v>1676</v>
      </c>
      <c r="BM279" s="218" t="s">
        <v>1677</v>
      </c>
    </row>
    <row r="280" s="2" customFormat="1">
      <c r="A280" s="41"/>
      <c r="B280" s="42"/>
      <c r="C280" s="43"/>
      <c r="D280" s="220" t="s">
        <v>150</v>
      </c>
      <c r="E280" s="43"/>
      <c r="F280" s="221" t="s">
        <v>1678</v>
      </c>
      <c r="G280" s="43"/>
      <c r="H280" s="43"/>
      <c r="I280" s="222"/>
      <c r="J280" s="43"/>
      <c r="K280" s="43"/>
      <c r="L280" s="47"/>
      <c r="M280" s="223"/>
      <c r="N280" s="224"/>
      <c r="O280" s="87"/>
      <c r="P280" s="87"/>
      <c r="Q280" s="87"/>
      <c r="R280" s="87"/>
      <c r="S280" s="87"/>
      <c r="T280" s="88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T280" s="20" t="s">
        <v>150</v>
      </c>
      <c r="AU280" s="20" t="s">
        <v>84</v>
      </c>
    </row>
    <row r="281" s="2" customFormat="1">
      <c r="A281" s="41"/>
      <c r="B281" s="42"/>
      <c r="C281" s="43"/>
      <c r="D281" s="225" t="s">
        <v>152</v>
      </c>
      <c r="E281" s="43"/>
      <c r="F281" s="226" t="s">
        <v>1679</v>
      </c>
      <c r="G281" s="43"/>
      <c r="H281" s="43"/>
      <c r="I281" s="222"/>
      <c r="J281" s="43"/>
      <c r="K281" s="43"/>
      <c r="L281" s="47"/>
      <c r="M281" s="223"/>
      <c r="N281" s="224"/>
      <c r="O281" s="87"/>
      <c r="P281" s="87"/>
      <c r="Q281" s="87"/>
      <c r="R281" s="87"/>
      <c r="S281" s="87"/>
      <c r="T281" s="88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T281" s="20" t="s">
        <v>152</v>
      </c>
      <c r="AU281" s="20" t="s">
        <v>84</v>
      </c>
    </row>
    <row r="282" s="15" customFormat="1">
      <c r="A282" s="15"/>
      <c r="B282" s="249"/>
      <c r="C282" s="250"/>
      <c r="D282" s="220" t="s">
        <v>171</v>
      </c>
      <c r="E282" s="251" t="s">
        <v>19</v>
      </c>
      <c r="F282" s="252" t="s">
        <v>1680</v>
      </c>
      <c r="G282" s="250"/>
      <c r="H282" s="251" t="s">
        <v>19</v>
      </c>
      <c r="I282" s="253"/>
      <c r="J282" s="250"/>
      <c r="K282" s="250"/>
      <c r="L282" s="254"/>
      <c r="M282" s="255"/>
      <c r="N282" s="256"/>
      <c r="O282" s="256"/>
      <c r="P282" s="256"/>
      <c r="Q282" s="256"/>
      <c r="R282" s="256"/>
      <c r="S282" s="256"/>
      <c r="T282" s="257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58" t="s">
        <v>171</v>
      </c>
      <c r="AU282" s="258" t="s">
        <v>84</v>
      </c>
      <c r="AV282" s="15" t="s">
        <v>84</v>
      </c>
      <c r="AW282" s="15" t="s">
        <v>37</v>
      </c>
      <c r="AX282" s="15" t="s">
        <v>76</v>
      </c>
      <c r="AY282" s="258" t="s">
        <v>141</v>
      </c>
    </row>
    <row r="283" s="13" customFormat="1">
      <c r="A283" s="13"/>
      <c r="B283" s="227"/>
      <c r="C283" s="228"/>
      <c r="D283" s="220" t="s">
        <v>171</v>
      </c>
      <c r="E283" s="229" t="s">
        <v>19</v>
      </c>
      <c r="F283" s="230" t="s">
        <v>148</v>
      </c>
      <c r="G283" s="228"/>
      <c r="H283" s="231">
        <v>4</v>
      </c>
      <c r="I283" s="232"/>
      <c r="J283" s="228"/>
      <c r="K283" s="228"/>
      <c r="L283" s="233"/>
      <c r="M283" s="234"/>
      <c r="N283" s="235"/>
      <c r="O283" s="235"/>
      <c r="P283" s="235"/>
      <c r="Q283" s="235"/>
      <c r="R283" s="235"/>
      <c r="S283" s="235"/>
      <c r="T283" s="236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7" t="s">
        <v>171</v>
      </c>
      <c r="AU283" s="237" t="s">
        <v>84</v>
      </c>
      <c r="AV283" s="13" t="s">
        <v>86</v>
      </c>
      <c r="AW283" s="13" t="s">
        <v>37</v>
      </c>
      <c r="AX283" s="13" t="s">
        <v>76</v>
      </c>
      <c r="AY283" s="237" t="s">
        <v>141</v>
      </c>
    </row>
    <row r="284" s="15" customFormat="1">
      <c r="A284" s="15"/>
      <c r="B284" s="249"/>
      <c r="C284" s="250"/>
      <c r="D284" s="220" t="s">
        <v>171</v>
      </c>
      <c r="E284" s="251" t="s">
        <v>19</v>
      </c>
      <c r="F284" s="252" t="s">
        <v>1681</v>
      </c>
      <c r="G284" s="250"/>
      <c r="H284" s="251" t="s">
        <v>19</v>
      </c>
      <c r="I284" s="253"/>
      <c r="J284" s="250"/>
      <c r="K284" s="250"/>
      <c r="L284" s="254"/>
      <c r="M284" s="255"/>
      <c r="N284" s="256"/>
      <c r="O284" s="256"/>
      <c r="P284" s="256"/>
      <c r="Q284" s="256"/>
      <c r="R284" s="256"/>
      <c r="S284" s="256"/>
      <c r="T284" s="257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58" t="s">
        <v>171</v>
      </c>
      <c r="AU284" s="258" t="s">
        <v>84</v>
      </c>
      <c r="AV284" s="15" t="s">
        <v>84</v>
      </c>
      <c r="AW284" s="15" t="s">
        <v>37</v>
      </c>
      <c r="AX284" s="15" t="s">
        <v>76</v>
      </c>
      <c r="AY284" s="258" t="s">
        <v>141</v>
      </c>
    </row>
    <row r="285" s="13" customFormat="1">
      <c r="A285" s="13"/>
      <c r="B285" s="227"/>
      <c r="C285" s="228"/>
      <c r="D285" s="220" t="s">
        <v>171</v>
      </c>
      <c r="E285" s="229" t="s">
        <v>19</v>
      </c>
      <c r="F285" s="230" t="s">
        <v>197</v>
      </c>
      <c r="G285" s="228"/>
      <c r="H285" s="231">
        <v>8</v>
      </c>
      <c r="I285" s="232"/>
      <c r="J285" s="228"/>
      <c r="K285" s="228"/>
      <c r="L285" s="233"/>
      <c r="M285" s="234"/>
      <c r="N285" s="235"/>
      <c r="O285" s="235"/>
      <c r="P285" s="235"/>
      <c r="Q285" s="235"/>
      <c r="R285" s="235"/>
      <c r="S285" s="235"/>
      <c r="T285" s="23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7" t="s">
        <v>171</v>
      </c>
      <c r="AU285" s="237" t="s">
        <v>84</v>
      </c>
      <c r="AV285" s="13" t="s">
        <v>86</v>
      </c>
      <c r="AW285" s="13" t="s">
        <v>37</v>
      </c>
      <c r="AX285" s="13" t="s">
        <v>76</v>
      </c>
      <c r="AY285" s="237" t="s">
        <v>141</v>
      </c>
    </row>
    <row r="286" s="14" customFormat="1">
      <c r="A286" s="14"/>
      <c r="B286" s="238"/>
      <c r="C286" s="239"/>
      <c r="D286" s="220" t="s">
        <v>171</v>
      </c>
      <c r="E286" s="240" t="s">
        <v>19</v>
      </c>
      <c r="F286" s="241" t="s">
        <v>174</v>
      </c>
      <c r="G286" s="239"/>
      <c r="H286" s="242">
        <v>12</v>
      </c>
      <c r="I286" s="243"/>
      <c r="J286" s="239"/>
      <c r="K286" s="239"/>
      <c r="L286" s="244"/>
      <c r="M286" s="245"/>
      <c r="N286" s="246"/>
      <c r="O286" s="246"/>
      <c r="P286" s="246"/>
      <c r="Q286" s="246"/>
      <c r="R286" s="246"/>
      <c r="S286" s="246"/>
      <c r="T286" s="247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8" t="s">
        <v>171</v>
      </c>
      <c r="AU286" s="248" t="s">
        <v>84</v>
      </c>
      <c r="AV286" s="14" t="s">
        <v>148</v>
      </c>
      <c r="AW286" s="14" t="s">
        <v>37</v>
      </c>
      <c r="AX286" s="14" t="s">
        <v>84</v>
      </c>
      <c r="AY286" s="248" t="s">
        <v>141</v>
      </c>
    </row>
    <row r="287" s="2" customFormat="1" ht="21.75" customHeight="1">
      <c r="A287" s="41"/>
      <c r="B287" s="42"/>
      <c r="C287" s="207" t="s">
        <v>569</v>
      </c>
      <c r="D287" s="207" t="s">
        <v>143</v>
      </c>
      <c r="E287" s="208" t="s">
        <v>1682</v>
      </c>
      <c r="F287" s="209" t="s">
        <v>1683</v>
      </c>
      <c r="G287" s="210" t="s">
        <v>1675</v>
      </c>
      <c r="H287" s="211">
        <v>4</v>
      </c>
      <c r="I287" s="212"/>
      <c r="J287" s="213">
        <f>ROUND(I287*H287,2)</f>
        <v>0</v>
      </c>
      <c r="K287" s="209" t="s">
        <v>147</v>
      </c>
      <c r="L287" s="47"/>
      <c r="M287" s="214" t="s">
        <v>19</v>
      </c>
      <c r="N287" s="215" t="s">
        <v>47</v>
      </c>
      <c r="O287" s="87"/>
      <c r="P287" s="216">
        <f>O287*H287</f>
        <v>0</v>
      </c>
      <c r="Q287" s="216">
        <v>0</v>
      </c>
      <c r="R287" s="216">
        <f>Q287*H287</f>
        <v>0</v>
      </c>
      <c r="S287" s="216">
        <v>0</v>
      </c>
      <c r="T287" s="217">
        <f>S287*H287</f>
        <v>0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18" t="s">
        <v>1676</v>
      </c>
      <c r="AT287" s="218" t="s">
        <v>143</v>
      </c>
      <c r="AU287" s="218" t="s">
        <v>84</v>
      </c>
      <c r="AY287" s="20" t="s">
        <v>141</v>
      </c>
      <c r="BE287" s="219">
        <f>IF(N287="základní",J287,0)</f>
        <v>0</v>
      </c>
      <c r="BF287" s="219">
        <f>IF(N287="snížená",J287,0)</f>
        <v>0</v>
      </c>
      <c r="BG287" s="219">
        <f>IF(N287="zákl. přenesená",J287,0)</f>
        <v>0</v>
      </c>
      <c r="BH287" s="219">
        <f>IF(N287="sníž. přenesená",J287,0)</f>
        <v>0</v>
      </c>
      <c r="BI287" s="219">
        <f>IF(N287="nulová",J287,0)</f>
        <v>0</v>
      </c>
      <c r="BJ287" s="20" t="s">
        <v>84</v>
      </c>
      <c r="BK287" s="219">
        <f>ROUND(I287*H287,2)</f>
        <v>0</v>
      </c>
      <c r="BL287" s="20" t="s">
        <v>1676</v>
      </c>
      <c r="BM287" s="218" t="s">
        <v>1684</v>
      </c>
    </row>
    <row r="288" s="2" customFormat="1">
      <c r="A288" s="41"/>
      <c r="B288" s="42"/>
      <c r="C288" s="43"/>
      <c r="D288" s="220" t="s">
        <v>150</v>
      </c>
      <c r="E288" s="43"/>
      <c r="F288" s="221" t="s">
        <v>1685</v>
      </c>
      <c r="G288" s="43"/>
      <c r="H288" s="43"/>
      <c r="I288" s="222"/>
      <c r="J288" s="43"/>
      <c r="K288" s="43"/>
      <c r="L288" s="47"/>
      <c r="M288" s="223"/>
      <c r="N288" s="224"/>
      <c r="O288" s="87"/>
      <c r="P288" s="87"/>
      <c r="Q288" s="87"/>
      <c r="R288" s="87"/>
      <c r="S288" s="87"/>
      <c r="T288" s="8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20" t="s">
        <v>150</v>
      </c>
      <c r="AU288" s="20" t="s">
        <v>84</v>
      </c>
    </row>
    <row r="289" s="2" customFormat="1">
      <c r="A289" s="41"/>
      <c r="B289" s="42"/>
      <c r="C289" s="43"/>
      <c r="D289" s="225" t="s">
        <v>152</v>
      </c>
      <c r="E289" s="43"/>
      <c r="F289" s="226" t="s">
        <v>1686</v>
      </c>
      <c r="G289" s="43"/>
      <c r="H289" s="43"/>
      <c r="I289" s="222"/>
      <c r="J289" s="43"/>
      <c r="K289" s="43"/>
      <c r="L289" s="47"/>
      <c r="M289" s="223"/>
      <c r="N289" s="224"/>
      <c r="O289" s="87"/>
      <c r="P289" s="87"/>
      <c r="Q289" s="87"/>
      <c r="R289" s="87"/>
      <c r="S289" s="87"/>
      <c r="T289" s="88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T289" s="20" t="s">
        <v>152</v>
      </c>
      <c r="AU289" s="20" t="s">
        <v>84</v>
      </c>
    </row>
    <row r="290" s="15" customFormat="1">
      <c r="A290" s="15"/>
      <c r="B290" s="249"/>
      <c r="C290" s="250"/>
      <c r="D290" s="220" t="s">
        <v>171</v>
      </c>
      <c r="E290" s="251" t="s">
        <v>19</v>
      </c>
      <c r="F290" s="252" t="s">
        <v>1687</v>
      </c>
      <c r="G290" s="250"/>
      <c r="H290" s="251" t="s">
        <v>19</v>
      </c>
      <c r="I290" s="253"/>
      <c r="J290" s="250"/>
      <c r="K290" s="250"/>
      <c r="L290" s="254"/>
      <c r="M290" s="255"/>
      <c r="N290" s="256"/>
      <c r="O290" s="256"/>
      <c r="P290" s="256"/>
      <c r="Q290" s="256"/>
      <c r="R290" s="256"/>
      <c r="S290" s="256"/>
      <c r="T290" s="257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58" t="s">
        <v>171</v>
      </c>
      <c r="AU290" s="258" t="s">
        <v>84</v>
      </c>
      <c r="AV290" s="15" t="s">
        <v>84</v>
      </c>
      <c r="AW290" s="15" t="s">
        <v>37</v>
      </c>
      <c r="AX290" s="15" t="s">
        <v>76</v>
      </c>
      <c r="AY290" s="258" t="s">
        <v>141</v>
      </c>
    </row>
    <row r="291" s="13" customFormat="1">
      <c r="A291" s="13"/>
      <c r="B291" s="227"/>
      <c r="C291" s="228"/>
      <c r="D291" s="220" t="s">
        <v>171</v>
      </c>
      <c r="E291" s="229" t="s">
        <v>19</v>
      </c>
      <c r="F291" s="230" t="s">
        <v>148</v>
      </c>
      <c r="G291" s="228"/>
      <c r="H291" s="231">
        <v>4</v>
      </c>
      <c r="I291" s="232"/>
      <c r="J291" s="228"/>
      <c r="K291" s="228"/>
      <c r="L291" s="233"/>
      <c r="M291" s="234"/>
      <c r="N291" s="235"/>
      <c r="O291" s="235"/>
      <c r="P291" s="235"/>
      <c r="Q291" s="235"/>
      <c r="R291" s="235"/>
      <c r="S291" s="235"/>
      <c r="T291" s="236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7" t="s">
        <v>171</v>
      </c>
      <c r="AU291" s="237" t="s">
        <v>84</v>
      </c>
      <c r="AV291" s="13" t="s">
        <v>86</v>
      </c>
      <c r="AW291" s="13" t="s">
        <v>37</v>
      </c>
      <c r="AX291" s="13" t="s">
        <v>84</v>
      </c>
      <c r="AY291" s="237" t="s">
        <v>141</v>
      </c>
    </row>
    <row r="292" s="2" customFormat="1" ht="16.5" customHeight="1">
      <c r="A292" s="41"/>
      <c r="B292" s="42"/>
      <c r="C292" s="207" t="s">
        <v>574</v>
      </c>
      <c r="D292" s="207" t="s">
        <v>143</v>
      </c>
      <c r="E292" s="208" t="s">
        <v>1688</v>
      </c>
      <c r="F292" s="209" t="s">
        <v>1689</v>
      </c>
      <c r="G292" s="210" t="s">
        <v>1675</v>
      </c>
      <c r="H292" s="211">
        <v>8</v>
      </c>
      <c r="I292" s="212"/>
      <c r="J292" s="213">
        <f>ROUND(I292*H292,2)</f>
        <v>0</v>
      </c>
      <c r="K292" s="209" t="s">
        <v>147</v>
      </c>
      <c r="L292" s="47"/>
      <c r="M292" s="214" t="s">
        <v>19</v>
      </c>
      <c r="N292" s="215" t="s">
        <v>47</v>
      </c>
      <c r="O292" s="87"/>
      <c r="P292" s="216">
        <f>O292*H292</f>
        <v>0</v>
      </c>
      <c r="Q292" s="216">
        <v>0</v>
      </c>
      <c r="R292" s="216">
        <f>Q292*H292</f>
        <v>0</v>
      </c>
      <c r="S292" s="216">
        <v>0</v>
      </c>
      <c r="T292" s="217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18" t="s">
        <v>1676</v>
      </c>
      <c r="AT292" s="218" t="s">
        <v>143</v>
      </c>
      <c r="AU292" s="218" t="s">
        <v>84</v>
      </c>
      <c r="AY292" s="20" t="s">
        <v>141</v>
      </c>
      <c r="BE292" s="219">
        <f>IF(N292="základní",J292,0)</f>
        <v>0</v>
      </c>
      <c r="BF292" s="219">
        <f>IF(N292="snížená",J292,0)</f>
        <v>0</v>
      </c>
      <c r="BG292" s="219">
        <f>IF(N292="zákl. přenesená",J292,0)</f>
        <v>0</v>
      </c>
      <c r="BH292" s="219">
        <f>IF(N292="sníž. přenesená",J292,0)</f>
        <v>0</v>
      </c>
      <c r="BI292" s="219">
        <f>IF(N292="nulová",J292,0)</f>
        <v>0</v>
      </c>
      <c r="BJ292" s="20" t="s">
        <v>84</v>
      </c>
      <c r="BK292" s="219">
        <f>ROUND(I292*H292,2)</f>
        <v>0</v>
      </c>
      <c r="BL292" s="20" t="s">
        <v>1676</v>
      </c>
      <c r="BM292" s="218" t="s">
        <v>1690</v>
      </c>
    </row>
    <row r="293" s="2" customFormat="1">
      <c r="A293" s="41"/>
      <c r="B293" s="42"/>
      <c r="C293" s="43"/>
      <c r="D293" s="220" t="s">
        <v>150</v>
      </c>
      <c r="E293" s="43"/>
      <c r="F293" s="221" t="s">
        <v>1691</v>
      </c>
      <c r="G293" s="43"/>
      <c r="H293" s="43"/>
      <c r="I293" s="222"/>
      <c r="J293" s="43"/>
      <c r="K293" s="43"/>
      <c r="L293" s="47"/>
      <c r="M293" s="223"/>
      <c r="N293" s="224"/>
      <c r="O293" s="87"/>
      <c r="P293" s="87"/>
      <c r="Q293" s="87"/>
      <c r="R293" s="87"/>
      <c r="S293" s="87"/>
      <c r="T293" s="88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T293" s="20" t="s">
        <v>150</v>
      </c>
      <c r="AU293" s="20" t="s">
        <v>84</v>
      </c>
    </row>
    <row r="294" s="2" customFormat="1">
      <c r="A294" s="41"/>
      <c r="B294" s="42"/>
      <c r="C294" s="43"/>
      <c r="D294" s="225" t="s">
        <v>152</v>
      </c>
      <c r="E294" s="43"/>
      <c r="F294" s="226" t="s">
        <v>1692</v>
      </c>
      <c r="G294" s="43"/>
      <c r="H294" s="43"/>
      <c r="I294" s="222"/>
      <c r="J294" s="43"/>
      <c r="K294" s="43"/>
      <c r="L294" s="47"/>
      <c r="M294" s="223"/>
      <c r="N294" s="224"/>
      <c r="O294" s="87"/>
      <c r="P294" s="87"/>
      <c r="Q294" s="87"/>
      <c r="R294" s="87"/>
      <c r="S294" s="87"/>
      <c r="T294" s="88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T294" s="20" t="s">
        <v>152</v>
      </c>
      <c r="AU294" s="20" t="s">
        <v>84</v>
      </c>
    </row>
    <row r="295" s="15" customFormat="1">
      <c r="A295" s="15"/>
      <c r="B295" s="249"/>
      <c r="C295" s="250"/>
      <c r="D295" s="220" t="s">
        <v>171</v>
      </c>
      <c r="E295" s="251" t="s">
        <v>19</v>
      </c>
      <c r="F295" s="252" t="s">
        <v>1693</v>
      </c>
      <c r="G295" s="250"/>
      <c r="H295" s="251" t="s">
        <v>19</v>
      </c>
      <c r="I295" s="253"/>
      <c r="J295" s="250"/>
      <c r="K295" s="250"/>
      <c r="L295" s="254"/>
      <c r="M295" s="255"/>
      <c r="N295" s="256"/>
      <c r="O295" s="256"/>
      <c r="P295" s="256"/>
      <c r="Q295" s="256"/>
      <c r="R295" s="256"/>
      <c r="S295" s="256"/>
      <c r="T295" s="257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58" t="s">
        <v>171</v>
      </c>
      <c r="AU295" s="258" t="s">
        <v>84</v>
      </c>
      <c r="AV295" s="15" t="s">
        <v>84</v>
      </c>
      <c r="AW295" s="15" t="s">
        <v>37</v>
      </c>
      <c r="AX295" s="15" t="s">
        <v>76</v>
      </c>
      <c r="AY295" s="258" t="s">
        <v>141</v>
      </c>
    </row>
    <row r="296" s="13" customFormat="1">
      <c r="A296" s="13"/>
      <c r="B296" s="227"/>
      <c r="C296" s="228"/>
      <c r="D296" s="220" t="s">
        <v>171</v>
      </c>
      <c r="E296" s="229" t="s">
        <v>19</v>
      </c>
      <c r="F296" s="230" t="s">
        <v>197</v>
      </c>
      <c r="G296" s="228"/>
      <c r="H296" s="231">
        <v>8</v>
      </c>
      <c r="I296" s="232"/>
      <c r="J296" s="228"/>
      <c r="K296" s="228"/>
      <c r="L296" s="233"/>
      <c r="M296" s="284"/>
      <c r="N296" s="285"/>
      <c r="O296" s="285"/>
      <c r="P296" s="285"/>
      <c r="Q296" s="285"/>
      <c r="R296" s="285"/>
      <c r="S296" s="285"/>
      <c r="T296" s="286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7" t="s">
        <v>171</v>
      </c>
      <c r="AU296" s="237" t="s">
        <v>84</v>
      </c>
      <c r="AV296" s="13" t="s">
        <v>86</v>
      </c>
      <c r="AW296" s="13" t="s">
        <v>37</v>
      </c>
      <c r="AX296" s="13" t="s">
        <v>84</v>
      </c>
      <c r="AY296" s="237" t="s">
        <v>141</v>
      </c>
    </row>
    <row r="297" s="2" customFormat="1" ht="6.96" customHeight="1">
      <c r="A297" s="41"/>
      <c r="B297" s="62"/>
      <c r="C297" s="63"/>
      <c r="D297" s="63"/>
      <c r="E297" s="63"/>
      <c r="F297" s="63"/>
      <c r="G297" s="63"/>
      <c r="H297" s="63"/>
      <c r="I297" s="63"/>
      <c r="J297" s="63"/>
      <c r="K297" s="63"/>
      <c r="L297" s="47"/>
      <c r="M297" s="41"/>
      <c r="O297" s="41"/>
      <c r="P297" s="41"/>
      <c r="Q297" s="41"/>
      <c r="R297" s="41"/>
      <c r="S297" s="41"/>
      <c r="T297" s="41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</row>
  </sheetData>
  <sheetProtection sheet="1" autoFilter="0" formatColumns="0" formatRows="0" objects="1" scenarios="1" spinCount="100000" saltValue="8UYFeEpNeT78OT4DHeUSp0+6VPKF7iRmwmVebOrcN0ko5osC/BY3sqxKyAIqO5aJxBDsXaPZHS3G9udnwZ1mVg==" hashValue="9oakS6/GWX/JFoiveiz/IfUw59XzGeiLEntLq1O+0zBtcodfI1Fl5wZofCSrUDSO0cuHqAMDwCcAP5/ZOG+Bqg==" algorithmName="SHA-512" password="CC35"/>
  <autoFilter ref="C82:K296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4_01/741110511"/>
    <hyperlink ref="F111" r:id="rId2" display="https://podminky.urs.cz/item/CS_URS_2024_01/741112101"/>
    <hyperlink ref="F116" r:id="rId3" display="https://podminky.urs.cz/item/CS_URS_2024_01/741112151"/>
    <hyperlink ref="F121" r:id="rId4" display="https://podminky.urs.cz/item/CS_URS_2024_01/741120101"/>
    <hyperlink ref="F128" r:id="rId5" display="https://podminky.urs.cz/item/CS_URS_2024_01/741120103"/>
    <hyperlink ref="F135" r:id="rId6" display="https://podminky.urs.cz/item/CS_URS_2024_01/741122211"/>
    <hyperlink ref="F148" r:id="rId7" display="https://podminky.urs.cz/item/CS_URS_2024_01/741122222"/>
    <hyperlink ref="F155" r:id="rId8" display="https://podminky.urs.cz/item/CS_URS_2024_01/741122231"/>
    <hyperlink ref="F168" r:id="rId9" display="https://podminky.urs.cz/item/CS_URS_2024_01/741130001"/>
    <hyperlink ref="F171" r:id="rId10" display="https://podminky.urs.cz/item/CS_URS_2024_01/741130006"/>
    <hyperlink ref="F176" r:id="rId11" display="https://podminky.urs.cz/item/CS_URS_2024_01/741310031"/>
    <hyperlink ref="F181" r:id="rId12" display="https://podminky.urs.cz/item/CS_URS_2024_01/741310042"/>
    <hyperlink ref="F186" r:id="rId13" display="https://podminky.urs.cz/item/CS_URS_2024_01/741310043"/>
    <hyperlink ref="F191" r:id="rId14" display="https://podminky.urs.cz/item/CS_URS_2024_01/741313051"/>
    <hyperlink ref="F196" r:id="rId15" display="https://podminky.urs.cz/item/CS_URS_2024_01/741313052"/>
    <hyperlink ref="F207" r:id="rId16" display="https://podminky.urs.cz/item/CS_URS_2024_01/741372066"/>
    <hyperlink ref="F212" r:id="rId17" display="https://podminky.urs.cz/item/CS_URS_2024_01/741372067"/>
    <hyperlink ref="F217" r:id="rId18" display="https://podminky.urs.cz/item/CS_URS_2024_01/741372154"/>
    <hyperlink ref="F224" r:id="rId19" display="https://podminky.urs.cz/item/CS_URS_2024_01/741410041"/>
    <hyperlink ref="F231" r:id="rId20" display="https://podminky.urs.cz/item/CS_URS_2024_01/741420001"/>
    <hyperlink ref="F240" r:id="rId21" display="https://podminky.urs.cz/item/CS_URS_2024_01/741420020"/>
    <hyperlink ref="F245" r:id="rId22" display="https://podminky.urs.cz/item/CS_URS_2024_01/741420021"/>
    <hyperlink ref="F252" r:id="rId23" display="https://podminky.urs.cz/item/CS_URS_2024_01/741420022"/>
    <hyperlink ref="F259" r:id="rId24" display="https://podminky.urs.cz/item/CS_URS_2024_01/741420051"/>
    <hyperlink ref="F264" r:id="rId25" display="https://podminky.urs.cz/item/CS_URS_2024_01/741420083"/>
    <hyperlink ref="F271" r:id="rId26" display="https://podminky.urs.cz/item/CS_URS_2024_01/998741121"/>
    <hyperlink ref="F275" r:id="rId27" display="https://podminky.urs.cz/item/CS_URS_2024_01/742210121"/>
    <hyperlink ref="F281" r:id="rId28" display="https://podminky.urs.cz/item/CS_URS_2024_01/HZS2232"/>
    <hyperlink ref="F289" r:id="rId29" display="https://podminky.urs.cz/item/CS_URS_2024_01/HZS2491"/>
    <hyperlink ref="F294" r:id="rId30" display="https://podminky.urs.cz/item/CS_URS_2024_01/HZS42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86</v>
      </c>
    </row>
    <row r="4" s="1" customFormat="1" ht="24.96" customHeight="1">
      <c r="B4" s="23"/>
      <c r="D4" s="133" t="s">
        <v>99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26.25" customHeight="1">
      <c r="B7" s="23"/>
      <c r="E7" s="136" t="str">
        <f>'Rekapitulace stavby'!K6</f>
        <v>Přístavba montovaných garážových hal na p.p.č.64/31, k.ú. Tašovice pro HZ Tašovice, U Brodu č.p. 231, Tašovice - 1.etapa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100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1694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13. 4. 2024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27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28</v>
      </c>
      <c r="F15" s="41"/>
      <c r="G15" s="41"/>
      <c r="H15" s="41"/>
      <c r="I15" s="135" t="s">
        <v>29</v>
      </c>
      <c r="J15" s="139" t="s">
        <v>30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31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29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33</v>
      </c>
      <c r="E20" s="41"/>
      <c r="F20" s="41"/>
      <c r="G20" s="41"/>
      <c r="H20" s="41"/>
      <c r="I20" s="135" t="s">
        <v>26</v>
      </c>
      <c r="J20" s="139" t="s">
        <v>34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35</v>
      </c>
      <c r="F21" s="41"/>
      <c r="G21" s="41"/>
      <c r="H21" s="41"/>
      <c r="I21" s="135" t="s">
        <v>29</v>
      </c>
      <c r="J21" s="139" t="s">
        <v>36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38</v>
      </c>
      <c r="E23" s="41"/>
      <c r="F23" s="41"/>
      <c r="G23" s="41"/>
      <c r="H23" s="41"/>
      <c r="I23" s="135" t="s">
        <v>26</v>
      </c>
      <c r="J23" s="139" t="s">
        <v>19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39</v>
      </c>
      <c r="F24" s="41"/>
      <c r="G24" s="41"/>
      <c r="H24" s="41"/>
      <c r="I24" s="135" t="s">
        <v>29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40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42</v>
      </c>
      <c r="E30" s="41"/>
      <c r="F30" s="41"/>
      <c r="G30" s="41"/>
      <c r="H30" s="41"/>
      <c r="I30" s="41"/>
      <c r="J30" s="147">
        <f>ROUND(J89,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44</v>
      </c>
      <c r="G32" s="41"/>
      <c r="H32" s="41"/>
      <c r="I32" s="148" t="s">
        <v>43</v>
      </c>
      <c r="J32" s="148" t="s">
        <v>45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46</v>
      </c>
      <c r="E33" s="135" t="s">
        <v>47</v>
      </c>
      <c r="F33" s="150">
        <f>ROUND((SUM(BE89:BE229)),  2)</f>
        <v>0</v>
      </c>
      <c r="G33" s="41"/>
      <c r="H33" s="41"/>
      <c r="I33" s="151">
        <v>0.20999999999999999</v>
      </c>
      <c r="J33" s="150">
        <f>ROUND(((SUM(BE89:BE229))*I33),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48</v>
      </c>
      <c r="F34" s="150">
        <f>ROUND((SUM(BF89:BF229)),  2)</f>
        <v>0</v>
      </c>
      <c r="G34" s="41"/>
      <c r="H34" s="41"/>
      <c r="I34" s="151">
        <v>0.12</v>
      </c>
      <c r="J34" s="150">
        <f>ROUND(((SUM(BF89:BF229))*I34),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49</v>
      </c>
      <c r="F35" s="150">
        <f>ROUND((SUM(BG89:BG229)),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50</v>
      </c>
      <c r="F36" s="150">
        <f>ROUND((SUM(BH89:BH229)),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51</v>
      </c>
      <c r="F37" s="150">
        <f>ROUND((SUM(BI89:BI229)),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52</v>
      </c>
      <c r="E39" s="154"/>
      <c r="F39" s="154"/>
      <c r="G39" s="155" t="s">
        <v>53</v>
      </c>
      <c r="H39" s="156" t="s">
        <v>54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102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63" t="str">
        <f>E7</f>
        <v>Přístavba montovaných garážových hal na p.p.č.64/31, k.ú. Tašovice pro HZ Tašovice, U Brodu č.p. 231, Tašovice - 1.etapa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100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04 - Vytápění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p.č. 64/31, k.ú. Tašovice</v>
      </c>
      <c r="G52" s="43"/>
      <c r="H52" s="43"/>
      <c r="I52" s="35" t="s">
        <v>23</v>
      </c>
      <c r="J52" s="75" t="str">
        <f>IF(J12="","",J12)</f>
        <v>13. 4. 2024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Statutární město Karlovy Vary</v>
      </c>
      <c r="G54" s="43"/>
      <c r="H54" s="43"/>
      <c r="I54" s="35" t="s">
        <v>33</v>
      </c>
      <c r="J54" s="39" t="str">
        <f>E21</f>
        <v>Ing. Roman Gajdoš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Bc. Martin Frous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103</v>
      </c>
      <c r="D57" s="165"/>
      <c r="E57" s="165"/>
      <c r="F57" s="165"/>
      <c r="G57" s="165"/>
      <c r="H57" s="165"/>
      <c r="I57" s="165"/>
      <c r="J57" s="166" t="s">
        <v>104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74</v>
      </c>
      <c r="D59" s="43"/>
      <c r="E59" s="43"/>
      <c r="F59" s="43"/>
      <c r="G59" s="43"/>
      <c r="H59" s="43"/>
      <c r="I59" s="43"/>
      <c r="J59" s="105">
        <f>J89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105</v>
      </c>
    </row>
    <row r="60" s="9" customFormat="1" ht="24.96" customHeight="1">
      <c r="A60" s="9"/>
      <c r="B60" s="168"/>
      <c r="C60" s="169"/>
      <c r="D60" s="170" t="s">
        <v>106</v>
      </c>
      <c r="E60" s="171"/>
      <c r="F60" s="171"/>
      <c r="G60" s="171"/>
      <c r="H60" s="171"/>
      <c r="I60" s="171"/>
      <c r="J60" s="172">
        <f>J90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114</v>
      </c>
      <c r="E61" s="177"/>
      <c r="F61" s="177"/>
      <c r="G61" s="177"/>
      <c r="H61" s="177"/>
      <c r="I61" s="177"/>
      <c r="J61" s="178">
        <f>J91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8"/>
      <c r="C62" s="169"/>
      <c r="D62" s="170" t="s">
        <v>116</v>
      </c>
      <c r="E62" s="171"/>
      <c r="F62" s="171"/>
      <c r="G62" s="171"/>
      <c r="H62" s="171"/>
      <c r="I62" s="171"/>
      <c r="J62" s="172">
        <f>J105</f>
        <v>0</v>
      </c>
      <c r="K62" s="169"/>
      <c r="L62" s="173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4"/>
      <c r="C63" s="175"/>
      <c r="D63" s="176" t="s">
        <v>1695</v>
      </c>
      <c r="E63" s="177"/>
      <c r="F63" s="177"/>
      <c r="G63" s="177"/>
      <c r="H63" s="177"/>
      <c r="I63" s="177"/>
      <c r="J63" s="178">
        <f>J106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1696</v>
      </c>
      <c r="E64" s="177"/>
      <c r="F64" s="177"/>
      <c r="G64" s="177"/>
      <c r="H64" s="177"/>
      <c r="I64" s="177"/>
      <c r="J64" s="178">
        <f>J112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1697</v>
      </c>
      <c r="E65" s="177"/>
      <c r="F65" s="177"/>
      <c r="G65" s="177"/>
      <c r="H65" s="177"/>
      <c r="I65" s="177"/>
      <c r="J65" s="178">
        <f>J136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1698</v>
      </c>
      <c r="E66" s="177"/>
      <c r="F66" s="177"/>
      <c r="G66" s="177"/>
      <c r="H66" s="177"/>
      <c r="I66" s="177"/>
      <c r="J66" s="178">
        <f>J170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1699</v>
      </c>
      <c r="E67" s="177"/>
      <c r="F67" s="177"/>
      <c r="G67" s="177"/>
      <c r="H67" s="177"/>
      <c r="I67" s="177"/>
      <c r="J67" s="178">
        <f>J194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4"/>
      <c r="C68" s="175"/>
      <c r="D68" s="176" t="s">
        <v>1700</v>
      </c>
      <c r="E68" s="177"/>
      <c r="F68" s="177"/>
      <c r="G68" s="177"/>
      <c r="H68" s="177"/>
      <c r="I68" s="177"/>
      <c r="J68" s="178">
        <f>J212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8"/>
      <c r="C69" s="169"/>
      <c r="D69" s="170" t="s">
        <v>1395</v>
      </c>
      <c r="E69" s="171"/>
      <c r="F69" s="171"/>
      <c r="G69" s="171"/>
      <c r="H69" s="171"/>
      <c r="I69" s="171"/>
      <c r="J69" s="172">
        <f>J218</f>
        <v>0</v>
      </c>
      <c r="K69" s="169"/>
      <c r="L69" s="173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2" customFormat="1" ht="21.84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5" s="2" customFormat="1" ht="6.96" customHeight="1">
      <c r="A75" s="41"/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4.96" customHeight="1">
      <c r="A76" s="41"/>
      <c r="B76" s="42"/>
      <c r="C76" s="26" t="s">
        <v>126</v>
      </c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16</v>
      </c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26.25" customHeight="1">
      <c r="A79" s="41"/>
      <c r="B79" s="42"/>
      <c r="C79" s="43"/>
      <c r="D79" s="43"/>
      <c r="E79" s="163" t="str">
        <f>E7</f>
        <v>Přístavba montovaných garážových hal na p.p.č.64/31, k.ú. Tašovice pro HZ Tašovice, U Brodu č.p. 231, Tašovice - 1.etapa</v>
      </c>
      <c r="F79" s="35"/>
      <c r="G79" s="35"/>
      <c r="H79" s="35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100</v>
      </c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6.5" customHeight="1">
      <c r="A81" s="41"/>
      <c r="B81" s="42"/>
      <c r="C81" s="43"/>
      <c r="D81" s="43"/>
      <c r="E81" s="72" t="str">
        <f>E9</f>
        <v>04 - Vytápění</v>
      </c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21</v>
      </c>
      <c r="D83" s="43"/>
      <c r="E83" s="43"/>
      <c r="F83" s="30" t="str">
        <f>F12</f>
        <v>p.č. 64/31, k.ú. Tašovice</v>
      </c>
      <c r="G83" s="43"/>
      <c r="H83" s="43"/>
      <c r="I83" s="35" t="s">
        <v>23</v>
      </c>
      <c r="J83" s="75" t="str">
        <f>IF(J12="","",J12)</f>
        <v>13. 4. 2024</v>
      </c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25</v>
      </c>
      <c r="D85" s="43"/>
      <c r="E85" s="43"/>
      <c r="F85" s="30" t="str">
        <f>E15</f>
        <v>Statutární město Karlovy Vary</v>
      </c>
      <c r="G85" s="43"/>
      <c r="H85" s="43"/>
      <c r="I85" s="35" t="s">
        <v>33</v>
      </c>
      <c r="J85" s="39" t="str">
        <f>E21</f>
        <v>Ing. Roman Gajdoš</v>
      </c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5.15" customHeight="1">
      <c r="A86" s="41"/>
      <c r="B86" s="42"/>
      <c r="C86" s="35" t="s">
        <v>31</v>
      </c>
      <c r="D86" s="43"/>
      <c r="E86" s="43"/>
      <c r="F86" s="30" t="str">
        <f>IF(E18="","",E18)</f>
        <v>Vyplň údaj</v>
      </c>
      <c r="G86" s="43"/>
      <c r="H86" s="43"/>
      <c r="I86" s="35" t="s">
        <v>38</v>
      </c>
      <c r="J86" s="39" t="str">
        <f>E24</f>
        <v>Bc. Martin Frous</v>
      </c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0.32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3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11" customFormat="1" ht="29.28" customHeight="1">
      <c r="A88" s="180"/>
      <c r="B88" s="181"/>
      <c r="C88" s="182" t="s">
        <v>127</v>
      </c>
      <c r="D88" s="183" t="s">
        <v>61</v>
      </c>
      <c r="E88" s="183" t="s">
        <v>57</v>
      </c>
      <c r="F88" s="183" t="s">
        <v>58</v>
      </c>
      <c r="G88" s="183" t="s">
        <v>128</v>
      </c>
      <c r="H88" s="183" t="s">
        <v>129</v>
      </c>
      <c r="I88" s="183" t="s">
        <v>130</v>
      </c>
      <c r="J88" s="183" t="s">
        <v>104</v>
      </c>
      <c r="K88" s="184" t="s">
        <v>131</v>
      </c>
      <c r="L88" s="185"/>
      <c r="M88" s="95" t="s">
        <v>19</v>
      </c>
      <c r="N88" s="96" t="s">
        <v>46</v>
      </c>
      <c r="O88" s="96" t="s">
        <v>132</v>
      </c>
      <c r="P88" s="96" t="s">
        <v>133</v>
      </c>
      <c r="Q88" s="96" t="s">
        <v>134</v>
      </c>
      <c r="R88" s="96" t="s">
        <v>135</v>
      </c>
      <c r="S88" s="96" t="s">
        <v>136</v>
      </c>
      <c r="T88" s="97" t="s">
        <v>137</v>
      </c>
      <c r="U88" s="180"/>
      <c r="V88" s="180"/>
      <c r="W88" s="180"/>
      <c r="X88" s="180"/>
      <c r="Y88" s="180"/>
      <c r="Z88" s="180"/>
      <c r="AA88" s="180"/>
      <c r="AB88" s="180"/>
      <c r="AC88" s="180"/>
      <c r="AD88" s="180"/>
      <c r="AE88" s="180"/>
    </row>
    <row r="89" s="2" customFormat="1" ht="22.8" customHeight="1">
      <c r="A89" s="41"/>
      <c r="B89" s="42"/>
      <c r="C89" s="102" t="s">
        <v>138</v>
      </c>
      <c r="D89" s="43"/>
      <c r="E89" s="43"/>
      <c r="F89" s="43"/>
      <c r="G89" s="43"/>
      <c r="H89" s="43"/>
      <c r="I89" s="43"/>
      <c r="J89" s="186">
        <f>BK89</f>
        <v>0</v>
      </c>
      <c r="K89" s="43"/>
      <c r="L89" s="47"/>
      <c r="M89" s="98"/>
      <c r="N89" s="187"/>
      <c r="O89" s="99"/>
      <c r="P89" s="188">
        <f>P90+P105+P218</f>
        <v>0</v>
      </c>
      <c r="Q89" s="99"/>
      <c r="R89" s="188">
        <f>R90+R105+R218</f>
        <v>0.30011599999999999</v>
      </c>
      <c r="S89" s="99"/>
      <c r="T89" s="189">
        <f>T90+T105+T218</f>
        <v>0.87820999999999994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75</v>
      </c>
      <c r="AU89" s="20" t="s">
        <v>105</v>
      </c>
      <c r="BK89" s="190">
        <f>BK90+BK105+BK218</f>
        <v>0</v>
      </c>
    </row>
    <row r="90" s="12" customFormat="1" ht="25.92" customHeight="1">
      <c r="A90" s="12"/>
      <c r="B90" s="191"/>
      <c r="C90" s="192"/>
      <c r="D90" s="193" t="s">
        <v>75</v>
      </c>
      <c r="E90" s="194" t="s">
        <v>139</v>
      </c>
      <c r="F90" s="194" t="s">
        <v>140</v>
      </c>
      <c r="G90" s="192"/>
      <c r="H90" s="192"/>
      <c r="I90" s="195"/>
      <c r="J90" s="196">
        <f>BK90</f>
        <v>0</v>
      </c>
      <c r="K90" s="192"/>
      <c r="L90" s="197"/>
      <c r="M90" s="198"/>
      <c r="N90" s="199"/>
      <c r="O90" s="199"/>
      <c r="P90" s="200">
        <f>P91</f>
        <v>0</v>
      </c>
      <c r="Q90" s="199"/>
      <c r="R90" s="200">
        <f>R91</f>
        <v>0</v>
      </c>
      <c r="S90" s="199"/>
      <c r="T90" s="201">
        <f>T91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2" t="s">
        <v>84</v>
      </c>
      <c r="AT90" s="203" t="s">
        <v>75</v>
      </c>
      <c r="AU90" s="203" t="s">
        <v>76</v>
      </c>
      <c r="AY90" s="202" t="s">
        <v>141</v>
      </c>
      <c r="BK90" s="204">
        <f>BK91</f>
        <v>0</v>
      </c>
    </row>
    <row r="91" s="12" customFormat="1" ht="22.8" customHeight="1">
      <c r="A91" s="12"/>
      <c r="B91" s="191"/>
      <c r="C91" s="192"/>
      <c r="D91" s="193" t="s">
        <v>75</v>
      </c>
      <c r="E91" s="205" t="s">
        <v>754</v>
      </c>
      <c r="F91" s="205" t="s">
        <v>755</v>
      </c>
      <c r="G91" s="192"/>
      <c r="H91" s="192"/>
      <c r="I91" s="195"/>
      <c r="J91" s="206">
        <f>BK91</f>
        <v>0</v>
      </c>
      <c r="K91" s="192"/>
      <c r="L91" s="197"/>
      <c r="M91" s="198"/>
      <c r="N91" s="199"/>
      <c r="O91" s="199"/>
      <c r="P91" s="200">
        <f>SUM(P92:P104)</f>
        <v>0</v>
      </c>
      <c r="Q91" s="199"/>
      <c r="R91" s="200">
        <f>SUM(R92:R104)</f>
        <v>0</v>
      </c>
      <c r="S91" s="199"/>
      <c r="T91" s="201">
        <f>SUM(T92:T104)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2" t="s">
        <v>84</v>
      </c>
      <c r="AT91" s="203" t="s">
        <v>75</v>
      </c>
      <c r="AU91" s="203" t="s">
        <v>84</v>
      </c>
      <c r="AY91" s="202" t="s">
        <v>141</v>
      </c>
      <c r="BK91" s="204">
        <f>SUM(BK92:BK104)</f>
        <v>0</v>
      </c>
    </row>
    <row r="92" s="2" customFormat="1" ht="24.15" customHeight="1">
      <c r="A92" s="41"/>
      <c r="B92" s="42"/>
      <c r="C92" s="207" t="s">
        <v>84</v>
      </c>
      <c r="D92" s="207" t="s">
        <v>143</v>
      </c>
      <c r="E92" s="208" t="s">
        <v>757</v>
      </c>
      <c r="F92" s="209" t="s">
        <v>758</v>
      </c>
      <c r="G92" s="210" t="s">
        <v>220</v>
      </c>
      <c r="H92" s="211">
        <v>0.878</v>
      </c>
      <c r="I92" s="212"/>
      <c r="J92" s="213">
        <f>ROUND(I92*H92,2)</f>
        <v>0</v>
      </c>
      <c r="K92" s="209" t="s">
        <v>147</v>
      </c>
      <c r="L92" s="47"/>
      <c r="M92" s="214" t="s">
        <v>19</v>
      </c>
      <c r="N92" s="215" t="s">
        <v>47</v>
      </c>
      <c r="O92" s="87"/>
      <c r="P92" s="216">
        <f>O92*H92</f>
        <v>0</v>
      </c>
      <c r="Q92" s="216">
        <v>0</v>
      </c>
      <c r="R92" s="216">
        <f>Q92*H92</f>
        <v>0</v>
      </c>
      <c r="S92" s="216">
        <v>0</v>
      </c>
      <c r="T92" s="217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8" t="s">
        <v>148</v>
      </c>
      <c r="AT92" s="218" t="s">
        <v>143</v>
      </c>
      <c r="AU92" s="218" t="s">
        <v>86</v>
      </c>
      <c r="AY92" s="20" t="s">
        <v>141</v>
      </c>
      <c r="BE92" s="219">
        <f>IF(N92="základní",J92,0)</f>
        <v>0</v>
      </c>
      <c r="BF92" s="219">
        <f>IF(N92="snížená",J92,0)</f>
        <v>0</v>
      </c>
      <c r="BG92" s="219">
        <f>IF(N92="zákl. přenesená",J92,0)</f>
        <v>0</v>
      </c>
      <c r="BH92" s="219">
        <f>IF(N92="sníž. přenesená",J92,0)</f>
        <v>0</v>
      </c>
      <c r="BI92" s="219">
        <f>IF(N92="nulová",J92,0)</f>
        <v>0</v>
      </c>
      <c r="BJ92" s="20" t="s">
        <v>84</v>
      </c>
      <c r="BK92" s="219">
        <f>ROUND(I92*H92,2)</f>
        <v>0</v>
      </c>
      <c r="BL92" s="20" t="s">
        <v>148</v>
      </c>
      <c r="BM92" s="218" t="s">
        <v>1701</v>
      </c>
    </row>
    <row r="93" s="2" customFormat="1">
      <c r="A93" s="41"/>
      <c r="B93" s="42"/>
      <c r="C93" s="43"/>
      <c r="D93" s="220" t="s">
        <v>150</v>
      </c>
      <c r="E93" s="43"/>
      <c r="F93" s="221" t="s">
        <v>760</v>
      </c>
      <c r="G93" s="43"/>
      <c r="H93" s="43"/>
      <c r="I93" s="222"/>
      <c r="J93" s="43"/>
      <c r="K93" s="43"/>
      <c r="L93" s="47"/>
      <c r="M93" s="223"/>
      <c r="N93" s="224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150</v>
      </c>
      <c r="AU93" s="20" t="s">
        <v>86</v>
      </c>
    </row>
    <row r="94" s="2" customFormat="1">
      <c r="A94" s="41"/>
      <c r="B94" s="42"/>
      <c r="C94" s="43"/>
      <c r="D94" s="225" t="s">
        <v>152</v>
      </c>
      <c r="E94" s="43"/>
      <c r="F94" s="226" t="s">
        <v>761</v>
      </c>
      <c r="G94" s="43"/>
      <c r="H94" s="43"/>
      <c r="I94" s="222"/>
      <c r="J94" s="43"/>
      <c r="K94" s="43"/>
      <c r="L94" s="47"/>
      <c r="M94" s="223"/>
      <c r="N94" s="224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152</v>
      </c>
      <c r="AU94" s="20" t="s">
        <v>86</v>
      </c>
    </row>
    <row r="95" s="2" customFormat="1" ht="24.15" customHeight="1">
      <c r="A95" s="41"/>
      <c r="B95" s="42"/>
      <c r="C95" s="207" t="s">
        <v>86</v>
      </c>
      <c r="D95" s="207" t="s">
        <v>143</v>
      </c>
      <c r="E95" s="208" t="s">
        <v>763</v>
      </c>
      <c r="F95" s="209" t="s">
        <v>764</v>
      </c>
      <c r="G95" s="210" t="s">
        <v>220</v>
      </c>
      <c r="H95" s="211">
        <v>0.878</v>
      </c>
      <c r="I95" s="212"/>
      <c r="J95" s="213">
        <f>ROUND(I95*H95,2)</f>
        <v>0</v>
      </c>
      <c r="K95" s="209" t="s">
        <v>147</v>
      </c>
      <c r="L95" s="47"/>
      <c r="M95" s="214" t="s">
        <v>19</v>
      </c>
      <c r="N95" s="215" t="s">
        <v>47</v>
      </c>
      <c r="O95" s="87"/>
      <c r="P95" s="216">
        <f>O95*H95</f>
        <v>0</v>
      </c>
      <c r="Q95" s="216">
        <v>0</v>
      </c>
      <c r="R95" s="216">
        <f>Q95*H95</f>
        <v>0</v>
      </c>
      <c r="S95" s="216">
        <v>0</v>
      </c>
      <c r="T95" s="217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8" t="s">
        <v>148</v>
      </c>
      <c r="AT95" s="218" t="s">
        <v>143</v>
      </c>
      <c r="AU95" s="218" t="s">
        <v>86</v>
      </c>
      <c r="AY95" s="20" t="s">
        <v>141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20" t="s">
        <v>84</v>
      </c>
      <c r="BK95" s="219">
        <f>ROUND(I95*H95,2)</f>
        <v>0</v>
      </c>
      <c r="BL95" s="20" t="s">
        <v>148</v>
      </c>
      <c r="BM95" s="218" t="s">
        <v>1702</v>
      </c>
    </row>
    <row r="96" s="2" customFormat="1">
      <c r="A96" s="41"/>
      <c r="B96" s="42"/>
      <c r="C96" s="43"/>
      <c r="D96" s="220" t="s">
        <v>150</v>
      </c>
      <c r="E96" s="43"/>
      <c r="F96" s="221" t="s">
        <v>766</v>
      </c>
      <c r="G96" s="43"/>
      <c r="H96" s="43"/>
      <c r="I96" s="222"/>
      <c r="J96" s="43"/>
      <c r="K96" s="43"/>
      <c r="L96" s="47"/>
      <c r="M96" s="223"/>
      <c r="N96" s="224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150</v>
      </c>
      <c r="AU96" s="20" t="s">
        <v>86</v>
      </c>
    </row>
    <row r="97" s="2" customFormat="1">
      <c r="A97" s="41"/>
      <c r="B97" s="42"/>
      <c r="C97" s="43"/>
      <c r="D97" s="225" t="s">
        <v>152</v>
      </c>
      <c r="E97" s="43"/>
      <c r="F97" s="226" t="s">
        <v>767</v>
      </c>
      <c r="G97" s="43"/>
      <c r="H97" s="43"/>
      <c r="I97" s="222"/>
      <c r="J97" s="43"/>
      <c r="K97" s="43"/>
      <c r="L97" s="47"/>
      <c r="M97" s="223"/>
      <c r="N97" s="224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152</v>
      </c>
      <c r="AU97" s="20" t="s">
        <v>86</v>
      </c>
    </row>
    <row r="98" s="2" customFormat="1" ht="24.15" customHeight="1">
      <c r="A98" s="41"/>
      <c r="B98" s="42"/>
      <c r="C98" s="207" t="s">
        <v>159</v>
      </c>
      <c r="D98" s="207" t="s">
        <v>143</v>
      </c>
      <c r="E98" s="208" t="s">
        <v>768</v>
      </c>
      <c r="F98" s="209" t="s">
        <v>769</v>
      </c>
      <c r="G98" s="210" t="s">
        <v>220</v>
      </c>
      <c r="H98" s="211">
        <v>25.462</v>
      </c>
      <c r="I98" s="212"/>
      <c r="J98" s="213">
        <f>ROUND(I98*H98,2)</f>
        <v>0</v>
      </c>
      <c r="K98" s="209" t="s">
        <v>147</v>
      </c>
      <c r="L98" s="47"/>
      <c r="M98" s="214" t="s">
        <v>19</v>
      </c>
      <c r="N98" s="215" t="s">
        <v>47</v>
      </c>
      <c r="O98" s="87"/>
      <c r="P98" s="216">
        <f>O98*H98</f>
        <v>0</v>
      </c>
      <c r="Q98" s="216">
        <v>0</v>
      </c>
      <c r="R98" s="216">
        <f>Q98*H98</f>
        <v>0</v>
      </c>
      <c r="S98" s="216">
        <v>0</v>
      </c>
      <c r="T98" s="217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8" t="s">
        <v>148</v>
      </c>
      <c r="AT98" s="218" t="s">
        <v>143</v>
      </c>
      <c r="AU98" s="218" t="s">
        <v>86</v>
      </c>
      <c r="AY98" s="20" t="s">
        <v>141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20" t="s">
        <v>84</v>
      </c>
      <c r="BK98" s="219">
        <f>ROUND(I98*H98,2)</f>
        <v>0</v>
      </c>
      <c r="BL98" s="20" t="s">
        <v>148</v>
      </c>
      <c r="BM98" s="218" t="s">
        <v>1703</v>
      </c>
    </row>
    <row r="99" s="2" customFormat="1">
      <c r="A99" s="41"/>
      <c r="B99" s="42"/>
      <c r="C99" s="43"/>
      <c r="D99" s="220" t="s">
        <v>150</v>
      </c>
      <c r="E99" s="43"/>
      <c r="F99" s="221" t="s">
        <v>771</v>
      </c>
      <c r="G99" s="43"/>
      <c r="H99" s="43"/>
      <c r="I99" s="222"/>
      <c r="J99" s="43"/>
      <c r="K99" s="43"/>
      <c r="L99" s="47"/>
      <c r="M99" s="223"/>
      <c r="N99" s="224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150</v>
      </c>
      <c r="AU99" s="20" t="s">
        <v>86</v>
      </c>
    </row>
    <row r="100" s="2" customFormat="1">
      <c r="A100" s="41"/>
      <c r="B100" s="42"/>
      <c r="C100" s="43"/>
      <c r="D100" s="225" t="s">
        <v>152</v>
      </c>
      <c r="E100" s="43"/>
      <c r="F100" s="226" t="s">
        <v>772</v>
      </c>
      <c r="G100" s="43"/>
      <c r="H100" s="43"/>
      <c r="I100" s="222"/>
      <c r="J100" s="43"/>
      <c r="K100" s="43"/>
      <c r="L100" s="47"/>
      <c r="M100" s="223"/>
      <c r="N100" s="224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152</v>
      </c>
      <c r="AU100" s="20" t="s">
        <v>86</v>
      </c>
    </row>
    <row r="101" s="13" customFormat="1">
      <c r="A101" s="13"/>
      <c r="B101" s="227"/>
      <c r="C101" s="228"/>
      <c r="D101" s="220" t="s">
        <v>171</v>
      </c>
      <c r="E101" s="229" t="s">
        <v>19</v>
      </c>
      <c r="F101" s="230" t="s">
        <v>1704</v>
      </c>
      <c r="G101" s="228"/>
      <c r="H101" s="231">
        <v>25.462</v>
      </c>
      <c r="I101" s="232"/>
      <c r="J101" s="228"/>
      <c r="K101" s="228"/>
      <c r="L101" s="233"/>
      <c r="M101" s="234"/>
      <c r="N101" s="235"/>
      <c r="O101" s="235"/>
      <c r="P101" s="235"/>
      <c r="Q101" s="235"/>
      <c r="R101" s="235"/>
      <c r="S101" s="235"/>
      <c r="T101" s="23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7" t="s">
        <v>171</v>
      </c>
      <c r="AU101" s="237" t="s">
        <v>86</v>
      </c>
      <c r="AV101" s="13" t="s">
        <v>86</v>
      </c>
      <c r="AW101" s="13" t="s">
        <v>37</v>
      </c>
      <c r="AX101" s="13" t="s">
        <v>84</v>
      </c>
      <c r="AY101" s="237" t="s">
        <v>141</v>
      </c>
    </row>
    <row r="102" s="2" customFormat="1" ht="33" customHeight="1">
      <c r="A102" s="41"/>
      <c r="B102" s="42"/>
      <c r="C102" s="207" t="s">
        <v>148</v>
      </c>
      <c r="D102" s="207" t="s">
        <v>143</v>
      </c>
      <c r="E102" s="208" t="s">
        <v>775</v>
      </c>
      <c r="F102" s="209" t="s">
        <v>776</v>
      </c>
      <c r="G102" s="210" t="s">
        <v>220</v>
      </c>
      <c r="H102" s="211">
        <v>0.878</v>
      </c>
      <c r="I102" s="212"/>
      <c r="J102" s="213">
        <f>ROUND(I102*H102,2)</f>
        <v>0</v>
      </c>
      <c r="K102" s="209" t="s">
        <v>147</v>
      </c>
      <c r="L102" s="47"/>
      <c r="M102" s="214" t="s">
        <v>19</v>
      </c>
      <c r="N102" s="215" t="s">
        <v>47</v>
      </c>
      <c r="O102" s="87"/>
      <c r="P102" s="216">
        <f>O102*H102</f>
        <v>0</v>
      </c>
      <c r="Q102" s="216">
        <v>0</v>
      </c>
      <c r="R102" s="216">
        <f>Q102*H102</f>
        <v>0</v>
      </c>
      <c r="S102" s="216">
        <v>0</v>
      </c>
      <c r="T102" s="217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8" t="s">
        <v>148</v>
      </c>
      <c r="AT102" s="218" t="s">
        <v>143</v>
      </c>
      <c r="AU102" s="218" t="s">
        <v>86</v>
      </c>
      <c r="AY102" s="20" t="s">
        <v>141</v>
      </c>
      <c r="BE102" s="219">
        <f>IF(N102="základní",J102,0)</f>
        <v>0</v>
      </c>
      <c r="BF102" s="219">
        <f>IF(N102="snížená",J102,0)</f>
        <v>0</v>
      </c>
      <c r="BG102" s="219">
        <f>IF(N102="zákl. přenesená",J102,0)</f>
        <v>0</v>
      </c>
      <c r="BH102" s="219">
        <f>IF(N102="sníž. přenesená",J102,0)</f>
        <v>0</v>
      </c>
      <c r="BI102" s="219">
        <f>IF(N102="nulová",J102,0)</f>
        <v>0</v>
      </c>
      <c r="BJ102" s="20" t="s">
        <v>84</v>
      </c>
      <c r="BK102" s="219">
        <f>ROUND(I102*H102,2)</f>
        <v>0</v>
      </c>
      <c r="BL102" s="20" t="s">
        <v>148</v>
      </c>
      <c r="BM102" s="218" t="s">
        <v>1705</v>
      </c>
    </row>
    <row r="103" s="2" customFormat="1">
      <c r="A103" s="41"/>
      <c r="B103" s="42"/>
      <c r="C103" s="43"/>
      <c r="D103" s="220" t="s">
        <v>150</v>
      </c>
      <c r="E103" s="43"/>
      <c r="F103" s="221" t="s">
        <v>778</v>
      </c>
      <c r="G103" s="43"/>
      <c r="H103" s="43"/>
      <c r="I103" s="222"/>
      <c r="J103" s="43"/>
      <c r="K103" s="43"/>
      <c r="L103" s="47"/>
      <c r="M103" s="223"/>
      <c r="N103" s="224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150</v>
      </c>
      <c r="AU103" s="20" t="s">
        <v>86</v>
      </c>
    </row>
    <row r="104" s="2" customFormat="1">
      <c r="A104" s="41"/>
      <c r="B104" s="42"/>
      <c r="C104" s="43"/>
      <c r="D104" s="225" t="s">
        <v>152</v>
      </c>
      <c r="E104" s="43"/>
      <c r="F104" s="226" t="s">
        <v>779</v>
      </c>
      <c r="G104" s="43"/>
      <c r="H104" s="43"/>
      <c r="I104" s="222"/>
      <c r="J104" s="43"/>
      <c r="K104" s="43"/>
      <c r="L104" s="47"/>
      <c r="M104" s="223"/>
      <c r="N104" s="224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152</v>
      </c>
      <c r="AU104" s="20" t="s">
        <v>86</v>
      </c>
    </row>
    <row r="105" s="12" customFormat="1" ht="25.92" customHeight="1">
      <c r="A105" s="12"/>
      <c r="B105" s="191"/>
      <c r="C105" s="192"/>
      <c r="D105" s="193" t="s">
        <v>75</v>
      </c>
      <c r="E105" s="194" t="s">
        <v>845</v>
      </c>
      <c r="F105" s="194" t="s">
        <v>846</v>
      </c>
      <c r="G105" s="192"/>
      <c r="H105" s="192"/>
      <c r="I105" s="195"/>
      <c r="J105" s="196">
        <f>BK105</f>
        <v>0</v>
      </c>
      <c r="K105" s="192"/>
      <c r="L105" s="197"/>
      <c r="M105" s="198"/>
      <c r="N105" s="199"/>
      <c r="O105" s="199"/>
      <c r="P105" s="200">
        <f>P106+P112+P136+P170+P194+P212</f>
        <v>0</v>
      </c>
      <c r="Q105" s="199"/>
      <c r="R105" s="200">
        <f>R106+R112+R136+R170+R194+R212</f>
        <v>0.30011599999999999</v>
      </c>
      <c r="S105" s="199"/>
      <c r="T105" s="201">
        <f>T106+T112+T136+T170+T194+T212</f>
        <v>0.87820999999999994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2" t="s">
        <v>86</v>
      </c>
      <c r="AT105" s="203" t="s">
        <v>75</v>
      </c>
      <c r="AU105" s="203" t="s">
        <v>76</v>
      </c>
      <c r="AY105" s="202" t="s">
        <v>141</v>
      </c>
      <c r="BK105" s="204">
        <f>BK106+BK112+BK136+BK170+BK194+BK212</f>
        <v>0</v>
      </c>
    </row>
    <row r="106" s="12" customFormat="1" ht="22.8" customHeight="1">
      <c r="A106" s="12"/>
      <c r="B106" s="191"/>
      <c r="C106" s="192"/>
      <c r="D106" s="193" t="s">
        <v>75</v>
      </c>
      <c r="E106" s="205" t="s">
        <v>1706</v>
      </c>
      <c r="F106" s="205" t="s">
        <v>1707</v>
      </c>
      <c r="G106" s="192"/>
      <c r="H106" s="192"/>
      <c r="I106" s="195"/>
      <c r="J106" s="206">
        <f>BK106</f>
        <v>0</v>
      </c>
      <c r="K106" s="192"/>
      <c r="L106" s="197"/>
      <c r="M106" s="198"/>
      <c r="N106" s="199"/>
      <c r="O106" s="199"/>
      <c r="P106" s="200">
        <f>SUM(P107:P111)</f>
        <v>0</v>
      </c>
      <c r="Q106" s="199"/>
      <c r="R106" s="200">
        <f>SUM(R107:R111)</f>
        <v>0.010800000000000001</v>
      </c>
      <c r="S106" s="199"/>
      <c r="T106" s="201">
        <f>SUM(T107:T111)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2" t="s">
        <v>86</v>
      </c>
      <c r="AT106" s="203" t="s">
        <v>75</v>
      </c>
      <c r="AU106" s="203" t="s">
        <v>84</v>
      </c>
      <c r="AY106" s="202" t="s">
        <v>141</v>
      </c>
      <c r="BK106" s="204">
        <f>SUM(BK107:BK111)</f>
        <v>0</v>
      </c>
    </row>
    <row r="107" s="2" customFormat="1" ht="33" customHeight="1">
      <c r="A107" s="41"/>
      <c r="B107" s="42"/>
      <c r="C107" s="259" t="s">
        <v>175</v>
      </c>
      <c r="D107" s="259" t="s">
        <v>244</v>
      </c>
      <c r="E107" s="260" t="s">
        <v>1708</v>
      </c>
      <c r="F107" s="261" t="s">
        <v>1709</v>
      </c>
      <c r="G107" s="262" t="s">
        <v>1124</v>
      </c>
      <c r="H107" s="263">
        <v>1</v>
      </c>
      <c r="I107" s="264"/>
      <c r="J107" s="265">
        <f>ROUND(I107*H107,2)</f>
        <v>0</v>
      </c>
      <c r="K107" s="261" t="s">
        <v>315</v>
      </c>
      <c r="L107" s="266"/>
      <c r="M107" s="267" t="s">
        <v>19</v>
      </c>
      <c r="N107" s="268" t="s">
        <v>47</v>
      </c>
      <c r="O107" s="87"/>
      <c r="P107" s="216">
        <f>O107*H107</f>
        <v>0</v>
      </c>
      <c r="Q107" s="216">
        <v>0.010800000000000001</v>
      </c>
      <c r="R107" s="216">
        <f>Q107*H107</f>
        <v>0.010800000000000001</v>
      </c>
      <c r="S107" s="216">
        <v>0</v>
      </c>
      <c r="T107" s="217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18" t="s">
        <v>345</v>
      </c>
      <c r="AT107" s="218" t="s">
        <v>244</v>
      </c>
      <c r="AU107" s="218" t="s">
        <v>86</v>
      </c>
      <c r="AY107" s="20" t="s">
        <v>141</v>
      </c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20" t="s">
        <v>84</v>
      </c>
      <c r="BK107" s="219">
        <f>ROUND(I107*H107,2)</f>
        <v>0</v>
      </c>
      <c r="BL107" s="20" t="s">
        <v>250</v>
      </c>
      <c r="BM107" s="218" t="s">
        <v>1710</v>
      </c>
    </row>
    <row r="108" s="2" customFormat="1">
      <c r="A108" s="41"/>
      <c r="B108" s="42"/>
      <c r="C108" s="43"/>
      <c r="D108" s="220" t="s">
        <v>150</v>
      </c>
      <c r="E108" s="43"/>
      <c r="F108" s="221" t="s">
        <v>1709</v>
      </c>
      <c r="G108" s="43"/>
      <c r="H108" s="43"/>
      <c r="I108" s="222"/>
      <c r="J108" s="43"/>
      <c r="K108" s="43"/>
      <c r="L108" s="47"/>
      <c r="M108" s="223"/>
      <c r="N108" s="224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150</v>
      </c>
      <c r="AU108" s="20" t="s">
        <v>86</v>
      </c>
    </row>
    <row r="109" s="2" customFormat="1" ht="24.15" customHeight="1">
      <c r="A109" s="41"/>
      <c r="B109" s="42"/>
      <c r="C109" s="207" t="s">
        <v>182</v>
      </c>
      <c r="D109" s="207" t="s">
        <v>143</v>
      </c>
      <c r="E109" s="208" t="s">
        <v>1711</v>
      </c>
      <c r="F109" s="209" t="s">
        <v>1712</v>
      </c>
      <c r="G109" s="210" t="s">
        <v>220</v>
      </c>
      <c r="H109" s="211">
        <v>0.010999999999999999</v>
      </c>
      <c r="I109" s="212"/>
      <c r="J109" s="213">
        <f>ROUND(I109*H109,2)</f>
        <v>0</v>
      </c>
      <c r="K109" s="209" t="s">
        <v>147</v>
      </c>
      <c r="L109" s="47"/>
      <c r="M109" s="214" t="s">
        <v>19</v>
      </c>
      <c r="N109" s="215" t="s">
        <v>47</v>
      </c>
      <c r="O109" s="87"/>
      <c r="P109" s="216">
        <f>O109*H109</f>
        <v>0</v>
      </c>
      <c r="Q109" s="216">
        <v>0</v>
      </c>
      <c r="R109" s="216">
        <f>Q109*H109</f>
        <v>0</v>
      </c>
      <c r="S109" s="216">
        <v>0</v>
      </c>
      <c r="T109" s="217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8" t="s">
        <v>250</v>
      </c>
      <c r="AT109" s="218" t="s">
        <v>143</v>
      </c>
      <c r="AU109" s="218" t="s">
        <v>86</v>
      </c>
      <c r="AY109" s="20" t="s">
        <v>141</v>
      </c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20" t="s">
        <v>84</v>
      </c>
      <c r="BK109" s="219">
        <f>ROUND(I109*H109,2)</f>
        <v>0</v>
      </c>
      <c r="BL109" s="20" t="s">
        <v>250</v>
      </c>
      <c r="BM109" s="218" t="s">
        <v>1713</v>
      </c>
    </row>
    <row r="110" s="2" customFormat="1">
      <c r="A110" s="41"/>
      <c r="B110" s="42"/>
      <c r="C110" s="43"/>
      <c r="D110" s="220" t="s">
        <v>150</v>
      </c>
      <c r="E110" s="43"/>
      <c r="F110" s="221" t="s">
        <v>1714</v>
      </c>
      <c r="G110" s="43"/>
      <c r="H110" s="43"/>
      <c r="I110" s="222"/>
      <c r="J110" s="43"/>
      <c r="K110" s="43"/>
      <c r="L110" s="47"/>
      <c r="M110" s="223"/>
      <c r="N110" s="224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150</v>
      </c>
      <c r="AU110" s="20" t="s">
        <v>86</v>
      </c>
    </row>
    <row r="111" s="2" customFormat="1">
      <c r="A111" s="41"/>
      <c r="B111" s="42"/>
      <c r="C111" s="43"/>
      <c r="D111" s="225" t="s">
        <v>152</v>
      </c>
      <c r="E111" s="43"/>
      <c r="F111" s="226" t="s">
        <v>1715</v>
      </c>
      <c r="G111" s="43"/>
      <c r="H111" s="43"/>
      <c r="I111" s="222"/>
      <c r="J111" s="43"/>
      <c r="K111" s="43"/>
      <c r="L111" s="47"/>
      <c r="M111" s="223"/>
      <c r="N111" s="224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152</v>
      </c>
      <c r="AU111" s="20" t="s">
        <v>86</v>
      </c>
    </row>
    <row r="112" s="12" customFormat="1" ht="22.8" customHeight="1">
      <c r="A112" s="12"/>
      <c r="B112" s="191"/>
      <c r="C112" s="192"/>
      <c r="D112" s="193" t="s">
        <v>75</v>
      </c>
      <c r="E112" s="205" t="s">
        <v>1716</v>
      </c>
      <c r="F112" s="205" t="s">
        <v>1717</v>
      </c>
      <c r="G112" s="192"/>
      <c r="H112" s="192"/>
      <c r="I112" s="195"/>
      <c r="J112" s="206">
        <f>BK112</f>
        <v>0</v>
      </c>
      <c r="K112" s="192"/>
      <c r="L112" s="197"/>
      <c r="M112" s="198"/>
      <c r="N112" s="199"/>
      <c r="O112" s="199"/>
      <c r="P112" s="200">
        <f>SUM(P113:P135)</f>
        <v>0</v>
      </c>
      <c r="Q112" s="199"/>
      <c r="R112" s="200">
        <f>SUM(R113:R135)</f>
        <v>0.079040000000000013</v>
      </c>
      <c r="S112" s="199"/>
      <c r="T112" s="201">
        <f>SUM(T113:T135)</f>
        <v>0.22625000000000001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2" t="s">
        <v>86</v>
      </c>
      <c r="AT112" s="203" t="s">
        <v>75</v>
      </c>
      <c r="AU112" s="203" t="s">
        <v>84</v>
      </c>
      <c r="AY112" s="202" t="s">
        <v>141</v>
      </c>
      <c r="BK112" s="204">
        <f>SUM(BK113:BK135)</f>
        <v>0</v>
      </c>
    </row>
    <row r="113" s="2" customFormat="1" ht="24.15" customHeight="1">
      <c r="A113" s="41"/>
      <c r="B113" s="42"/>
      <c r="C113" s="207" t="s">
        <v>190</v>
      </c>
      <c r="D113" s="207" t="s">
        <v>143</v>
      </c>
      <c r="E113" s="208" t="s">
        <v>1718</v>
      </c>
      <c r="F113" s="209" t="s">
        <v>1719</v>
      </c>
      <c r="G113" s="210" t="s">
        <v>307</v>
      </c>
      <c r="H113" s="211">
        <v>1</v>
      </c>
      <c r="I113" s="212"/>
      <c r="J113" s="213">
        <f>ROUND(I113*H113,2)</f>
        <v>0</v>
      </c>
      <c r="K113" s="209" t="s">
        <v>147</v>
      </c>
      <c r="L113" s="47"/>
      <c r="M113" s="214" t="s">
        <v>19</v>
      </c>
      <c r="N113" s="215" t="s">
        <v>47</v>
      </c>
      <c r="O113" s="87"/>
      <c r="P113" s="216">
        <f>O113*H113</f>
        <v>0</v>
      </c>
      <c r="Q113" s="216">
        <v>0.00017000000000000001</v>
      </c>
      <c r="R113" s="216">
        <f>Q113*H113</f>
        <v>0.00017000000000000001</v>
      </c>
      <c r="S113" s="216">
        <v>0.22625000000000001</v>
      </c>
      <c r="T113" s="217">
        <f>S113*H113</f>
        <v>0.22625000000000001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8" t="s">
        <v>250</v>
      </c>
      <c r="AT113" s="218" t="s">
        <v>143</v>
      </c>
      <c r="AU113" s="218" t="s">
        <v>86</v>
      </c>
      <c r="AY113" s="20" t="s">
        <v>141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20" t="s">
        <v>84</v>
      </c>
      <c r="BK113" s="219">
        <f>ROUND(I113*H113,2)</f>
        <v>0</v>
      </c>
      <c r="BL113" s="20" t="s">
        <v>250</v>
      </c>
      <c r="BM113" s="218" t="s">
        <v>1720</v>
      </c>
    </row>
    <row r="114" s="2" customFormat="1">
      <c r="A114" s="41"/>
      <c r="B114" s="42"/>
      <c r="C114" s="43"/>
      <c r="D114" s="220" t="s">
        <v>150</v>
      </c>
      <c r="E114" s="43"/>
      <c r="F114" s="221" t="s">
        <v>1721</v>
      </c>
      <c r="G114" s="43"/>
      <c r="H114" s="43"/>
      <c r="I114" s="222"/>
      <c r="J114" s="43"/>
      <c r="K114" s="43"/>
      <c r="L114" s="47"/>
      <c r="M114" s="223"/>
      <c r="N114" s="224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150</v>
      </c>
      <c r="AU114" s="20" t="s">
        <v>86</v>
      </c>
    </row>
    <row r="115" s="2" customFormat="1">
      <c r="A115" s="41"/>
      <c r="B115" s="42"/>
      <c r="C115" s="43"/>
      <c r="D115" s="225" t="s">
        <v>152</v>
      </c>
      <c r="E115" s="43"/>
      <c r="F115" s="226" t="s">
        <v>1722</v>
      </c>
      <c r="G115" s="43"/>
      <c r="H115" s="43"/>
      <c r="I115" s="222"/>
      <c r="J115" s="43"/>
      <c r="K115" s="43"/>
      <c r="L115" s="47"/>
      <c r="M115" s="223"/>
      <c r="N115" s="224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152</v>
      </c>
      <c r="AU115" s="20" t="s">
        <v>86</v>
      </c>
    </row>
    <row r="116" s="2" customFormat="1" ht="37.8" customHeight="1">
      <c r="A116" s="41"/>
      <c r="B116" s="42"/>
      <c r="C116" s="207" t="s">
        <v>197</v>
      </c>
      <c r="D116" s="207" t="s">
        <v>143</v>
      </c>
      <c r="E116" s="208" t="s">
        <v>1723</v>
      </c>
      <c r="F116" s="209" t="s">
        <v>1724</v>
      </c>
      <c r="G116" s="210" t="s">
        <v>596</v>
      </c>
      <c r="H116" s="211">
        <v>1</v>
      </c>
      <c r="I116" s="212"/>
      <c r="J116" s="213">
        <f>ROUND(I116*H116,2)</f>
        <v>0</v>
      </c>
      <c r="K116" s="209" t="s">
        <v>315</v>
      </c>
      <c r="L116" s="47"/>
      <c r="M116" s="214" t="s">
        <v>19</v>
      </c>
      <c r="N116" s="215" t="s">
        <v>47</v>
      </c>
      <c r="O116" s="87"/>
      <c r="P116" s="216">
        <f>O116*H116</f>
        <v>0</v>
      </c>
      <c r="Q116" s="216">
        <v>0.068320000000000006</v>
      </c>
      <c r="R116" s="216">
        <f>Q116*H116</f>
        <v>0.068320000000000006</v>
      </c>
      <c r="S116" s="216">
        <v>0</v>
      </c>
      <c r="T116" s="217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18" t="s">
        <v>250</v>
      </c>
      <c r="AT116" s="218" t="s">
        <v>143</v>
      </c>
      <c r="AU116" s="218" t="s">
        <v>86</v>
      </c>
      <c r="AY116" s="20" t="s">
        <v>141</v>
      </c>
      <c r="BE116" s="219">
        <f>IF(N116="základní",J116,0)</f>
        <v>0</v>
      </c>
      <c r="BF116" s="219">
        <f>IF(N116="snížená",J116,0)</f>
        <v>0</v>
      </c>
      <c r="BG116" s="219">
        <f>IF(N116="zákl. přenesená",J116,0)</f>
        <v>0</v>
      </c>
      <c r="BH116" s="219">
        <f>IF(N116="sníž. přenesená",J116,0)</f>
        <v>0</v>
      </c>
      <c r="BI116" s="219">
        <f>IF(N116="nulová",J116,0)</f>
        <v>0</v>
      </c>
      <c r="BJ116" s="20" t="s">
        <v>84</v>
      </c>
      <c r="BK116" s="219">
        <f>ROUND(I116*H116,2)</f>
        <v>0</v>
      </c>
      <c r="BL116" s="20" t="s">
        <v>250</v>
      </c>
      <c r="BM116" s="218" t="s">
        <v>1725</v>
      </c>
    </row>
    <row r="117" s="2" customFormat="1">
      <c r="A117" s="41"/>
      <c r="B117" s="42"/>
      <c r="C117" s="43"/>
      <c r="D117" s="220" t="s">
        <v>150</v>
      </c>
      <c r="E117" s="43"/>
      <c r="F117" s="221" t="s">
        <v>1724</v>
      </c>
      <c r="G117" s="43"/>
      <c r="H117" s="43"/>
      <c r="I117" s="222"/>
      <c r="J117" s="43"/>
      <c r="K117" s="43"/>
      <c r="L117" s="47"/>
      <c r="M117" s="223"/>
      <c r="N117" s="224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150</v>
      </c>
      <c r="AU117" s="20" t="s">
        <v>86</v>
      </c>
    </row>
    <row r="118" s="2" customFormat="1" ht="21.75" customHeight="1">
      <c r="A118" s="41"/>
      <c r="B118" s="42"/>
      <c r="C118" s="207" t="s">
        <v>204</v>
      </c>
      <c r="D118" s="207" t="s">
        <v>143</v>
      </c>
      <c r="E118" s="208" t="s">
        <v>1726</v>
      </c>
      <c r="F118" s="209" t="s">
        <v>1727</v>
      </c>
      <c r="G118" s="210" t="s">
        <v>307</v>
      </c>
      <c r="H118" s="211">
        <v>1</v>
      </c>
      <c r="I118" s="212"/>
      <c r="J118" s="213">
        <f>ROUND(I118*H118,2)</f>
        <v>0</v>
      </c>
      <c r="K118" s="209" t="s">
        <v>147</v>
      </c>
      <c r="L118" s="47"/>
      <c r="M118" s="214" t="s">
        <v>19</v>
      </c>
      <c r="N118" s="215" t="s">
        <v>47</v>
      </c>
      <c r="O118" s="87"/>
      <c r="P118" s="216">
        <f>O118*H118</f>
        <v>0</v>
      </c>
      <c r="Q118" s="216">
        <v>0</v>
      </c>
      <c r="R118" s="216">
        <f>Q118*H118</f>
        <v>0</v>
      </c>
      <c r="S118" s="216">
        <v>0</v>
      </c>
      <c r="T118" s="217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18" t="s">
        <v>250</v>
      </c>
      <c r="AT118" s="218" t="s">
        <v>143</v>
      </c>
      <c r="AU118" s="218" t="s">
        <v>86</v>
      </c>
      <c r="AY118" s="20" t="s">
        <v>141</v>
      </c>
      <c r="BE118" s="219">
        <f>IF(N118="základní",J118,0)</f>
        <v>0</v>
      </c>
      <c r="BF118" s="219">
        <f>IF(N118="snížená",J118,0)</f>
        <v>0</v>
      </c>
      <c r="BG118" s="219">
        <f>IF(N118="zákl. přenesená",J118,0)</f>
        <v>0</v>
      </c>
      <c r="BH118" s="219">
        <f>IF(N118="sníž. přenesená",J118,0)</f>
        <v>0</v>
      </c>
      <c r="BI118" s="219">
        <f>IF(N118="nulová",J118,0)</f>
        <v>0</v>
      </c>
      <c r="BJ118" s="20" t="s">
        <v>84</v>
      </c>
      <c r="BK118" s="219">
        <f>ROUND(I118*H118,2)</f>
        <v>0</v>
      </c>
      <c r="BL118" s="20" t="s">
        <v>250</v>
      </c>
      <c r="BM118" s="218" t="s">
        <v>1728</v>
      </c>
    </row>
    <row r="119" s="2" customFormat="1">
      <c r="A119" s="41"/>
      <c r="B119" s="42"/>
      <c r="C119" s="43"/>
      <c r="D119" s="220" t="s">
        <v>150</v>
      </c>
      <c r="E119" s="43"/>
      <c r="F119" s="221" t="s">
        <v>1729</v>
      </c>
      <c r="G119" s="43"/>
      <c r="H119" s="43"/>
      <c r="I119" s="222"/>
      <c r="J119" s="43"/>
      <c r="K119" s="43"/>
      <c r="L119" s="47"/>
      <c r="M119" s="223"/>
      <c r="N119" s="224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150</v>
      </c>
      <c r="AU119" s="20" t="s">
        <v>86</v>
      </c>
    </row>
    <row r="120" s="2" customFormat="1">
      <c r="A120" s="41"/>
      <c r="B120" s="42"/>
      <c r="C120" s="43"/>
      <c r="D120" s="225" t="s">
        <v>152</v>
      </c>
      <c r="E120" s="43"/>
      <c r="F120" s="226" t="s">
        <v>1730</v>
      </c>
      <c r="G120" s="43"/>
      <c r="H120" s="43"/>
      <c r="I120" s="222"/>
      <c r="J120" s="43"/>
      <c r="K120" s="43"/>
      <c r="L120" s="47"/>
      <c r="M120" s="223"/>
      <c r="N120" s="224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152</v>
      </c>
      <c r="AU120" s="20" t="s">
        <v>86</v>
      </c>
    </row>
    <row r="121" s="2" customFormat="1" ht="33" customHeight="1">
      <c r="A121" s="41"/>
      <c r="B121" s="42"/>
      <c r="C121" s="207" t="s">
        <v>211</v>
      </c>
      <c r="D121" s="207" t="s">
        <v>143</v>
      </c>
      <c r="E121" s="208" t="s">
        <v>1731</v>
      </c>
      <c r="F121" s="209" t="s">
        <v>1732</v>
      </c>
      <c r="G121" s="210" t="s">
        <v>596</v>
      </c>
      <c r="H121" s="211">
        <v>1</v>
      </c>
      <c r="I121" s="212"/>
      <c r="J121" s="213">
        <f>ROUND(I121*H121,2)</f>
        <v>0</v>
      </c>
      <c r="K121" s="209" t="s">
        <v>147</v>
      </c>
      <c r="L121" s="47"/>
      <c r="M121" s="214" t="s">
        <v>19</v>
      </c>
      <c r="N121" s="215" t="s">
        <v>47</v>
      </c>
      <c r="O121" s="87"/>
      <c r="P121" s="216">
        <f>O121*H121</f>
        <v>0</v>
      </c>
      <c r="Q121" s="216">
        <v>0.00117</v>
      </c>
      <c r="R121" s="216">
        <f>Q121*H121</f>
        <v>0.00117</v>
      </c>
      <c r="S121" s="216">
        <v>0</v>
      </c>
      <c r="T121" s="217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18" t="s">
        <v>250</v>
      </c>
      <c r="AT121" s="218" t="s">
        <v>143</v>
      </c>
      <c r="AU121" s="218" t="s">
        <v>86</v>
      </c>
      <c r="AY121" s="20" t="s">
        <v>141</v>
      </c>
      <c r="BE121" s="219">
        <f>IF(N121="základní",J121,0)</f>
        <v>0</v>
      </c>
      <c r="BF121" s="219">
        <f>IF(N121="snížená",J121,0)</f>
        <v>0</v>
      </c>
      <c r="BG121" s="219">
        <f>IF(N121="zákl. přenesená",J121,0)</f>
        <v>0</v>
      </c>
      <c r="BH121" s="219">
        <f>IF(N121="sníž. přenesená",J121,0)</f>
        <v>0</v>
      </c>
      <c r="BI121" s="219">
        <f>IF(N121="nulová",J121,0)</f>
        <v>0</v>
      </c>
      <c r="BJ121" s="20" t="s">
        <v>84</v>
      </c>
      <c r="BK121" s="219">
        <f>ROUND(I121*H121,2)</f>
        <v>0</v>
      </c>
      <c r="BL121" s="20" t="s">
        <v>250</v>
      </c>
      <c r="BM121" s="218" t="s">
        <v>1733</v>
      </c>
    </row>
    <row r="122" s="2" customFormat="1">
      <c r="A122" s="41"/>
      <c r="B122" s="42"/>
      <c r="C122" s="43"/>
      <c r="D122" s="220" t="s">
        <v>150</v>
      </c>
      <c r="E122" s="43"/>
      <c r="F122" s="221" t="s">
        <v>1734</v>
      </c>
      <c r="G122" s="43"/>
      <c r="H122" s="43"/>
      <c r="I122" s="222"/>
      <c r="J122" s="43"/>
      <c r="K122" s="43"/>
      <c r="L122" s="47"/>
      <c r="M122" s="223"/>
      <c r="N122" s="224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150</v>
      </c>
      <c r="AU122" s="20" t="s">
        <v>86</v>
      </c>
    </row>
    <row r="123" s="2" customFormat="1">
      <c r="A123" s="41"/>
      <c r="B123" s="42"/>
      <c r="C123" s="43"/>
      <c r="D123" s="225" t="s">
        <v>152</v>
      </c>
      <c r="E123" s="43"/>
      <c r="F123" s="226" t="s">
        <v>1735</v>
      </c>
      <c r="G123" s="43"/>
      <c r="H123" s="43"/>
      <c r="I123" s="222"/>
      <c r="J123" s="43"/>
      <c r="K123" s="43"/>
      <c r="L123" s="47"/>
      <c r="M123" s="223"/>
      <c r="N123" s="224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152</v>
      </c>
      <c r="AU123" s="20" t="s">
        <v>86</v>
      </c>
    </row>
    <row r="124" s="2" customFormat="1" ht="33" customHeight="1">
      <c r="A124" s="41"/>
      <c r="B124" s="42"/>
      <c r="C124" s="207" t="s">
        <v>217</v>
      </c>
      <c r="D124" s="207" t="s">
        <v>143</v>
      </c>
      <c r="E124" s="208" t="s">
        <v>1736</v>
      </c>
      <c r="F124" s="209" t="s">
        <v>1737</v>
      </c>
      <c r="G124" s="210" t="s">
        <v>596</v>
      </c>
      <c r="H124" s="211">
        <v>1</v>
      </c>
      <c r="I124" s="212"/>
      <c r="J124" s="213">
        <f>ROUND(I124*H124,2)</f>
        <v>0</v>
      </c>
      <c r="K124" s="209" t="s">
        <v>147</v>
      </c>
      <c r="L124" s="47"/>
      <c r="M124" s="214" t="s">
        <v>19</v>
      </c>
      <c r="N124" s="215" t="s">
        <v>47</v>
      </c>
      <c r="O124" s="87"/>
      <c r="P124" s="216">
        <f>O124*H124</f>
        <v>0</v>
      </c>
      <c r="Q124" s="216">
        <v>0.00117</v>
      </c>
      <c r="R124" s="216">
        <f>Q124*H124</f>
        <v>0.00117</v>
      </c>
      <c r="S124" s="216">
        <v>0</v>
      </c>
      <c r="T124" s="217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18" t="s">
        <v>250</v>
      </c>
      <c r="AT124" s="218" t="s">
        <v>143</v>
      </c>
      <c r="AU124" s="218" t="s">
        <v>86</v>
      </c>
      <c r="AY124" s="20" t="s">
        <v>141</v>
      </c>
      <c r="BE124" s="219">
        <f>IF(N124="základní",J124,0)</f>
        <v>0</v>
      </c>
      <c r="BF124" s="219">
        <f>IF(N124="snížená",J124,0)</f>
        <v>0</v>
      </c>
      <c r="BG124" s="219">
        <f>IF(N124="zákl. přenesená",J124,0)</f>
        <v>0</v>
      </c>
      <c r="BH124" s="219">
        <f>IF(N124="sníž. přenesená",J124,0)</f>
        <v>0</v>
      </c>
      <c r="BI124" s="219">
        <f>IF(N124="nulová",J124,0)</f>
        <v>0</v>
      </c>
      <c r="BJ124" s="20" t="s">
        <v>84</v>
      </c>
      <c r="BK124" s="219">
        <f>ROUND(I124*H124,2)</f>
        <v>0</v>
      </c>
      <c r="BL124" s="20" t="s">
        <v>250</v>
      </c>
      <c r="BM124" s="218" t="s">
        <v>1738</v>
      </c>
    </row>
    <row r="125" s="2" customFormat="1">
      <c r="A125" s="41"/>
      <c r="B125" s="42"/>
      <c r="C125" s="43"/>
      <c r="D125" s="220" t="s">
        <v>150</v>
      </c>
      <c r="E125" s="43"/>
      <c r="F125" s="221" t="s">
        <v>1739</v>
      </c>
      <c r="G125" s="43"/>
      <c r="H125" s="43"/>
      <c r="I125" s="222"/>
      <c r="J125" s="43"/>
      <c r="K125" s="43"/>
      <c r="L125" s="47"/>
      <c r="M125" s="223"/>
      <c r="N125" s="224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150</v>
      </c>
      <c r="AU125" s="20" t="s">
        <v>86</v>
      </c>
    </row>
    <row r="126" s="2" customFormat="1">
      <c r="A126" s="41"/>
      <c r="B126" s="42"/>
      <c r="C126" s="43"/>
      <c r="D126" s="225" t="s">
        <v>152</v>
      </c>
      <c r="E126" s="43"/>
      <c r="F126" s="226" t="s">
        <v>1740</v>
      </c>
      <c r="G126" s="43"/>
      <c r="H126" s="43"/>
      <c r="I126" s="222"/>
      <c r="J126" s="43"/>
      <c r="K126" s="43"/>
      <c r="L126" s="47"/>
      <c r="M126" s="223"/>
      <c r="N126" s="224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152</v>
      </c>
      <c r="AU126" s="20" t="s">
        <v>86</v>
      </c>
    </row>
    <row r="127" s="2" customFormat="1" ht="33" customHeight="1">
      <c r="A127" s="41"/>
      <c r="B127" s="42"/>
      <c r="C127" s="207" t="s">
        <v>8</v>
      </c>
      <c r="D127" s="207" t="s">
        <v>143</v>
      </c>
      <c r="E127" s="208" t="s">
        <v>1741</v>
      </c>
      <c r="F127" s="209" t="s">
        <v>1742</v>
      </c>
      <c r="G127" s="210" t="s">
        <v>596</v>
      </c>
      <c r="H127" s="211">
        <v>1</v>
      </c>
      <c r="I127" s="212"/>
      <c r="J127" s="213">
        <f>ROUND(I127*H127,2)</f>
        <v>0</v>
      </c>
      <c r="K127" s="209" t="s">
        <v>147</v>
      </c>
      <c r="L127" s="47"/>
      <c r="M127" s="214" t="s">
        <v>19</v>
      </c>
      <c r="N127" s="215" t="s">
        <v>47</v>
      </c>
      <c r="O127" s="87"/>
      <c r="P127" s="216">
        <f>O127*H127</f>
        <v>0</v>
      </c>
      <c r="Q127" s="216">
        <v>0.00117</v>
      </c>
      <c r="R127" s="216">
        <f>Q127*H127</f>
        <v>0.00117</v>
      </c>
      <c r="S127" s="216">
        <v>0</v>
      </c>
      <c r="T127" s="217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18" t="s">
        <v>250</v>
      </c>
      <c r="AT127" s="218" t="s">
        <v>143</v>
      </c>
      <c r="AU127" s="218" t="s">
        <v>86</v>
      </c>
      <c r="AY127" s="20" t="s">
        <v>141</v>
      </c>
      <c r="BE127" s="219">
        <f>IF(N127="základní",J127,0)</f>
        <v>0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20" t="s">
        <v>84</v>
      </c>
      <c r="BK127" s="219">
        <f>ROUND(I127*H127,2)</f>
        <v>0</v>
      </c>
      <c r="BL127" s="20" t="s">
        <v>250</v>
      </c>
      <c r="BM127" s="218" t="s">
        <v>1743</v>
      </c>
    </row>
    <row r="128" s="2" customFormat="1">
      <c r="A128" s="41"/>
      <c r="B128" s="42"/>
      <c r="C128" s="43"/>
      <c r="D128" s="220" t="s">
        <v>150</v>
      </c>
      <c r="E128" s="43"/>
      <c r="F128" s="221" t="s">
        <v>1744</v>
      </c>
      <c r="G128" s="43"/>
      <c r="H128" s="43"/>
      <c r="I128" s="222"/>
      <c r="J128" s="43"/>
      <c r="K128" s="43"/>
      <c r="L128" s="47"/>
      <c r="M128" s="223"/>
      <c r="N128" s="224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150</v>
      </c>
      <c r="AU128" s="20" t="s">
        <v>86</v>
      </c>
    </row>
    <row r="129" s="2" customFormat="1">
      <c r="A129" s="41"/>
      <c r="B129" s="42"/>
      <c r="C129" s="43"/>
      <c r="D129" s="225" t="s">
        <v>152</v>
      </c>
      <c r="E129" s="43"/>
      <c r="F129" s="226" t="s">
        <v>1745</v>
      </c>
      <c r="G129" s="43"/>
      <c r="H129" s="43"/>
      <c r="I129" s="222"/>
      <c r="J129" s="43"/>
      <c r="K129" s="43"/>
      <c r="L129" s="47"/>
      <c r="M129" s="223"/>
      <c r="N129" s="224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152</v>
      </c>
      <c r="AU129" s="20" t="s">
        <v>86</v>
      </c>
    </row>
    <row r="130" s="2" customFormat="1" ht="24.15" customHeight="1">
      <c r="A130" s="41"/>
      <c r="B130" s="42"/>
      <c r="C130" s="207" t="s">
        <v>231</v>
      </c>
      <c r="D130" s="207" t="s">
        <v>143</v>
      </c>
      <c r="E130" s="208" t="s">
        <v>1746</v>
      </c>
      <c r="F130" s="209" t="s">
        <v>1747</v>
      </c>
      <c r="G130" s="210" t="s">
        <v>545</v>
      </c>
      <c r="H130" s="211">
        <v>16</v>
      </c>
      <c r="I130" s="212"/>
      <c r="J130" s="213">
        <f>ROUND(I130*H130,2)</f>
        <v>0</v>
      </c>
      <c r="K130" s="209" t="s">
        <v>147</v>
      </c>
      <c r="L130" s="47"/>
      <c r="M130" s="214" t="s">
        <v>19</v>
      </c>
      <c r="N130" s="215" t="s">
        <v>47</v>
      </c>
      <c r="O130" s="87"/>
      <c r="P130" s="216">
        <f>O130*H130</f>
        <v>0</v>
      </c>
      <c r="Q130" s="216">
        <v>0.00044000000000000002</v>
      </c>
      <c r="R130" s="216">
        <f>Q130*H130</f>
        <v>0.0070400000000000003</v>
      </c>
      <c r="S130" s="216">
        <v>0</v>
      </c>
      <c r="T130" s="217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18" t="s">
        <v>250</v>
      </c>
      <c r="AT130" s="218" t="s">
        <v>143</v>
      </c>
      <c r="AU130" s="218" t="s">
        <v>86</v>
      </c>
      <c r="AY130" s="20" t="s">
        <v>141</v>
      </c>
      <c r="BE130" s="219">
        <f>IF(N130="základní",J130,0)</f>
        <v>0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20" t="s">
        <v>84</v>
      </c>
      <c r="BK130" s="219">
        <f>ROUND(I130*H130,2)</f>
        <v>0</v>
      </c>
      <c r="BL130" s="20" t="s">
        <v>250</v>
      </c>
      <c r="BM130" s="218" t="s">
        <v>1748</v>
      </c>
    </row>
    <row r="131" s="2" customFormat="1">
      <c r="A131" s="41"/>
      <c r="B131" s="42"/>
      <c r="C131" s="43"/>
      <c r="D131" s="220" t="s">
        <v>150</v>
      </c>
      <c r="E131" s="43"/>
      <c r="F131" s="221" t="s">
        <v>1749</v>
      </c>
      <c r="G131" s="43"/>
      <c r="H131" s="43"/>
      <c r="I131" s="222"/>
      <c r="J131" s="43"/>
      <c r="K131" s="43"/>
      <c r="L131" s="47"/>
      <c r="M131" s="223"/>
      <c r="N131" s="224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150</v>
      </c>
      <c r="AU131" s="20" t="s">
        <v>86</v>
      </c>
    </row>
    <row r="132" s="2" customFormat="1">
      <c r="A132" s="41"/>
      <c r="B132" s="42"/>
      <c r="C132" s="43"/>
      <c r="D132" s="225" t="s">
        <v>152</v>
      </c>
      <c r="E132" s="43"/>
      <c r="F132" s="226" t="s">
        <v>1750</v>
      </c>
      <c r="G132" s="43"/>
      <c r="H132" s="43"/>
      <c r="I132" s="222"/>
      <c r="J132" s="43"/>
      <c r="K132" s="43"/>
      <c r="L132" s="47"/>
      <c r="M132" s="223"/>
      <c r="N132" s="224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152</v>
      </c>
      <c r="AU132" s="20" t="s">
        <v>86</v>
      </c>
    </row>
    <row r="133" s="2" customFormat="1" ht="24.15" customHeight="1">
      <c r="A133" s="41"/>
      <c r="B133" s="42"/>
      <c r="C133" s="207" t="s">
        <v>237</v>
      </c>
      <c r="D133" s="207" t="s">
        <v>143</v>
      </c>
      <c r="E133" s="208" t="s">
        <v>1751</v>
      </c>
      <c r="F133" s="209" t="s">
        <v>1752</v>
      </c>
      <c r="G133" s="210" t="s">
        <v>220</v>
      </c>
      <c r="H133" s="211">
        <v>0.079000000000000001</v>
      </c>
      <c r="I133" s="212"/>
      <c r="J133" s="213">
        <f>ROUND(I133*H133,2)</f>
        <v>0</v>
      </c>
      <c r="K133" s="209" t="s">
        <v>147</v>
      </c>
      <c r="L133" s="47"/>
      <c r="M133" s="214" t="s">
        <v>19</v>
      </c>
      <c r="N133" s="215" t="s">
        <v>47</v>
      </c>
      <c r="O133" s="87"/>
      <c r="P133" s="216">
        <f>O133*H133</f>
        <v>0</v>
      </c>
      <c r="Q133" s="216">
        <v>0</v>
      </c>
      <c r="R133" s="216">
        <f>Q133*H133</f>
        <v>0</v>
      </c>
      <c r="S133" s="216">
        <v>0</v>
      </c>
      <c r="T133" s="217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18" t="s">
        <v>250</v>
      </c>
      <c r="AT133" s="218" t="s">
        <v>143</v>
      </c>
      <c r="AU133" s="218" t="s">
        <v>86</v>
      </c>
      <c r="AY133" s="20" t="s">
        <v>141</v>
      </c>
      <c r="BE133" s="219">
        <f>IF(N133="základní",J133,0)</f>
        <v>0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20" t="s">
        <v>84</v>
      </c>
      <c r="BK133" s="219">
        <f>ROUND(I133*H133,2)</f>
        <v>0</v>
      </c>
      <c r="BL133" s="20" t="s">
        <v>250</v>
      </c>
      <c r="BM133" s="218" t="s">
        <v>1753</v>
      </c>
    </row>
    <row r="134" s="2" customFormat="1">
      <c r="A134" s="41"/>
      <c r="B134" s="42"/>
      <c r="C134" s="43"/>
      <c r="D134" s="220" t="s">
        <v>150</v>
      </c>
      <c r="E134" s="43"/>
      <c r="F134" s="221" t="s">
        <v>1754</v>
      </c>
      <c r="G134" s="43"/>
      <c r="H134" s="43"/>
      <c r="I134" s="222"/>
      <c r="J134" s="43"/>
      <c r="K134" s="43"/>
      <c r="L134" s="47"/>
      <c r="M134" s="223"/>
      <c r="N134" s="224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150</v>
      </c>
      <c r="AU134" s="20" t="s">
        <v>86</v>
      </c>
    </row>
    <row r="135" s="2" customFormat="1">
      <c r="A135" s="41"/>
      <c r="B135" s="42"/>
      <c r="C135" s="43"/>
      <c r="D135" s="225" t="s">
        <v>152</v>
      </c>
      <c r="E135" s="43"/>
      <c r="F135" s="226" t="s">
        <v>1755</v>
      </c>
      <c r="G135" s="43"/>
      <c r="H135" s="43"/>
      <c r="I135" s="222"/>
      <c r="J135" s="43"/>
      <c r="K135" s="43"/>
      <c r="L135" s="47"/>
      <c r="M135" s="223"/>
      <c r="N135" s="224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152</v>
      </c>
      <c r="AU135" s="20" t="s">
        <v>86</v>
      </c>
    </row>
    <row r="136" s="12" customFormat="1" ht="22.8" customHeight="1">
      <c r="A136" s="12"/>
      <c r="B136" s="191"/>
      <c r="C136" s="192"/>
      <c r="D136" s="193" t="s">
        <v>75</v>
      </c>
      <c r="E136" s="205" t="s">
        <v>1756</v>
      </c>
      <c r="F136" s="205" t="s">
        <v>1757</v>
      </c>
      <c r="G136" s="192"/>
      <c r="H136" s="192"/>
      <c r="I136" s="195"/>
      <c r="J136" s="206">
        <f>BK136</f>
        <v>0</v>
      </c>
      <c r="K136" s="192"/>
      <c r="L136" s="197"/>
      <c r="M136" s="198"/>
      <c r="N136" s="199"/>
      <c r="O136" s="199"/>
      <c r="P136" s="200">
        <f>SUM(P137:P169)</f>
        <v>0</v>
      </c>
      <c r="Q136" s="199"/>
      <c r="R136" s="200">
        <f>SUM(R137:R169)</f>
        <v>0.052999999999999998</v>
      </c>
      <c r="S136" s="199"/>
      <c r="T136" s="201">
        <f>SUM(T137:T169)</f>
        <v>0.65195999999999998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2" t="s">
        <v>86</v>
      </c>
      <c r="AT136" s="203" t="s">
        <v>75</v>
      </c>
      <c r="AU136" s="203" t="s">
        <v>84</v>
      </c>
      <c r="AY136" s="202" t="s">
        <v>141</v>
      </c>
      <c r="BK136" s="204">
        <f>SUM(BK137:BK169)</f>
        <v>0</v>
      </c>
    </row>
    <row r="137" s="2" customFormat="1" ht="24.15" customHeight="1">
      <c r="A137" s="41"/>
      <c r="B137" s="42"/>
      <c r="C137" s="207" t="s">
        <v>243</v>
      </c>
      <c r="D137" s="207" t="s">
        <v>143</v>
      </c>
      <c r="E137" s="208" t="s">
        <v>1758</v>
      </c>
      <c r="F137" s="209" t="s">
        <v>1759</v>
      </c>
      <c r="G137" s="210" t="s">
        <v>307</v>
      </c>
      <c r="H137" s="211">
        <v>1</v>
      </c>
      <c r="I137" s="212"/>
      <c r="J137" s="213">
        <f>ROUND(I137*H137,2)</f>
        <v>0</v>
      </c>
      <c r="K137" s="209" t="s">
        <v>315</v>
      </c>
      <c r="L137" s="47"/>
      <c r="M137" s="214" t="s">
        <v>19</v>
      </c>
      <c r="N137" s="215" t="s">
        <v>47</v>
      </c>
      <c r="O137" s="87"/>
      <c r="P137" s="216">
        <f>O137*H137</f>
        <v>0</v>
      </c>
      <c r="Q137" s="216">
        <v>0.015129999999999999</v>
      </c>
      <c r="R137" s="216">
        <f>Q137*H137</f>
        <v>0.015129999999999999</v>
      </c>
      <c r="S137" s="216">
        <v>0</v>
      </c>
      <c r="T137" s="217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18" t="s">
        <v>250</v>
      </c>
      <c r="AT137" s="218" t="s">
        <v>143</v>
      </c>
      <c r="AU137" s="218" t="s">
        <v>86</v>
      </c>
      <c r="AY137" s="20" t="s">
        <v>141</v>
      </c>
      <c r="BE137" s="219">
        <f>IF(N137="základní",J137,0)</f>
        <v>0</v>
      </c>
      <c r="BF137" s="219">
        <f>IF(N137="snížená",J137,0)</f>
        <v>0</v>
      </c>
      <c r="BG137" s="219">
        <f>IF(N137="zákl. přenesená",J137,0)</f>
        <v>0</v>
      </c>
      <c r="BH137" s="219">
        <f>IF(N137="sníž. přenesená",J137,0)</f>
        <v>0</v>
      </c>
      <c r="BI137" s="219">
        <f>IF(N137="nulová",J137,0)</f>
        <v>0</v>
      </c>
      <c r="BJ137" s="20" t="s">
        <v>84</v>
      </c>
      <c r="BK137" s="219">
        <f>ROUND(I137*H137,2)</f>
        <v>0</v>
      </c>
      <c r="BL137" s="20" t="s">
        <v>250</v>
      </c>
      <c r="BM137" s="218" t="s">
        <v>1760</v>
      </c>
    </row>
    <row r="138" s="2" customFormat="1">
      <c r="A138" s="41"/>
      <c r="B138" s="42"/>
      <c r="C138" s="43"/>
      <c r="D138" s="220" t="s">
        <v>150</v>
      </c>
      <c r="E138" s="43"/>
      <c r="F138" s="221" t="s">
        <v>1759</v>
      </c>
      <c r="G138" s="43"/>
      <c r="H138" s="43"/>
      <c r="I138" s="222"/>
      <c r="J138" s="43"/>
      <c r="K138" s="43"/>
      <c r="L138" s="47"/>
      <c r="M138" s="223"/>
      <c r="N138" s="224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150</v>
      </c>
      <c r="AU138" s="20" t="s">
        <v>86</v>
      </c>
    </row>
    <row r="139" s="2" customFormat="1" ht="16.5" customHeight="1">
      <c r="A139" s="41"/>
      <c r="B139" s="42"/>
      <c r="C139" s="207" t="s">
        <v>250</v>
      </c>
      <c r="D139" s="207" t="s">
        <v>143</v>
      </c>
      <c r="E139" s="208" t="s">
        <v>1761</v>
      </c>
      <c r="F139" s="209" t="s">
        <v>1762</v>
      </c>
      <c r="G139" s="210" t="s">
        <v>307</v>
      </c>
      <c r="H139" s="211">
        <v>1</v>
      </c>
      <c r="I139" s="212"/>
      <c r="J139" s="213">
        <f>ROUND(I139*H139,2)</f>
        <v>0</v>
      </c>
      <c r="K139" s="209" t="s">
        <v>315</v>
      </c>
      <c r="L139" s="47"/>
      <c r="M139" s="214" t="s">
        <v>19</v>
      </c>
      <c r="N139" s="215" t="s">
        <v>47</v>
      </c>
      <c r="O139" s="87"/>
      <c r="P139" s="216">
        <f>O139*H139</f>
        <v>0</v>
      </c>
      <c r="Q139" s="216">
        <v>0</v>
      </c>
      <c r="R139" s="216">
        <f>Q139*H139</f>
        <v>0</v>
      </c>
      <c r="S139" s="216">
        <v>0.51195999999999997</v>
      </c>
      <c r="T139" s="217">
        <f>S139*H139</f>
        <v>0.51195999999999997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18" t="s">
        <v>250</v>
      </c>
      <c r="AT139" s="218" t="s">
        <v>143</v>
      </c>
      <c r="AU139" s="218" t="s">
        <v>86</v>
      </c>
      <c r="AY139" s="20" t="s">
        <v>141</v>
      </c>
      <c r="BE139" s="219">
        <f>IF(N139="základní",J139,0)</f>
        <v>0</v>
      </c>
      <c r="BF139" s="219">
        <f>IF(N139="snížená",J139,0)</f>
        <v>0</v>
      </c>
      <c r="BG139" s="219">
        <f>IF(N139="zákl. přenesená",J139,0)</f>
        <v>0</v>
      </c>
      <c r="BH139" s="219">
        <f>IF(N139="sníž. přenesená",J139,0)</f>
        <v>0</v>
      </c>
      <c r="BI139" s="219">
        <f>IF(N139="nulová",J139,0)</f>
        <v>0</v>
      </c>
      <c r="BJ139" s="20" t="s">
        <v>84</v>
      </c>
      <c r="BK139" s="219">
        <f>ROUND(I139*H139,2)</f>
        <v>0</v>
      </c>
      <c r="BL139" s="20" t="s">
        <v>250</v>
      </c>
      <c r="BM139" s="218" t="s">
        <v>1763</v>
      </c>
    </row>
    <row r="140" s="2" customFormat="1">
      <c r="A140" s="41"/>
      <c r="B140" s="42"/>
      <c r="C140" s="43"/>
      <c r="D140" s="220" t="s">
        <v>150</v>
      </c>
      <c r="E140" s="43"/>
      <c r="F140" s="221" t="s">
        <v>1764</v>
      </c>
      <c r="G140" s="43"/>
      <c r="H140" s="43"/>
      <c r="I140" s="222"/>
      <c r="J140" s="43"/>
      <c r="K140" s="43"/>
      <c r="L140" s="47"/>
      <c r="M140" s="223"/>
      <c r="N140" s="224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150</v>
      </c>
      <c r="AU140" s="20" t="s">
        <v>86</v>
      </c>
    </row>
    <row r="141" s="2" customFormat="1" ht="16.5" customHeight="1">
      <c r="A141" s="41"/>
      <c r="B141" s="42"/>
      <c r="C141" s="207" t="s">
        <v>256</v>
      </c>
      <c r="D141" s="207" t="s">
        <v>143</v>
      </c>
      <c r="E141" s="208" t="s">
        <v>1765</v>
      </c>
      <c r="F141" s="209" t="s">
        <v>1766</v>
      </c>
      <c r="G141" s="210" t="s">
        <v>307</v>
      </c>
      <c r="H141" s="211">
        <v>1</v>
      </c>
      <c r="I141" s="212"/>
      <c r="J141" s="213">
        <f>ROUND(I141*H141,2)</f>
        <v>0</v>
      </c>
      <c r="K141" s="209" t="s">
        <v>147</v>
      </c>
      <c r="L141" s="47"/>
      <c r="M141" s="214" t="s">
        <v>19</v>
      </c>
      <c r="N141" s="215" t="s">
        <v>47</v>
      </c>
      <c r="O141" s="87"/>
      <c r="P141" s="216">
        <f>O141*H141</f>
        <v>0</v>
      </c>
      <c r="Q141" s="216">
        <v>0</v>
      </c>
      <c r="R141" s="216">
        <f>Q141*H141</f>
        <v>0</v>
      </c>
      <c r="S141" s="216">
        <v>0</v>
      </c>
      <c r="T141" s="217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18" t="s">
        <v>250</v>
      </c>
      <c r="AT141" s="218" t="s">
        <v>143</v>
      </c>
      <c r="AU141" s="218" t="s">
        <v>86</v>
      </c>
      <c r="AY141" s="20" t="s">
        <v>141</v>
      </c>
      <c r="BE141" s="219">
        <f>IF(N141="základní",J141,0)</f>
        <v>0</v>
      </c>
      <c r="BF141" s="219">
        <f>IF(N141="snížená",J141,0)</f>
        <v>0</v>
      </c>
      <c r="BG141" s="219">
        <f>IF(N141="zákl. přenesená",J141,0)</f>
        <v>0</v>
      </c>
      <c r="BH141" s="219">
        <f>IF(N141="sníž. přenesená",J141,0)</f>
        <v>0</v>
      </c>
      <c r="BI141" s="219">
        <f>IF(N141="nulová",J141,0)</f>
        <v>0</v>
      </c>
      <c r="BJ141" s="20" t="s">
        <v>84</v>
      </c>
      <c r="BK141" s="219">
        <f>ROUND(I141*H141,2)</f>
        <v>0</v>
      </c>
      <c r="BL141" s="20" t="s">
        <v>250</v>
      </c>
      <c r="BM141" s="218" t="s">
        <v>1767</v>
      </c>
    </row>
    <row r="142" s="2" customFormat="1">
      <c r="A142" s="41"/>
      <c r="B142" s="42"/>
      <c r="C142" s="43"/>
      <c r="D142" s="220" t="s">
        <v>150</v>
      </c>
      <c r="E142" s="43"/>
      <c r="F142" s="221" t="s">
        <v>1768</v>
      </c>
      <c r="G142" s="43"/>
      <c r="H142" s="43"/>
      <c r="I142" s="222"/>
      <c r="J142" s="43"/>
      <c r="K142" s="43"/>
      <c r="L142" s="47"/>
      <c r="M142" s="223"/>
      <c r="N142" s="224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150</v>
      </c>
      <c r="AU142" s="20" t="s">
        <v>86</v>
      </c>
    </row>
    <row r="143" s="2" customFormat="1">
      <c r="A143" s="41"/>
      <c r="B143" s="42"/>
      <c r="C143" s="43"/>
      <c r="D143" s="225" t="s">
        <v>152</v>
      </c>
      <c r="E143" s="43"/>
      <c r="F143" s="226" t="s">
        <v>1769</v>
      </c>
      <c r="G143" s="43"/>
      <c r="H143" s="43"/>
      <c r="I143" s="222"/>
      <c r="J143" s="43"/>
      <c r="K143" s="43"/>
      <c r="L143" s="47"/>
      <c r="M143" s="223"/>
      <c r="N143" s="224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152</v>
      </c>
      <c r="AU143" s="20" t="s">
        <v>86</v>
      </c>
    </row>
    <row r="144" s="2" customFormat="1" ht="37.8" customHeight="1">
      <c r="A144" s="41"/>
      <c r="B144" s="42"/>
      <c r="C144" s="207" t="s">
        <v>263</v>
      </c>
      <c r="D144" s="207" t="s">
        <v>143</v>
      </c>
      <c r="E144" s="208" t="s">
        <v>1770</v>
      </c>
      <c r="F144" s="209" t="s">
        <v>1771</v>
      </c>
      <c r="G144" s="210" t="s">
        <v>596</v>
      </c>
      <c r="H144" s="211">
        <v>1</v>
      </c>
      <c r="I144" s="212"/>
      <c r="J144" s="213">
        <f>ROUND(I144*H144,2)</f>
        <v>0</v>
      </c>
      <c r="K144" s="209" t="s">
        <v>147</v>
      </c>
      <c r="L144" s="47"/>
      <c r="M144" s="214" t="s">
        <v>19</v>
      </c>
      <c r="N144" s="215" t="s">
        <v>47</v>
      </c>
      <c r="O144" s="87"/>
      <c r="P144" s="216">
        <f>O144*H144</f>
        <v>0</v>
      </c>
      <c r="Q144" s="216">
        <v>0.0039199999999999999</v>
      </c>
      <c r="R144" s="216">
        <f>Q144*H144</f>
        <v>0.0039199999999999999</v>
      </c>
      <c r="S144" s="216">
        <v>0</v>
      </c>
      <c r="T144" s="217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18" t="s">
        <v>250</v>
      </c>
      <c r="AT144" s="218" t="s">
        <v>143</v>
      </c>
      <c r="AU144" s="218" t="s">
        <v>86</v>
      </c>
      <c r="AY144" s="20" t="s">
        <v>141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20" t="s">
        <v>84</v>
      </c>
      <c r="BK144" s="219">
        <f>ROUND(I144*H144,2)</f>
        <v>0</v>
      </c>
      <c r="BL144" s="20" t="s">
        <v>250</v>
      </c>
      <c r="BM144" s="218" t="s">
        <v>1772</v>
      </c>
    </row>
    <row r="145" s="2" customFormat="1">
      <c r="A145" s="41"/>
      <c r="B145" s="42"/>
      <c r="C145" s="43"/>
      <c r="D145" s="220" t="s">
        <v>150</v>
      </c>
      <c r="E145" s="43"/>
      <c r="F145" s="221" t="s">
        <v>1773</v>
      </c>
      <c r="G145" s="43"/>
      <c r="H145" s="43"/>
      <c r="I145" s="222"/>
      <c r="J145" s="43"/>
      <c r="K145" s="43"/>
      <c r="L145" s="47"/>
      <c r="M145" s="223"/>
      <c r="N145" s="224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150</v>
      </c>
      <c r="AU145" s="20" t="s">
        <v>86</v>
      </c>
    </row>
    <row r="146" s="2" customFormat="1">
      <c r="A146" s="41"/>
      <c r="B146" s="42"/>
      <c r="C146" s="43"/>
      <c r="D146" s="225" t="s">
        <v>152</v>
      </c>
      <c r="E146" s="43"/>
      <c r="F146" s="226" t="s">
        <v>1774</v>
      </c>
      <c r="G146" s="43"/>
      <c r="H146" s="43"/>
      <c r="I146" s="222"/>
      <c r="J146" s="43"/>
      <c r="K146" s="43"/>
      <c r="L146" s="47"/>
      <c r="M146" s="223"/>
      <c r="N146" s="224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152</v>
      </c>
      <c r="AU146" s="20" t="s">
        <v>86</v>
      </c>
    </row>
    <row r="147" s="2" customFormat="1" ht="24.15" customHeight="1">
      <c r="A147" s="41"/>
      <c r="B147" s="42"/>
      <c r="C147" s="207" t="s">
        <v>270</v>
      </c>
      <c r="D147" s="207" t="s">
        <v>143</v>
      </c>
      <c r="E147" s="208" t="s">
        <v>1775</v>
      </c>
      <c r="F147" s="209" t="s">
        <v>1776</v>
      </c>
      <c r="G147" s="210" t="s">
        <v>596</v>
      </c>
      <c r="H147" s="211">
        <v>1</v>
      </c>
      <c r="I147" s="212"/>
      <c r="J147" s="213">
        <f>ROUND(I147*H147,2)</f>
        <v>0</v>
      </c>
      <c r="K147" s="209" t="s">
        <v>315</v>
      </c>
      <c r="L147" s="47"/>
      <c r="M147" s="214" t="s">
        <v>19</v>
      </c>
      <c r="N147" s="215" t="s">
        <v>47</v>
      </c>
      <c r="O147" s="87"/>
      <c r="P147" s="216">
        <f>O147*H147</f>
        <v>0</v>
      </c>
      <c r="Q147" s="216">
        <v>0.00165</v>
      </c>
      <c r="R147" s="216">
        <f>Q147*H147</f>
        <v>0.00165</v>
      </c>
      <c r="S147" s="216">
        <v>0</v>
      </c>
      <c r="T147" s="217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18" t="s">
        <v>250</v>
      </c>
      <c r="AT147" s="218" t="s">
        <v>143</v>
      </c>
      <c r="AU147" s="218" t="s">
        <v>86</v>
      </c>
      <c r="AY147" s="20" t="s">
        <v>141</v>
      </c>
      <c r="BE147" s="219">
        <f>IF(N147="základní",J147,0)</f>
        <v>0</v>
      </c>
      <c r="BF147" s="219">
        <f>IF(N147="snížená",J147,0)</f>
        <v>0</v>
      </c>
      <c r="BG147" s="219">
        <f>IF(N147="zákl. přenesená",J147,0)</f>
        <v>0</v>
      </c>
      <c r="BH147" s="219">
        <f>IF(N147="sníž. přenesená",J147,0)</f>
        <v>0</v>
      </c>
      <c r="BI147" s="219">
        <f>IF(N147="nulová",J147,0)</f>
        <v>0</v>
      </c>
      <c r="BJ147" s="20" t="s">
        <v>84</v>
      </c>
      <c r="BK147" s="219">
        <f>ROUND(I147*H147,2)</f>
        <v>0</v>
      </c>
      <c r="BL147" s="20" t="s">
        <v>250</v>
      </c>
      <c r="BM147" s="218" t="s">
        <v>1777</v>
      </c>
    </row>
    <row r="148" s="2" customFormat="1">
      <c r="A148" s="41"/>
      <c r="B148" s="42"/>
      <c r="C148" s="43"/>
      <c r="D148" s="220" t="s">
        <v>150</v>
      </c>
      <c r="E148" s="43"/>
      <c r="F148" s="221" t="s">
        <v>1776</v>
      </c>
      <c r="G148" s="43"/>
      <c r="H148" s="43"/>
      <c r="I148" s="222"/>
      <c r="J148" s="43"/>
      <c r="K148" s="43"/>
      <c r="L148" s="47"/>
      <c r="M148" s="223"/>
      <c r="N148" s="224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150</v>
      </c>
      <c r="AU148" s="20" t="s">
        <v>86</v>
      </c>
    </row>
    <row r="149" s="2" customFormat="1" ht="16.5" customHeight="1">
      <c r="A149" s="41"/>
      <c r="B149" s="42"/>
      <c r="C149" s="207" t="s">
        <v>277</v>
      </c>
      <c r="D149" s="207" t="s">
        <v>143</v>
      </c>
      <c r="E149" s="208" t="s">
        <v>1778</v>
      </c>
      <c r="F149" s="209" t="s">
        <v>1779</v>
      </c>
      <c r="G149" s="210" t="s">
        <v>307</v>
      </c>
      <c r="H149" s="211">
        <v>1</v>
      </c>
      <c r="I149" s="212"/>
      <c r="J149" s="213">
        <f>ROUND(I149*H149,2)</f>
        <v>0</v>
      </c>
      <c r="K149" s="209" t="s">
        <v>147</v>
      </c>
      <c r="L149" s="47"/>
      <c r="M149" s="214" t="s">
        <v>19</v>
      </c>
      <c r="N149" s="215" t="s">
        <v>47</v>
      </c>
      <c r="O149" s="87"/>
      <c r="P149" s="216">
        <f>O149*H149</f>
        <v>0</v>
      </c>
      <c r="Q149" s="216">
        <v>0</v>
      </c>
      <c r="R149" s="216">
        <f>Q149*H149</f>
        <v>0</v>
      </c>
      <c r="S149" s="216">
        <v>0</v>
      </c>
      <c r="T149" s="217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18" t="s">
        <v>250</v>
      </c>
      <c r="AT149" s="218" t="s">
        <v>143</v>
      </c>
      <c r="AU149" s="218" t="s">
        <v>86</v>
      </c>
      <c r="AY149" s="20" t="s">
        <v>141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20" t="s">
        <v>84</v>
      </c>
      <c r="BK149" s="219">
        <f>ROUND(I149*H149,2)</f>
        <v>0</v>
      </c>
      <c r="BL149" s="20" t="s">
        <v>250</v>
      </c>
      <c r="BM149" s="218" t="s">
        <v>1780</v>
      </c>
    </row>
    <row r="150" s="2" customFormat="1">
      <c r="A150" s="41"/>
      <c r="B150" s="42"/>
      <c r="C150" s="43"/>
      <c r="D150" s="220" t="s">
        <v>150</v>
      </c>
      <c r="E150" s="43"/>
      <c r="F150" s="221" t="s">
        <v>1781</v>
      </c>
      <c r="G150" s="43"/>
      <c r="H150" s="43"/>
      <c r="I150" s="222"/>
      <c r="J150" s="43"/>
      <c r="K150" s="43"/>
      <c r="L150" s="47"/>
      <c r="M150" s="223"/>
      <c r="N150" s="224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150</v>
      </c>
      <c r="AU150" s="20" t="s">
        <v>86</v>
      </c>
    </row>
    <row r="151" s="2" customFormat="1">
      <c r="A151" s="41"/>
      <c r="B151" s="42"/>
      <c r="C151" s="43"/>
      <c r="D151" s="225" t="s">
        <v>152</v>
      </c>
      <c r="E151" s="43"/>
      <c r="F151" s="226" t="s">
        <v>1782</v>
      </c>
      <c r="G151" s="43"/>
      <c r="H151" s="43"/>
      <c r="I151" s="222"/>
      <c r="J151" s="43"/>
      <c r="K151" s="43"/>
      <c r="L151" s="47"/>
      <c r="M151" s="223"/>
      <c r="N151" s="224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152</v>
      </c>
      <c r="AU151" s="20" t="s">
        <v>86</v>
      </c>
    </row>
    <row r="152" s="2" customFormat="1" ht="16.5" customHeight="1">
      <c r="A152" s="41"/>
      <c r="B152" s="42"/>
      <c r="C152" s="259" t="s">
        <v>7</v>
      </c>
      <c r="D152" s="259" t="s">
        <v>244</v>
      </c>
      <c r="E152" s="260" t="s">
        <v>1783</v>
      </c>
      <c r="F152" s="261" t="s">
        <v>1784</v>
      </c>
      <c r="G152" s="262" t="s">
        <v>307</v>
      </c>
      <c r="H152" s="263">
        <v>1</v>
      </c>
      <c r="I152" s="264"/>
      <c r="J152" s="265">
        <f>ROUND(I152*H152,2)</f>
        <v>0</v>
      </c>
      <c r="K152" s="261" t="s">
        <v>147</v>
      </c>
      <c r="L152" s="266"/>
      <c r="M152" s="267" t="s">
        <v>19</v>
      </c>
      <c r="N152" s="268" t="s">
        <v>47</v>
      </c>
      <c r="O152" s="87"/>
      <c r="P152" s="216">
        <f>O152*H152</f>
        <v>0</v>
      </c>
      <c r="Q152" s="216">
        <v>0.00012</v>
      </c>
      <c r="R152" s="216">
        <f>Q152*H152</f>
        <v>0.00012</v>
      </c>
      <c r="S152" s="216">
        <v>0</v>
      </c>
      <c r="T152" s="217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18" t="s">
        <v>345</v>
      </c>
      <c r="AT152" s="218" t="s">
        <v>244</v>
      </c>
      <c r="AU152" s="218" t="s">
        <v>86</v>
      </c>
      <c r="AY152" s="20" t="s">
        <v>141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20" t="s">
        <v>84</v>
      </c>
      <c r="BK152" s="219">
        <f>ROUND(I152*H152,2)</f>
        <v>0</v>
      </c>
      <c r="BL152" s="20" t="s">
        <v>250</v>
      </c>
      <c r="BM152" s="218" t="s">
        <v>1785</v>
      </c>
    </row>
    <row r="153" s="2" customFormat="1">
      <c r="A153" s="41"/>
      <c r="B153" s="42"/>
      <c r="C153" s="43"/>
      <c r="D153" s="220" t="s">
        <v>150</v>
      </c>
      <c r="E153" s="43"/>
      <c r="F153" s="221" t="s">
        <v>1784</v>
      </c>
      <c r="G153" s="43"/>
      <c r="H153" s="43"/>
      <c r="I153" s="222"/>
      <c r="J153" s="43"/>
      <c r="K153" s="43"/>
      <c r="L153" s="47"/>
      <c r="M153" s="223"/>
      <c r="N153" s="224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150</v>
      </c>
      <c r="AU153" s="20" t="s">
        <v>86</v>
      </c>
    </row>
    <row r="154" s="2" customFormat="1" ht="16.5" customHeight="1">
      <c r="A154" s="41"/>
      <c r="B154" s="42"/>
      <c r="C154" s="207" t="s">
        <v>290</v>
      </c>
      <c r="D154" s="207" t="s">
        <v>143</v>
      </c>
      <c r="E154" s="208" t="s">
        <v>1786</v>
      </c>
      <c r="F154" s="209" t="s">
        <v>1787</v>
      </c>
      <c r="G154" s="210" t="s">
        <v>307</v>
      </c>
      <c r="H154" s="211">
        <v>1</v>
      </c>
      <c r="I154" s="212"/>
      <c r="J154" s="213">
        <f>ROUND(I154*H154,2)</f>
        <v>0</v>
      </c>
      <c r="K154" s="209" t="s">
        <v>147</v>
      </c>
      <c r="L154" s="47"/>
      <c r="M154" s="214" t="s">
        <v>19</v>
      </c>
      <c r="N154" s="215" t="s">
        <v>47</v>
      </c>
      <c r="O154" s="87"/>
      <c r="P154" s="216">
        <f>O154*H154</f>
        <v>0</v>
      </c>
      <c r="Q154" s="216">
        <v>0</v>
      </c>
      <c r="R154" s="216">
        <f>Q154*H154</f>
        <v>0</v>
      </c>
      <c r="S154" s="216">
        <v>0</v>
      </c>
      <c r="T154" s="217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18" t="s">
        <v>250</v>
      </c>
      <c r="AT154" s="218" t="s">
        <v>143</v>
      </c>
      <c r="AU154" s="218" t="s">
        <v>86</v>
      </c>
      <c r="AY154" s="20" t="s">
        <v>141</v>
      </c>
      <c r="BE154" s="219">
        <f>IF(N154="základní",J154,0)</f>
        <v>0</v>
      </c>
      <c r="BF154" s="219">
        <f>IF(N154="snížená",J154,0)</f>
        <v>0</v>
      </c>
      <c r="BG154" s="219">
        <f>IF(N154="zákl. přenesená",J154,0)</f>
        <v>0</v>
      </c>
      <c r="BH154" s="219">
        <f>IF(N154="sníž. přenesená",J154,0)</f>
        <v>0</v>
      </c>
      <c r="BI154" s="219">
        <f>IF(N154="nulová",J154,0)</f>
        <v>0</v>
      </c>
      <c r="BJ154" s="20" t="s">
        <v>84</v>
      </c>
      <c r="BK154" s="219">
        <f>ROUND(I154*H154,2)</f>
        <v>0</v>
      </c>
      <c r="BL154" s="20" t="s">
        <v>250</v>
      </c>
      <c r="BM154" s="218" t="s">
        <v>1788</v>
      </c>
    </row>
    <row r="155" s="2" customFormat="1">
      <c r="A155" s="41"/>
      <c r="B155" s="42"/>
      <c r="C155" s="43"/>
      <c r="D155" s="220" t="s">
        <v>150</v>
      </c>
      <c r="E155" s="43"/>
      <c r="F155" s="221" t="s">
        <v>1789</v>
      </c>
      <c r="G155" s="43"/>
      <c r="H155" s="43"/>
      <c r="I155" s="222"/>
      <c r="J155" s="43"/>
      <c r="K155" s="43"/>
      <c r="L155" s="47"/>
      <c r="M155" s="223"/>
      <c r="N155" s="224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150</v>
      </c>
      <c r="AU155" s="20" t="s">
        <v>86</v>
      </c>
    </row>
    <row r="156" s="2" customFormat="1">
      <c r="A156" s="41"/>
      <c r="B156" s="42"/>
      <c r="C156" s="43"/>
      <c r="D156" s="225" t="s">
        <v>152</v>
      </c>
      <c r="E156" s="43"/>
      <c r="F156" s="226" t="s">
        <v>1790</v>
      </c>
      <c r="G156" s="43"/>
      <c r="H156" s="43"/>
      <c r="I156" s="222"/>
      <c r="J156" s="43"/>
      <c r="K156" s="43"/>
      <c r="L156" s="47"/>
      <c r="M156" s="223"/>
      <c r="N156" s="224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152</v>
      </c>
      <c r="AU156" s="20" t="s">
        <v>86</v>
      </c>
    </row>
    <row r="157" s="2" customFormat="1" ht="16.5" customHeight="1">
      <c r="A157" s="41"/>
      <c r="B157" s="42"/>
      <c r="C157" s="259" t="s">
        <v>296</v>
      </c>
      <c r="D157" s="259" t="s">
        <v>244</v>
      </c>
      <c r="E157" s="260" t="s">
        <v>1791</v>
      </c>
      <c r="F157" s="261" t="s">
        <v>1792</v>
      </c>
      <c r="G157" s="262" t="s">
        <v>545</v>
      </c>
      <c r="H157" s="263">
        <v>1</v>
      </c>
      <c r="I157" s="264"/>
      <c r="J157" s="265">
        <f>ROUND(I157*H157,2)</f>
        <v>0</v>
      </c>
      <c r="K157" s="261" t="s">
        <v>147</v>
      </c>
      <c r="L157" s="266"/>
      <c r="M157" s="267" t="s">
        <v>19</v>
      </c>
      <c r="N157" s="268" t="s">
        <v>47</v>
      </c>
      <c r="O157" s="87"/>
      <c r="P157" s="216">
        <f>O157*H157</f>
        <v>0</v>
      </c>
      <c r="Q157" s="216">
        <v>0.00040999999999999999</v>
      </c>
      <c r="R157" s="216">
        <f>Q157*H157</f>
        <v>0.00040999999999999999</v>
      </c>
      <c r="S157" s="216">
        <v>0</v>
      </c>
      <c r="T157" s="217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18" t="s">
        <v>345</v>
      </c>
      <c r="AT157" s="218" t="s">
        <v>244</v>
      </c>
      <c r="AU157" s="218" t="s">
        <v>86</v>
      </c>
      <c r="AY157" s="20" t="s">
        <v>141</v>
      </c>
      <c r="BE157" s="219">
        <f>IF(N157="základní",J157,0)</f>
        <v>0</v>
      </c>
      <c r="BF157" s="219">
        <f>IF(N157="snížená",J157,0)</f>
        <v>0</v>
      </c>
      <c r="BG157" s="219">
        <f>IF(N157="zákl. přenesená",J157,0)</f>
        <v>0</v>
      </c>
      <c r="BH157" s="219">
        <f>IF(N157="sníž. přenesená",J157,0)</f>
        <v>0</v>
      </c>
      <c r="BI157" s="219">
        <f>IF(N157="nulová",J157,0)</f>
        <v>0</v>
      </c>
      <c r="BJ157" s="20" t="s">
        <v>84</v>
      </c>
      <c r="BK157" s="219">
        <f>ROUND(I157*H157,2)</f>
        <v>0</v>
      </c>
      <c r="BL157" s="20" t="s">
        <v>250</v>
      </c>
      <c r="BM157" s="218" t="s">
        <v>1793</v>
      </c>
    </row>
    <row r="158" s="2" customFormat="1">
      <c r="A158" s="41"/>
      <c r="B158" s="42"/>
      <c r="C158" s="43"/>
      <c r="D158" s="220" t="s">
        <v>150</v>
      </c>
      <c r="E158" s="43"/>
      <c r="F158" s="221" t="s">
        <v>1792</v>
      </c>
      <c r="G158" s="43"/>
      <c r="H158" s="43"/>
      <c r="I158" s="222"/>
      <c r="J158" s="43"/>
      <c r="K158" s="43"/>
      <c r="L158" s="47"/>
      <c r="M158" s="223"/>
      <c r="N158" s="224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150</v>
      </c>
      <c r="AU158" s="20" t="s">
        <v>86</v>
      </c>
    </row>
    <row r="159" s="2" customFormat="1" ht="33" customHeight="1">
      <c r="A159" s="41"/>
      <c r="B159" s="42"/>
      <c r="C159" s="207" t="s">
        <v>304</v>
      </c>
      <c r="D159" s="207" t="s">
        <v>143</v>
      </c>
      <c r="E159" s="208" t="s">
        <v>1794</v>
      </c>
      <c r="F159" s="209" t="s">
        <v>1795</v>
      </c>
      <c r="G159" s="210" t="s">
        <v>596</v>
      </c>
      <c r="H159" s="211">
        <v>1</v>
      </c>
      <c r="I159" s="212"/>
      <c r="J159" s="213">
        <f>ROUND(I159*H159,2)</f>
        <v>0</v>
      </c>
      <c r="K159" s="209" t="s">
        <v>315</v>
      </c>
      <c r="L159" s="47"/>
      <c r="M159" s="214" t="s">
        <v>19</v>
      </c>
      <c r="N159" s="215" t="s">
        <v>47</v>
      </c>
      <c r="O159" s="87"/>
      <c r="P159" s="216">
        <f>O159*H159</f>
        <v>0</v>
      </c>
      <c r="Q159" s="216">
        <v>0</v>
      </c>
      <c r="R159" s="216">
        <f>Q159*H159</f>
        <v>0</v>
      </c>
      <c r="S159" s="216">
        <v>0.14000000000000001</v>
      </c>
      <c r="T159" s="217">
        <f>S159*H159</f>
        <v>0.14000000000000001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18" t="s">
        <v>250</v>
      </c>
      <c r="AT159" s="218" t="s">
        <v>143</v>
      </c>
      <c r="AU159" s="218" t="s">
        <v>86</v>
      </c>
      <c r="AY159" s="20" t="s">
        <v>141</v>
      </c>
      <c r="BE159" s="219">
        <f>IF(N159="základní",J159,0)</f>
        <v>0</v>
      </c>
      <c r="BF159" s="219">
        <f>IF(N159="snížená",J159,0)</f>
        <v>0</v>
      </c>
      <c r="BG159" s="219">
        <f>IF(N159="zákl. přenesená",J159,0)</f>
        <v>0</v>
      </c>
      <c r="BH159" s="219">
        <f>IF(N159="sníž. přenesená",J159,0)</f>
        <v>0</v>
      </c>
      <c r="BI159" s="219">
        <f>IF(N159="nulová",J159,0)</f>
        <v>0</v>
      </c>
      <c r="BJ159" s="20" t="s">
        <v>84</v>
      </c>
      <c r="BK159" s="219">
        <f>ROUND(I159*H159,2)</f>
        <v>0</v>
      </c>
      <c r="BL159" s="20" t="s">
        <v>250</v>
      </c>
      <c r="BM159" s="218" t="s">
        <v>1796</v>
      </c>
    </row>
    <row r="160" s="2" customFormat="1">
      <c r="A160" s="41"/>
      <c r="B160" s="42"/>
      <c r="C160" s="43"/>
      <c r="D160" s="220" t="s">
        <v>150</v>
      </c>
      <c r="E160" s="43"/>
      <c r="F160" s="221" t="s">
        <v>1795</v>
      </c>
      <c r="G160" s="43"/>
      <c r="H160" s="43"/>
      <c r="I160" s="222"/>
      <c r="J160" s="43"/>
      <c r="K160" s="43"/>
      <c r="L160" s="47"/>
      <c r="M160" s="223"/>
      <c r="N160" s="224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150</v>
      </c>
      <c r="AU160" s="20" t="s">
        <v>86</v>
      </c>
    </row>
    <row r="161" s="2" customFormat="1" ht="24.15" customHeight="1">
      <c r="A161" s="41"/>
      <c r="B161" s="42"/>
      <c r="C161" s="207" t="s">
        <v>312</v>
      </c>
      <c r="D161" s="207" t="s">
        <v>143</v>
      </c>
      <c r="E161" s="208" t="s">
        <v>1797</v>
      </c>
      <c r="F161" s="209" t="s">
        <v>1798</v>
      </c>
      <c r="G161" s="210" t="s">
        <v>307</v>
      </c>
      <c r="H161" s="211">
        <v>1</v>
      </c>
      <c r="I161" s="212"/>
      <c r="J161" s="213">
        <f>ROUND(I161*H161,2)</f>
        <v>0</v>
      </c>
      <c r="K161" s="209" t="s">
        <v>315</v>
      </c>
      <c r="L161" s="47"/>
      <c r="M161" s="214" t="s">
        <v>19</v>
      </c>
      <c r="N161" s="215" t="s">
        <v>47</v>
      </c>
      <c r="O161" s="87"/>
      <c r="P161" s="216">
        <f>O161*H161</f>
        <v>0</v>
      </c>
      <c r="Q161" s="216">
        <v>0.015559999999999999</v>
      </c>
      <c r="R161" s="216">
        <f>Q161*H161</f>
        <v>0.015559999999999999</v>
      </c>
      <c r="S161" s="216">
        <v>0</v>
      </c>
      <c r="T161" s="217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18" t="s">
        <v>250</v>
      </c>
      <c r="AT161" s="218" t="s">
        <v>143</v>
      </c>
      <c r="AU161" s="218" t="s">
        <v>86</v>
      </c>
      <c r="AY161" s="20" t="s">
        <v>141</v>
      </c>
      <c r="BE161" s="219">
        <f>IF(N161="základní",J161,0)</f>
        <v>0</v>
      </c>
      <c r="BF161" s="219">
        <f>IF(N161="snížená",J161,0)</f>
        <v>0</v>
      </c>
      <c r="BG161" s="219">
        <f>IF(N161="zákl. přenesená",J161,0)</f>
        <v>0</v>
      </c>
      <c r="BH161" s="219">
        <f>IF(N161="sníž. přenesená",J161,0)</f>
        <v>0</v>
      </c>
      <c r="BI161" s="219">
        <f>IF(N161="nulová",J161,0)</f>
        <v>0</v>
      </c>
      <c r="BJ161" s="20" t="s">
        <v>84</v>
      </c>
      <c r="BK161" s="219">
        <f>ROUND(I161*H161,2)</f>
        <v>0</v>
      </c>
      <c r="BL161" s="20" t="s">
        <v>250</v>
      </c>
      <c r="BM161" s="218" t="s">
        <v>1799</v>
      </c>
    </row>
    <row r="162" s="2" customFormat="1">
      <c r="A162" s="41"/>
      <c r="B162" s="42"/>
      <c r="C162" s="43"/>
      <c r="D162" s="220" t="s">
        <v>150</v>
      </c>
      <c r="E162" s="43"/>
      <c r="F162" s="221" t="s">
        <v>1798</v>
      </c>
      <c r="G162" s="43"/>
      <c r="H162" s="43"/>
      <c r="I162" s="222"/>
      <c r="J162" s="43"/>
      <c r="K162" s="43"/>
      <c r="L162" s="47"/>
      <c r="M162" s="223"/>
      <c r="N162" s="224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150</v>
      </c>
      <c r="AU162" s="20" t="s">
        <v>86</v>
      </c>
    </row>
    <row r="163" s="2" customFormat="1" ht="33" customHeight="1">
      <c r="A163" s="41"/>
      <c r="B163" s="42"/>
      <c r="C163" s="207" t="s">
        <v>317</v>
      </c>
      <c r="D163" s="207" t="s">
        <v>143</v>
      </c>
      <c r="E163" s="208" t="s">
        <v>1800</v>
      </c>
      <c r="F163" s="209" t="s">
        <v>1801</v>
      </c>
      <c r="G163" s="210" t="s">
        <v>307</v>
      </c>
      <c r="H163" s="211">
        <v>1</v>
      </c>
      <c r="I163" s="212"/>
      <c r="J163" s="213">
        <f>ROUND(I163*H163,2)</f>
        <v>0</v>
      </c>
      <c r="K163" s="209" t="s">
        <v>315</v>
      </c>
      <c r="L163" s="47"/>
      <c r="M163" s="214" t="s">
        <v>19</v>
      </c>
      <c r="N163" s="215" t="s">
        <v>47</v>
      </c>
      <c r="O163" s="87"/>
      <c r="P163" s="216">
        <f>O163*H163</f>
        <v>0</v>
      </c>
      <c r="Q163" s="216">
        <v>0.015559999999999999</v>
      </c>
      <c r="R163" s="216">
        <f>Q163*H163</f>
        <v>0.015559999999999999</v>
      </c>
      <c r="S163" s="216">
        <v>0</v>
      </c>
      <c r="T163" s="217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18" t="s">
        <v>250</v>
      </c>
      <c r="AT163" s="218" t="s">
        <v>143</v>
      </c>
      <c r="AU163" s="218" t="s">
        <v>86</v>
      </c>
      <c r="AY163" s="20" t="s">
        <v>141</v>
      </c>
      <c r="BE163" s="219">
        <f>IF(N163="základní",J163,0)</f>
        <v>0</v>
      </c>
      <c r="BF163" s="219">
        <f>IF(N163="snížená",J163,0)</f>
        <v>0</v>
      </c>
      <c r="BG163" s="219">
        <f>IF(N163="zákl. přenesená",J163,0)</f>
        <v>0</v>
      </c>
      <c r="BH163" s="219">
        <f>IF(N163="sníž. přenesená",J163,0)</f>
        <v>0</v>
      </c>
      <c r="BI163" s="219">
        <f>IF(N163="nulová",J163,0)</f>
        <v>0</v>
      </c>
      <c r="BJ163" s="20" t="s">
        <v>84</v>
      </c>
      <c r="BK163" s="219">
        <f>ROUND(I163*H163,2)</f>
        <v>0</v>
      </c>
      <c r="BL163" s="20" t="s">
        <v>250</v>
      </c>
      <c r="BM163" s="218" t="s">
        <v>1802</v>
      </c>
    </row>
    <row r="164" s="2" customFormat="1">
      <c r="A164" s="41"/>
      <c r="B164" s="42"/>
      <c r="C164" s="43"/>
      <c r="D164" s="220" t="s">
        <v>150</v>
      </c>
      <c r="E164" s="43"/>
      <c r="F164" s="221" t="s">
        <v>1801</v>
      </c>
      <c r="G164" s="43"/>
      <c r="H164" s="43"/>
      <c r="I164" s="222"/>
      <c r="J164" s="43"/>
      <c r="K164" s="43"/>
      <c r="L164" s="47"/>
      <c r="M164" s="223"/>
      <c r="N164" s="224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150</v>
      </c>
      <c r="AU164" s="20" t="s">
        <v>86</v>
      </c>
    </row>
    <row r="165" s="2" customFormat="1" ht="24.15" customHeight="1">
      <c r="A165" s="41"/>
      <c r="B165" s="42"/>
      <c r="C165" s="259" t="s">
        <v>321</v>
      </c>
      <c r="D165" s="259" t="s">
        <v>244</v>
      </c>
      <c r="E165" s="260" t="s">
        <v>1803</v>
      </c>
      <c r="F165" s="261" t="s">
        <v>1804</v>
      </c>
      <c r="G165" s="262" t="s">
        <v>1124</v>
      </c>
      <c r="H165" s="263">
        <v>1</v>
      </c>
      <c r="I165" s="264"/>
      <c r="J165" s="265">
        <f>ROUND(I165*H165,2)</f>
        <v>0</v>
      </c>
      <c r="K165" s="261" t="s">
        <v>315</v>
      </c>
      <c r="L165" s="266"/>
      <c r="M165" s="267" t="s">
        <v>19</v>
      </c>
      <c r="N165" s="268" t="s">
        <v>47</v>
      </c>
      <c r="O165" s="87"/>
      <c r="P165" s="216">
        <f>O165*H165</f>
        <v>0</v>
      </c>
      <c r="Q165" s="216">
        <v>0.00064999999999999997</v>
      </c>
      <c r="R165" s="216">
        <f>Q165*H165</f>
        <v>0.00064999999999999997</v>
      </c>
      <c r="S165" s="216">
        <v>0</v>
      </c>
      <c r="T165" s="217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18" t="s">
        <v>345</v>
      </c>
      <c r="AT165" s="218" t="s">
        <v>244</v>
      </c>
      <c r="AU165" s="218" t="s">
        <v>86</v>
      </c>
      <c r="AY165" s="20" t="s">
        <v>141</v>
      </c>
      <c r="BE165" s="219">
        <f>IF(N165="základní",J165,0)</f>
        <v>0</v>
      </c>
      <c r="BF165" s="219">
        <f>IF(N165="snížená",J165,0)</f>
        <v>0</v>
      </c>
      <c r="BG165" s="219">
        <f>IF(N165="zákl. přenesená",J165,0)</f>
        <v>0</v>
      </c>
      <c r="BH165" s="219">
        <f>IF(N165="sníž. přenesená",J165,0)</f>
        <v>0</v>
      </c>
      <c r="BI165" s="219">
        <f>IF(N165="nulová",J165,0)</f>
        <v>0</v>
      </c>
      <c r="BJ165" s="20" t="s">
        <v>84</v>
      </c>
      <c r="BK165" s="219">
        <f>ROUND(I165*H165,2)</f>
        <v>0</v>
      </c>
      <c r="BL165" s="20" t="s">
        <v>250</v>
      </c>
      <c r="BM165" s="218" t="s">
        <v>1805</v>
      </c>
    </row>
    <row r="166" s="2" customFormat="1">
      <c r="A166" s="41"/>
      <c r="B166" s="42"/>
      <c r="C166" s="43"/>
      <c r="D166" s="220" t="s">
        <v>150</v>
      </c>
      <c r="E166" s="43"/>
      <c r="F166" s="221" t="s">
        <v>1804</v>
      </c>
      <c r="G166" s="43"/>
      <c r="H166" s="43"/>
      <c r="I166" s="222"/>
      <c r="J166" s="43"/>
      <c r="K166" s="43"/>
      <c r="L166" s="47"/>
      <c r="M166" s="223"/>
      <c r="N166" s="224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150</v>
      </c>
      <c r="AU166" s="20" t="s">
        <v>86</v>
      </c>
    </row>
    <row r="167" s="2" customFormat="1" ht="24.15" customHeight="1">
      <c r="A167" s="41"/>
      <c r="B167" s="42"/>
      <c r="C167" s="207" t="s">
        <v>327</v>
      </c>
      <c r="D167" s="207" t="s">
        <v>143</v>
      </c>
      <c r="E167" s="208" t="s">
        <v>1806</v>
      </c>
      <c r="F167" s="209" t="s">
        <v>1807</v>
      </c>
      <c r="G167" s="210" t="s">
        <v>220</v>
      </c>
      <c r="H167" s="211">
        <v>0.052999999999999998</v>
      </c>
      <c r="I167" s="212"/>
      <c r="J167" s="213">
        <f>ROUND(I167*H167,2)</f>
        <v>0</v>
      </c>
      <c r="K167" s="209" t="s">
        <v>147</v>
      </c>
      <c r="L167" s="47"/>
      <c r="M167" s="214" t="s">
        <v>19</v>
      </c>
      <c r="N167" s="215" t="s">
        <v>47</v>
      </c>
      <c r="O167" s="87"/>
      <c r="P167" s="216">
        <f>O167*H167</f>
        <v>0</v>
      </c>
      <c r="Q167" s="216">
        <v>0</v>
      </c>
      <c r="R167" s="216">
        <f>Q167*H167</f>
        <v>0</v>
      </c>
      <c r="S167" s="216">
        <v>0</v>
      </c>
      <c r="T167" s="217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18" t="s">
        <v>250</v>
      </c>
      <c r="AT167" s="218" t="s">
        <v>143</v>
      </c>
      <c r="AU167" s="218" t="s">
        <v>86</v>
      </c>
      <c r="AY167" s="20" t="s">
        <v>141</v>
      </c>
      <c r="BE167" s="219">
        <f>IF(N167="základní",J167,0)</f>
        <v>0</v>
      </c>
      <c r="BF167" s="219">
        <f>IF(N167="snížená",J167,0)</f>
        <v>0</v>
      </c>
      <c r="BG167" s="219">
        <f>IF(N167="zákl. přenesená",J167,0)</f>
        <v>0</v>
      </c>
      <c r="BH167" s="219">
        <f>IF(N167="sníž. přenesená",J167,0)</f>
        <v>0</v>
      </c>
      <c r="BI167" s="219">
        <f>IF(N167="nulová",J167,0)</f>
        <v>0</v>
      </c>
      <c r="BJ167" s="20" t="s">
        <v>84</v>
      </c>
      <c r="BK167" s="219">
        <f>ROUND(I167*H167,2)</f>
        <v>0</v>
      </c>
      <c r="BL167" s="20" t="s">
        <v>250</v>
      </c>
      <c r="BM167" s="218" t="s">
        <v>1808</v>
      </c>
    </row>
    <row r="168" s="2" customFormat="1">
      <c r="A168" s="41"/>
      <c r="B168" s="42"/>
      <c r="C168" s="43"/>
      <c r="D168" s="220" t="s">
        <v>150</v>
      </c>
      <c r="E168" s="43"/>
      <c r="F168" s="221" t="s">
        <v>1809</v>
      </c>
      <c r="G168" s="43"/>
      <c r="H168" s="43"/>
      <c r="I168" s="222"/>
      <c r="J168" s="43"/>
      <c r="K168" s="43"/>
      <c r="L168" s="47"/>
      <c r="M168" s="223"/>
      <c r="N168" s="224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150</v>
      </c>
      <c r="AU168" s="20" t="s">
        <v>86</v>
      </c>
    </row>
    <row r="169" s="2" customFormat="1">
      <c r="A169" s="41"/>
      <c r="B169" s="42"/>
      <c r="C169" s="43"/>
      <c r="D169" s="225" t="s">
        <v>152</v>
      </c>
      <c r="E169" s="43"/>
      <c r="F169" s="226" t="s">
        <v>1810</v>
      </c>
      <c r="G169" s="43"/>
      <c r="H169" s="43"/>
      <c r="I169" s="222"/>
      <c r="J169" s="43"/>
      <c r="K169" s="43"/>
      <c r="L169" s="47"/>
      <c r="M169" s="223"/>
      <c r="N169" s="224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152</v>
      </c>
      <c r="AU169" s="20" t="s">
        <v>86</v>
      </c>
    </row>
    <row r="170" s="12" customFormat="1" ht="22.8" customHeight="1">
      <c r="A170" s="12"/>
      <c r="B170" s="191"/>
      <c r="C170" s="192"/>
      <c r="D170" s="193" t="s">
        <v>75</v>
      </c>
      <c r="E170" s="205" t="s">
        <v>1811</v>
      </c>
      <c r="F170" s="205" t="s">
        <v>1812</v>
      </c>
      <c r="G170" s="192"/>
      <c r="H170" s="192"/>
      <c r="I170" s="195"/>
      <c r="J170" s="206">
        <f>BK170</f>
        <v>0</v>
      </c>
      <c r="K170" s="192"/>
      <c r="L170" s="197"/>
      <c r="M170" s="198"/>
      <c r="N170" s="199"/>
      <c r="O170" s="199"/>
      <c r="P170" s="200">
        <f>SUM(P171:P193)</f>
        <v>0</v>
      </c>
      <c r="Q170" s="199"/>
      <c r="R170" s="200">
        <f>SUM(R171:R193)</f>
        <v>0.041846000000000001</v>
      </c>
      <c r="S170" s="199"/>
      <c r="T170" s="201">
        <f>SUM(T171:T193)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2" t="s">
        <v>86</v>
      </c>
      <c r="AT170" s="203" t="s">
        <v>75</v>
      </c>
      <c r="AU170" s="203" t="s">
        <v>84</v>
      </c>
      <c r="AY170" s="202" t="s">
        <v>141</v>
      </c>
      <c r="BK170" s="204">
        <f>SUM(BK171:BK193)</f>
        <v>0</v>
      </c>
    </row>
    <row r="171" s="2" customFormat="1" ht="24.15" customHeight="1">
      <c r="A171" s="41"/>
      <c r="B171" s="42"/>
      <c r="C171" s="207" t="s">
        <v>331</v>
      </c>
      <c r="D171" s="207" t="s">
        <v>143</v>
      </c>
      <c r="E171" s="208" t="s">
        <v>1813</v>
      </c>
      <c r="F171" s="209" t="s">
        <v>1814</v>
      </c>
      <c r="G171" s="210" t="s">
        <v>545</v>
      </c>
      <c r="H171" s="211">
        <v>17.600000000000001</v>
      </c>
      <c r="I171" s="212"/>
      <c r="J171" s="213">
        <f>ROUND(I171*H171,2)</f>
        <v>0</v>
      </c>
      <c r="K171" s="209" t="s">
        <v>147</v>
      </c>
      <c r="L171" s="47"/>
      <c r="M171" s="214" t="s">
        <v>19</v>
      </c>
      <c r="N171" s="215" t="s">
        <v>47</v>
      </c>
      <c r="O171" s="87"/>
      <c r="P171" s="216">
        <f>O171*H171</f>
        <v>0</v>
      </c>
      <c r="Q171" s="216">
        <v>0.00095</v>
      </c>
      <c r="R171" s="216">
        <f>Q171*H171</f>
        <v>0.016720000000000002</v>
      </c>
      <c r="S171" s="216">
        <v>0</v>
      </c>
      <c r="T171" s="217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18" t="s">
        <v>250</v>
      </c>
      <c r="AT171" s="218" t="s">
        <v>143</v>
      </c>
      <c r="AU171" s="218" t="s">
        <v>86</v>
      </c>
      <c r="AY171" s="20" t="s">
        <v>141</v>
      </c>
      <c r="BE171" s="219">
        <f>IF(N171="základní",J171,0)</f>
        <v>0</v>
      </c>
      <c r="BF171" s="219">
        <f>IF(N171="snížená",J171,0)</f>
        <v>0</v>
      </c>
      <c r="BG171" s="219">
        <f>IF(N171="zákl. přenesená",J171,0)</f>
        <v>0</v>
      </c>
      <c r="BH171" s="219">
        <f>IF(N171="sníž. přenesená",J171,0)</f>
        <v>0</v>
      </c>
      <c r="BI171" s="219">
        <f>IF(N171="nulová",J171,0)</f>
        <v>0</v>
      </c>
      <c r="BJ171" s="20" t="s">
        <v>84</v>
      </c>
      <c r="BK171" s="219">
        <f>ROUND(I171*H171,2)</f>
        <v>0</v>
      </c>
      <c r="BL171" s="20" t="s">
        <v>250</v>
      </c>
      <c r="BM171" s="218" t="s">
        <v>1815</v>
      </c>
    </row>
    <row r="172" s="2" customFormat="1">
      <c r="A172" s="41"/>
      <c r="B172" s="42"/>
      <c r="C172" s="43"/>
      <c r="D172" s="220" t="s">
        <v>150</v>
      </c>
      <c r="E172" s="43"/>
      <c r="F172" s="221" t="s">
        <v>1816</v>
      </c>
      <c r="G172" s="43"/>
      <c r="H172" s="43"/>
      <c r="I172" s="222"/>
      <c r="J172" s="43"/>
      <c r="K172" s="43"/>
      <c r="L172" s="47"/>
      <c r="M172" s="223"/>
      <c r="N172" s="224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150</v>
      </c>
      <c r="AU172" s="20" t="s">
        <v>86</v>
      </c>
    </row>
    <row r="173" s="2" customFormat="1">
      <c r="A173" s="41"/>
      <c r="B173" s="42"/>
      <c r="C173" s="43"/>
      <c r="D173" s="225" t="s">
        <v>152</v>
      </c>
      <c r="E173" s="43"/>
      <c r="F173" s="226" t="s">
        <v>1817</v>
      </c>
      <c r="G173" s="43"/>
      <c r="H173" s="43"/>
      <c r="I173" s="222"/>
      <c r="J173" s="43"/>
      <c r="K173" s="43"/>
      <c r="L173" s="47"/>
      <c r="M173" s="223"/>
      <c r="N173" s="224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152</v>
      </c>
      <c r="AU173" s="20" t="s">
        <v>86</v>
      </c>
    </row>
    <row r="174" s="2" customFormat="1" ht="24.15" customHeight="1">
      <c r="A174" s="41"/>
      <c r="B174" s="42"/>
      <c r="C174" s="207" t="s">
        <v>337</v>
      </c>
      <c r="D174" s="207" t="s">
        <v>143</v>
      </c>
      <c r="E174" s="208" t="s">
        <v>1818</v>
      </c>
      <c r="F174" s="209" t="s">
        <v>1819</v>
      </c>
      <c r="G174" s="210" t="s">
        <v>545</v>
      </c>
      <c r="H174" s="211">
        <v>6.2000000000000002</v>
      </c>
      <c r="I174" s="212"/>
      <c r="J174" s="213">
        <f>ROUND(I174*H174,2)</f>
        <v>0</v>
      </c>
      <c r="K174" s="209" t="s">
        <v>147</v>
      </c>
      <c r="L174" s="47"/>
      <c r="M174" s="214" t="s">
        <v>19</v>
      </c>
      <c r="N174" s="215" t="s">
        <v>47</v>
      </c>
      <c r="O174" s="87"/>
      <c r="P174" s="216">
        <f>O174*H174</f>
        <v>0</v>
      </c>
      <c r="Q174" s="216">
        <v>0.0011900000000000001</v>
      </c>
      <c r="R174" s="216">
        <f>Q174*H174</f>
        <v>0.0073780000000000009</v>
      </c>
      <c r="S174" s="216">
        <v>0</v>
      </c>
      <c r="T174" s="217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18" t="s">
        <v>250</v>
      </c>
      <c r="AT174" s="218" t="s">
        <v>143</v>
      </c>
      <c r="AU174" s="218" t="s">
        <v>86</v>
      </c>
      <c r="AY174" s="20" t="s">
        <v>141</v>
      </c>
      <c r="BE174" s="219">
        <f>IF(N174="základní",J174,0)</f>
        <v>0</v>
      </c>
      <c r="BF174" s="219">
        <f>IF(N174="snížená",J174,0)</f>
        <v>0</v>
      </c>
      <c r="BG174" s="219">
        <f>IF(N174="zákl. přenesená",J174,0)</f>
        <v>0</v>
      </c>
      <c r="BH174" s="219">
        <f>IF(N174="sníž. přenesená",J174,0)</f>
        <v>0</v>
      </c>
      <c r="BI174" s="219">
        <f>IF(N174="nulová",J174,0)</f>
        <v>0</v>
      </c>
      <c r="BJ174" s="20" t="s">
        <v>84</v>
      </c>
      <c r="BK174" s="219">
        <f>ROUND(I174*H174,2)</f>
        <v>0</v>
      </c>
      <c r="BL174" s="20" t="s">
        <v>250</v>
      </c>
      <c r="BM174" s="218" t="s">
        <v>1820</v>
      </c>
    </row>
    <row r="175" s="2" customFormat="1">
      <c r="A175" s="41"/>
      <c r="B175" s="42"/>
      <c r="C175" s="43"/>
      <c r="D175" s="220" t="s">
        <v>150</v>
      </c>
      <c r="E175" s="43"/>
      <c r="F175" s="221" t="s">
        <v>1821</v>
      </c>
      <c r="G175" s="43"/>
      <c r="H175" s="43"/>
      <c r="I175" s="222"/>
      <c r="J175" s="43"/>
      <c r="K175" s="43"/>
      <c r="L175" s="47"/>
      <c r="M175" s="223"/>
      <c r="N175" s="224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150</v>
      </c>
      <c r="AU175" s="20" t="s">
        <v>86</v>
      </c>
    </row>
    <row r="176" s="2" customFormat="1">
      <c r="A176" s="41"/>
      <c r="B176" s="42"/>
      <c r="C176" s="43"/>
      <c r="D176" s="225" t="s">
        <v>152</v>
      </c>
      <c r="E176" s="43"/>
      <c r="F176" s="226" t="s">
        <v>1822</v>
      </c>
      <c r="G176" s="43"/>
      <c r="H176" s="43"/>
      <c r="I176" s="222"/>
      <c r="J176" s="43"/>
      <c r="K176" s="43"/>
      <c r="L176" s="47"/>
      <c r="M176" s="223"/>
      <c r="N176" s="224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152</v>
      </c>
      <c r="AU176" s="20" t="s">
        <v>86</v>
      </c>
    </row>
    <row r="177" s="2" customFormat="1" ht="16.5" customHeight="1">
      <c r="A177" s="41"/>
      <c r="B177" s="42"/>
      <c r="C177" s="207" t="s">
        <v>341</v>
      </c>
      <c r="D177" s="207" t="s">
        <v>143</v>
      </c>
      <c r="E177" s="208" t="s">
        <v>1823</v>
      </c>
      <c r="F177" s="209" t="s">
        <v>1824</v>
      </c>
      <c r="G177" s="210" t="s">
        <v>307</v>
      </c>
      <c r="H177" s="211">
        <v>2</v>
      </c>
      <c r="I177" s="212"/>
      <c r="J177" s="213">
        <f>ROUND(I177*H177,2)</f>
        <v>0</v>
      </c>
      <c r="K177" s="209" t="s">
        <v>315</v>
      </c>
      <c r="L177" s="47"/>
      <c r="M177" s="214" t="s">
        <v>19</v>
      </c>
      <c r="N177" s="215" t="s">
        <v>47</v>
      </c>
      <c r="O177" s="87"/>
      <c r="P177" s="216">
        <f>O177*H177</f>
        <v>0</v>
      </c>
      <c r="Q177" s="216">
        <v>0.00125</v>
      </c>
      <c r="R177" s="216">
        <f>Q177*H177</f>
        <v>0.0025000000000000001</v>
      </c>
      <c r="S177" s="216">
        <v>0</v>
      </c>
      <c r="T177" s="217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18" t="s">
        <v>250</v>
      </c>
      <c r="AT177" s="218" t="s">
        <v>143</v>
      </c>
      <c r="AU177" s="218" t="s">
        <v>86</v>
      </c>
      <c r="AY177" s="20" t="s">
        <v>141</v>
      </c>
      <c r="BE177" s="219">
        <f>IF(N177="základní",J177,0)</f>
        <v>0</v>
      </c>
      <c r="BF177" s="219">
        <f>IF(N177="snížená",J177,0)</f>
        <v>0</v>
      </c>
      <c r="BG177" s="219">
        <f>IF(N177="zákl. přenesená",J177,0)</f>
        <v>0</v>
      </c>
      <c r="BH177" s="219">
        <f>IF(N177="sníž. přenesená",J177,0)</f>
        <v>0</v>
      </c>
      <c r="BI177" s="219">
        <f>IF(N177="nulová",J177,0)</f>
        <v>0</v>
      </c>
      <c r="BJ177" s="20" t="s">
        <v>84</v>
      </c>
      <c r="BK177" s="219">
        <f>ROUND(I177*H177,2)</f>
        <v>0</v>
      </c>
      <c r="BL177" s="20" t="s">
        <v>250</v>
      </c>
      <c r="BM177" s="218" t="s">
        <v>1825</v>
      </c>
    </row>
    <row r="178" s="2" customFormat="1">
      <c r="A178" s="41"/>
      <c r="B178" s="42"/>
      <c r="C178" s="43"/>
      <c r="D178" s="220" t="s">
        <v>150</v>
      </c>
      <c r="E178" s="43"/>
      <c r="F178" s="221" t="s">
        <v>1824</v>
      </c>
      <c r="G178" s="43"/>
      <c r="H178" s="43"/>
      <c r="I178" s="222"/>
      <c r="J178" s="43"/>
      <c r="K178" s="43"/>
      <c r="L178" s="47"/>
      <c r="M178" s="223"/>
      <c r="N178" s="224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150</v>
      </c>
      <c r="AU178" s="20" t="s">
        <v>86</v>
      </c>
    </row>
    <row r="179" s="2" customFormat="1" ht="21.75" customHeight="1">
      <c r="A179" s="41"/>
      <c r="B179" s="42"/>
      <c r="C179" s="207" t="s">
        <v>345</v>
      </c>
      <c r="D179" s="207" t="s">
        <v>143</v>
      </c>
      <c r="E179" s="208" t="s">
        <v>1826</v>
      </c>
      <c r="F179" s="209" t="s">
        <v>1827</v>
      </c>
      <c r="G179" s="210" t="s">
        <v>545</v>
      </c>
      <c r="H179" s="211">
        <v>23.199999999999999</v>
      </c>
      <c r="I179" s="212"/>
      <c r="J179" s="213">
        <f>ROUND(I179*H179,2)</f>
        <v>0</v>
      </c>
      <c r="K179" s="209" t="s">
        <v>147</v>
      </c>
      <c r="L179" s="47"/>
      <c r="M179" s="214" t="s">
        <v>19</v>
      </c>
      <c r="N179" s="215" t="s">
        <v>47</v>
      </c>
      <c r="O179" s="87"/>
      <c r="P179" s="216">
        <f>O179*H179</f>
        <v>0</v>
      </c>
      <c r="Q179" s="216">
        <v>0</v>
      </c>
      <c r="R179" s="216">
        <f>Q179*H179</f>
        <v>0</v>
      </c>
      <c r="S179" s="216">
        <v>0</v>
      </c>
      <c r="T179" s="217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18" t="s">
        <v>250</v>
      </c>
      <c r="AT179" s="218" t="s">
        <v>143</v>
      </c>
      <c r="AU179" s="218" t="s">
        <v>86</v>
      </c>
      <c r="AY179" s="20" t="s">
        <v>141</v>
      </c>
      <c r="BE179" s="219">
        <f>IF(N179="základní",J179,0)</f>
        <v>0</v>
      </c>
      <c r="BF179" s="219">
        <f>IF(N179="snížená",J179,0)</f>
        <v>0</v>
      </c>
      <c r="BG179" s="219">
        <f>IF(N179="zákl. přenesená",J179,0)</f>
        <v>0</v>
      </c>
      <c r="BH179" s="219">
        <f>IF(N179="sníž. přenesená",J179,0)</f>
        <v>0</v>
      </c>
      <c r="BI179" s="219">
        <f>IF(N179="nulová",J179,0)</f>
        <v>0</v>
      </c>
      <c r="BJ179" s="20" t="s">
        <v>84</v>
      </c>
      <c r="BK179" s="219">
        <f>ROUND(I179*H179,2)</f>
        <v>0</v>
      </c>
      <c r="BL179" s="20" t="s">
        <v>250</v>
      </c>
      <c r="BM179" s="218" t="s">
        <v>1828</v>
      </c>
    </row>
    <row r="180" s="2" customFormat="1">
      <c r="A180" s="41"/>
      <c r="B180" s="42"/>
      <c r="C180" s="43"/>
      <c r="D180" s="220" t="s">
        <v>150</v>
      </c>
      <c r="E180" s="43"/>
      <c r="F180" s="221" t="s">
        <v>1829</v>
      </c>
      <c r="G180" s="43"/>
      <c r="H180" s="43"/>
      <c r="I180" s="222"/>
      <c r="J180" s="43"/>
      <c r="K180" s="43"/>
      <c r="L180" s="47"/>
      <c r="M180" s="223"/>
      <c r="N180" s="224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150</v>
      </c>
      <c r="AU180" s="20" t="s">
        <v>86</v>
      </c>
    </row>
    <row r="181" s="2" customFormat="1">
      <c r="A181" s="41"/>
      <c r="B181" s="42"/>
      <c r="C181" s="43"/>
      <c r="D181" s="225" t="s">
        <v>152</v>
      </c>
      <c r="E181" s="43"/>
      <c r="F181" s="226" t="s">
        <v>1830</v>
      </c>
      <c r="G181" s="43"/>
      <c r="H181" s="43"/>
      <c r="I181" s="222"/>
      <c r="J181" s="43"/>
      <c r="K181" s="43"/>
      <c r="L181" s="47"/>
      <c r="M181" s="223"/>
      <c r="N181" s="224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152</v>
      </c>
      <c r="AU181" s="20" t="s">
        <v>86</v>
      </c>
    </row>
    <row r="182" s="2" customFormat="1" ht="24.15" customHeight="1">
      <c r="A182" s="41"/>
      <c r="B182" s="42"/>
      <c r="C182" s="207" t="s">
        <v>350</v>
      </c>
      <c r="D182" s="207" t="s">
        <v>143</v>
      </c>
      <c r="E182" s="208" t="s">
        <v>1831</v>
      </c>
      <c r="F182" s="209" t="s">
        <v>1832</v>
      </c>
      <c r="G182" s="210" t="s">
        <v>307</v>
      </c>
      <c r="H182" s="211">
        <v>4</v>
      </c>
      <c r="I182" s="212"/>
      <c r="J182" s="213">
        <f>ROUND(I182*H182,2)</f>
        <v>0</v>
      </c>
      <c r="K182" s="209" t="s">
        <v>147</v>
      </c>
      <c r="L182" s="47"/>
      <c r="M182" s="214" t="s">
        <v>19</v>
      </c>
      <c r="N182" s="215" t="s">
        <v>47</v>
      </c>
      <c r="O182" s="87"/>
      <c r="P182" s="216">
        <f>O182*H182</f>
        <v>0</v>
      </c>
      <c r="Q182" s="216">
        <v>0.0018799999999999999</v>
      </c>
      <c r="R182" s="216">
        <f>Q182*H182</f>
        <v>0.0075199999999999998</v>
      </c>
      <c r="S182" s="216">
        <v>0</v>
      </c>
      <c r="T182" s="217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18" t="s">
        <v>250</v>
      </c>
      <c r="AT182" s="218" t="s">
        <v>143</v>
      </c>
      <c r="AU182" s="218" t="s">
        <v>86</v>
      </c>
      <c r="AY182" s="20" t="s">
        <v>141</v>
      </c>
      <c r="BE182" s="219">
        <f>IF(N182="základní",J182,0)</f>
        <v>0</v>
      </c>
      <c r="BF182" s="219">
        <f>IF(N182="snížená",J182,0)</f>
        <v>0</v>
      </c>
      <c r="BG182" s="219">
        <f>IF(N182="zákl. přenesená",J182,0)</f>
        <v>0</v>
      </c>
      <c r="BH182" s="219">
        <f>IF(N182="sníž. přenesená",J182,0)</f>
        <v>0</v>
      </c>
      <c r="BI182" s="219">
        <f>IF(N182="nulová",J182,0)</f>
        <v>0</v>
      </c>
      <c r="BJ182" s="20" t="s">
        <v>84</v>
      </c>
      <c r="BK182" s="219">
        <f>ROUND(I182*H182,2)</f>
        <v>0</v>
      </c>
      <c r="BL182" s="20" t="s">
        <v>250</v>
      </c>
      <c r="BM182" s="218" t="s">
        <v>1833</v>
      </c>
    </row>
    <row r="183" s="2" customFormat="1">
      <c r="A183" s="41"/>
      <c r="B183" s="42"/>
      <c r="C183" s="43"/>
      <c r="D183" s="220" t="s">
        <v>150</v>
      </c>
      <c r="E183" s="43"/>
      <c r="F183" s="221" t="s">
        <v>1834</v>
      </c>
      <c r="G183" s="43"/>
      <c r="H183" s="43"/>
      <c r="I183" s="222"/>
      <c r="J183" s="43"/>
      <c r="K183" s="43"/>
      <c r="L183" s="47"/>
      <c r="M183" s="223"/>
      <c r="N183" s="224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150</v>
      </c>
      <c r="AU183" s="20" t="s">
        <v>86</v>
      </c>
    </row>
    <row r="184" s="2" customFormat="1">
      <c r="A184" s="41"/>
      <c r="B184" s="42"/>
      <c r="C184" s="43"/>
      <c r="D184" s="225" t="s">
        <v>152</v>
      </c>
      <c r="E184" s="43"/>
      <c r="F184" s="226" t="s">
        <v>1835</v>
      </c>
      <c r="G184" s="43"/>
      <c r="H184" s="43"/>
      <c r="I184" s="222"/>
      <c r="J184" s="43"/>
      <c r="K184" s="43"/>
      <c r="L184" s="47"/>
      <c r="M184" s="223"/>
      <c r="N184" s="224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152</v>
      </c>
      <c r="AU184" s="20" t="s">
        <v>86</v>
      </c>
    </row>
    <row r="185" s="2" customFormat="1" ht="33" customHeight="1">
      <c r="A185" s="41"/>
      <c r="B185" s="42"/>
      <c r="C185" s="207" t="s">
        <v>357</v>
      </c>
      <c r="D185" s="207" t="s">
        <v>143</v>
      </c>
      <c r="E185" s="208" t="s">
        <v>1836</v>
      </c>
      <c r="F185" s="209" t="s">
        <v>1837</v>
      </c>
      <c r="G185" s="210" t="s">
        <v>545</v>
      </c>
      <c r="H185" s="211">
        <v>17.600000000000001</v>
      </c>
      <c r="I185" s="212"/>
      <c r="J185" s="213">
        <f>ROUND(I185*H185,2)</f>
        <v>0</v>
      </c>
      <c r="K185" s="209" t="s">
        <v>315</v>
      </c>
      <c r="L185" s="47"/>
      <c r="M185" s="214" t="s">
        <v>19</v>
      </c>
      <c r="N185" s="215" t="s">
        <v>47</v>
      </c>
      <c r="O185" s="87"/>
      <c r="P185" s="216">
        <f>O185*H185</f>
        <v>0</v>
      </c>
      <c r="Q185" s="216">
        <v>0.00020000000000000001</v>
      </c>
      <c r="R185" s="216">
        <f>Q185*H185</f>
        <v>0.0035200000000000006</v>
      </c>
      <c r="S185" s="216">
        <v>0</v>
      </c>
      <c r="T185" s="217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18" t="s">
        <v>250</v>
      </c>
      <c r="AT185" s="218" t="s">
        <v>143</v>
      </c>
      <c r="AU185" s="218" t="s">
        <v>86</v>
      </c>
      <c r="AY185" s="20" t="s">
        <v>141</v>
      </c>
      <c r="BE185" s="219">
        <f>IF(N185="základní",J185,0)</f>
        <v>0</v>
      </c>
      <c r="BF185" s="219">
        <f>IF(N185="snížená",J185,0)</f>
        <v>0</v>
      </c>
      <c r="BG185" s="219">
        <f>IF(N185="zákl. přenesená",J185,0)</f>
        <v>0</v>
      </c>
      <c r="BH185" s="219">
        <f>IF(N185="sníž. přenesená",J185,0)</f>
        <v>0</v>
      </c>
      <c r="BI185" s="219">
        <f>IF(N185="nulová",J185,0)</f>
        <v>0</v>
      </c>
      <c r="BJ185" s="20" t="s">
        <v>84</v>
      </c>
      <c r="BK185" s="219">
        <f>ROUND(I185*H185,2)</f>
        <v>0</v>
      </c>
      <c r="BL185" s="20" t="s">
        <v>250</v>
      </c>
      <c r="BM185" s="218" t="s">
        <v>1838</v>
      </c>
    </row>
    <row r="186" s="2" customFormat="1">
      <c r="A186" s="41"/>
      <c r="B186" s="42"/>
      <c r="C186" s="43"/>
      <c r="D186" s="220" t="s">
        <v>150</v>
      </c>
      <c r="E186" s="43"/>
      <c r="F186" s="221" t="s">
        <v>1839</v>
      </c>
      <c r="G186" s="43"/>
      <c r="H186" s="43"/>
      <c r="I186" s="222"/>
      <c r="J186" s="43"/>
      <c r="K186" s="43"/>
      <c r="L186" s="47"/>
      <c r="M186" s="223"/>
      <c r="N186" s="224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150</v>
      </c>
      <c r="AU186" s="20" t="s">
        <v>86</v>
      </c>
    </row>
    <row r="187" s="2" customFormat="1" ht="37.8" customHeight="1">
      <c r="A187" s="41"/>
      <c r="B187" s="42"/>
      <c r="C187" s="207" t="s">
        <v>364</v>
      </c>
      <c r="D187" s="207" t="s">
        <v>143</v>
      </c>
      <c r="E187" s="208" t="s">
        <v>1840</v>
      </c>
      <c r="F187" s="209" t="s">
        <v>1841</v>
      </c>
      <c r="G187" s="210" t="s">
        <v>545</v>
      </c>
      <c r="H187" s="211">
        <v>6.2000000000000002</v>
      </c>
      <c r="I187" s="212"/>
      <c r="J187" s="213">
        <f>ROUND(I187*H187,2)</f>
        <v>0</v>
      </c>
      <c r="K187" s="209" t="s">
        <v>315</v>
      </c>
      <c r="L187" s="47"/>
      <c r="M187" s="214" t="s">
        <v>19</v>
      </c>
      <c r="N187" s="215" t="s">
        <v>47</v>
      </c>
      <c r="O187" s="87"/>
      <c r="P187" s="216">
        <f>O187*H187</f>
        <v>0</v>
      </c>
      <c r="Q187" s="216">
        <v>0.00024000000000000001</v>
      </c>
      <c r="R187" s="216">
        <f>Q187*H187</f>
        <v>0.0014880000000000002</v>
      </c>
      <c r="S187" s="216">
        <v>0</v>
      </c>
      <c r="T187" s="217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18" t="s">
        <v>250</v>
      </c>
      <c r="AT187" s="218" t="s">
        <v>143</v>
      </c>
      <c r="AU187" s="218" t="s">
        <v>86</v>
      </c>
      <c r="AY187" s="20" t="s">
        <v>141</v>
      </c>
      <c r="BE187" s="219">
        <f>IF(N187="základní",J187,0)</f>
        <v>0</v>
      </c>
      <c r="BF187" s="219">
        <f>IF(N187="snížená",J187,0)</f>
        <v>0</v>
      </c>
      <c r="BG187" s="219">
        <f>IF(N187="zákl. přenesená",J187,0)</f>
        <v>0</v>
      </c>
      <c r="BH187" s="219">
        <f>IF(N187="sníž. přenesená",J187,0)</f>
        <v>0</v>
      </c>
      <c r="BI187" s="219">
        <f>IF(N187="nulová",J187,0)</f>
        <v>0</v>
      </c>
      <c r="BJ187" s="20" t="s">
        <v>84</v>
      </c>
      <c r="BK187" s="219">
        <f>ROUND(I187*H187,2)</f>
        <v>0</v>
      </c>
      <c r="BL187" s="20" t="s">
        <v>250</v>
      </c>
      <c r="BM187" s="218" t="s">
        <v>1842</v>
      </c>
    </row>
    <row r="188" s="2" customFormat="1">
      <c r="A188" s="41"/>
      <c r="B188" s="42"/>
      <c r="C188" s="43"/>
      <c r="D188" s="220" t="s">
        <v>150</v>
      </c>
      <c r="E188" s="43"/>
      <c r="F188" s="221" t="s">
        <v>1843</v>
      </c>
      <c r="G188" s="43"/>
      <c r="H188" s="43"/>
      <c r="I188" s="222"/>
      <c r="J188" s="43"/>
      <c r="K188" s="43"/>
      <c r="L188" s="47"/>
      <c r="M188" s="223"/>
      <c r="N188" s="224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150</v>
      </c>
      <c r="AU188" s="20" t="s">
        <v>86</v>
      </c>
    </row>
    <row r="189" s="2" customFormat="1" ht="37.8" customHeight="1">
      <c r="A189" s="41"/>
      <c r="B189" s="42"/>
      <c r="C189" s="207" t="s">
        <v>368</v>
      </c>
      <c r="D189" s="207" t="s">
        <v>143</v>
      </c>
      <c r="E189" s="208" t="s">
        <v>1844</v>
      </c>
      <c r="F189" s="209" t="s">
        <v>1845</v>
      </c>
      <c r="G189" s="210" t="s">
        <v>545</v>
      </c>
      <c r="H189" s="211">
        <v>8</v>
      </c>
      <c r="I189" s="212"/>
      <c r="J189" s="213">
        <f>ROUND(I189*H189,2)</f>
        <v>0</v>
      </c>
      <c r="K189" s="209" t="s">
        <v>315</v>
      </c>
      <c r="L189" s="47"/>
      <c r="M189" s="214" t="s">
        <v>19</v>
      </c>
      <c r="N189" s="215" t="s">
        <v>47</v>
      </c>
      <c r="O189" s="87"/>
      <c r="P189" s="216">
        <f>O189*H189</f>
        <v>0</v>
      </c>
      <c r="Q189" s="216">
        <v>0.00034000000000000002</v>
      </c>
      <c r="R189" s="216">
        <f>Q189*H189</f>
        <v>0.0027200000000000002</v>
      </c>
      <c r="S189" s="216">
        <v>0</v>
      </c>
      <c r="T189" s="217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18" t="s">
        <v>250</v>
      </c>
      <c r="AT189" s="218" t="s">
        <v>143</v>
      </c>
      <c r="AU189" s="218" t="s">
        <v>86</v>
      </c>
      <c r="AY189" s="20" t="s">
        <v>141</v>
      </c>
      <c r="BE189" s="219">
        <f>IF(N189="základní",J189,0)</f>
        <v>0</v>
      </c>
      <c r="BF189" s="219">
        <f>IF(N189="snížená",J189,0)</f>
        <v>0</v>
      </c>
      <c r="BG189" s="219">
        <f>IF(N189="zákl. přenesená",J189,0)</f>
        <v>0</v>
      </c>
      <c r="BH189" s="219">
        <f>IF(N189="sníž. přenesená",J189,0)</f>
        <v>0</v>
      </c>
      <c r="BI189" s="219">
        <f>IF(N189="nulová",J189,0)</f>
        <v>0</v>
      </c>
      <c r="BJ189" s="20" t="s">
        <v>84</v>
      </c>
      <c r="BK189" s="219">
        <f>ROUND(I189*H189,2)</f>
        <v>0</v>
      </c>
      <c r="BL189" s="20" t="s">
        <v>250</v>
      </c>
      <c r="BM189" s="218" t="s">
        <v>1846</v>
      </c>
    </row>
    <row r="190" s="2" customFormat="1">
      <c r="A190" s="41"/>
      <c r="B190" s="42"/>
      <c r="C190" s="43"/>
      <c r="D190" s="220" t="s">
        <v>150</v>
      </c>
      <c r="E190" s="43"/>
      <c r="F190" s="221" t="s">
        <v>1847</v>
      </c>
      <c r="G190" s="43"/>
      <c r="H190" s="43"/>
      <c r="I190" s="222"/>
      <c r="J190" s="43"/>
      <c r="K190" s="43"/>
      <c r="L190" s="47"/>
      <c r="M190" s="223"/>
      <c r="N190" s="224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150</v>
      </c>
      <c r="AU190" s="20" t="s">
        <v>86</v>
      </c>
    </row>
    <row r="191" s="2" customFormat="1" ht="24.15" customHeight="1">
      <c r="A191" s="41"/>
      <c r="B191" s="42"/>
      <c r="C191" s="207" t="s">
        <v>376</v>
      </c>
      <c r="D191" s="207" t="s">
        <v>143</v>
      </c>
      <c r="E191" s="208" t="s">
        <v>1848</v>
      </c>
      <c r="F191" s="209" t="s">
        <v>1849</v>
      </c>
      <c r="G191" s="210" t="s">
        <v>220</v>
      </c>
      <c r="H191" s="211">
        <v>0.042000000000000003</v>
      </c>
      <c r="I191" s="212"/>
      <c r="J191" s="213">
        <f>ROUND(I191*H191,2)</f>
        <v>0</v>
      </c>
      <c r="K191" s="209" t="s">
        <v>147</v>
      </c>
      <c r="L191" s="47"/>
      <c r="M191" s="214" t="s">
        <v>19</v>
      </c>
      <c r="N191" s="215" t="s">
        <v>47</v>
      </c>
      <c r="O191" s="87"/>
      <c r="P191" s="216">
        <f>O191*H191</f>
        <v>0</v>
      </c>
      <c r="Q191" s="216">
        <v>0</v>
      </c>
      <c r="R191" s="216">
        <f>Q191*H191</f>
        <v>0</v>
      </c>
      <c r="S191" s="216">
        <v>0</v>
      </c>
      <c r="T191" s="217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18" t="s">
        <v>250</v>
      </c>
      <c r="AT191" s="218" t="s">
        <v>143</v>
      </c>
      <c r="AU191" s="218" t="s">
        <v>86</v>
      </c>
      <c r="AY191" s="20" t="s">
        <v>141</v>
      </c>
      <c r="BE191" s="219">
        <f>IF(N191="základní",J191,0)</f>
        <v>0</v>
      </c>
      <c r="BF191" s="219">
        <f>IF(N191="snížená",J191,0)</f>
        <v>0</v>
      </c>
      <c r="BG191" s="219">
        <f>IF(N191="zákl. přenesená",J191,0)</f>
        <v>0</v>
      </c>
      <c r="BH191" s="219">
        <f>IF(N191="sníž. přenesená",J191,0)</f>
        <v>0</v>
      </c>
      <c r="BI191" s="219">
        <f>IF(N191="nulová",J191,0)</f>
        <v>0</v>
      </c>
      <c r="BJ191" s="20" t="s">
        <v>84</v>
      </c>
      <c r="BK191" s="219">
        <f>ROUND(I191*H191,2)</f>
        <v>0</v>
      </c>
      <c r="BL191" s="20" t="s">
        <v>250</v>
      </c>
      <c r="BM191" s="218" t="s">
        <v>1850</v>
      </c>
    </row>
    <row r="192" s="2" customFormat="1">
      <c r="A192" s="41"/>
      <c r="B192" s="42"/>
      <c r="C192" s="43"/>
      <c r="D192" s="220" t="s">
        <v>150</v>
      </c>
      <c r="E192" s="43"/>
      <c r="F192" s="221" t="s">
        <v>1851</v>
      </c>
      <c r="G192" s="43"/>
      <c r="H192" s="43"/>
      <c r="I192" s="222"/>
      <c r="J192" s="43"/>
      <c r="K192" s="43"/>
      <c r="L192" s="47"/>
      <c r="M192" s="223"/>
      <c r="N192" s="224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150</v>
      </c>
      <c r="AU192" s="20" t="s">
        <v>86</v>
      </c>
    </row>
    <row r="193" s="2" customFormat="1">
      <c r="A193" s="41"/>
      <c r="B193" s="42"/>
      <c r="C193" s="43"/>
      <c r="D193" s="225" t="s">
        <v>152</v>
      </c>
      <c r="E193" s="43"/>
      <c r="F193" s="226" t="s">
        <v>1852</v>
      </c>
      <c r="G193" s="43"/>
      <c r="H193" s="43"/>
      <c r="I193" s="222"/>
      <c r="J193" s="43"/>
      <c r="K193" s="43"/>
      <c r="L193" s="47"/>
      <c r="M193" s="223"/>
      <c r="N193" s="224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152</v>
      </c>
      <c r="AU193" s="20" t="s">
        <v>86</v>
      </c>
    </row>
    <row r="194" s="12" customFormat="1" ht="22.8" customHeight="1">
      <c r="A194" s="12"/>
      <c r="B194" s="191"/>
      <c r="C194" s="192"/>
      <c r="D194" s="193" t="s">
        <v>75</v>
      </c>
      <c r="E194" s="205" t="s">
        <v>1853</v>
      </c>
      <c r="F194" s="205" t="s">
        <v>1854</v>
      </c>
      <c r="G194" s="192"/>
      <c r="H194" s="192"/>
      <c r="I194" s="195"/>
      <c r="J194" s="206">
        <f>BK194</f>
        <v>0</v>
      </c>
      <c r="K194" s="192"/>
      <c r="L194" s="197"/>
      <c r="M194" s="198"/>
      <c r="N194" s="199"/>
      <c r="O194" s="199"/>
      <c r="P194" s="200">
        <f>SUM(P195:P211)</f>
        <v>0</v>
      </c>
      <c r="Q194" s="199"/>
      <c r="R194" s="200">
        <f>SUM(R195:R211)</f>
        <v>0.0069900000000000014</v>
      </c>
      <c r="S194" s="199"/>
      <c r="T194" s="201">
        <f>SUM(T195:T211)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02" t="s">
        <v>86</v>
      </c>
      <c r="AT194" s="203" t="s">
        <v>75</v>
      </c>
      <c r="AU194" s="203" t="s">
        <v>84</v>
      </c>
      <c r="AY194" s="202" t="s">
        <v>141</v>
      </c>
      <c r="BK194" s="204">
        <f>SUM(BK195:BK211)</f>
        <v>0</v>
      </c>
    </row>
    <row r="195" s="2" customFormat="1" ht="24.15" customHeight="1">
      <c r="A195" s="41"/>
      <c r="B195" s="42"/>
      <c r="C195" s="207" t="s">
        <v>380</v>
      </c>
      <c r="D195" s="207" t="s">
        <v>143</v>
      </c>
      <c r="E195" s="208" t="s">
        <v>1855</v>
      </c>
      <c r="F195" s="209" t="s">
        <v>1856</v>
      </c>
      <c r="G195" s="210" t="s">
        <v>307</v>
      </c>
      <c r="H195" s="211">
        <v>1</v>
      </c>
      <c r="I195" s="212"/>
      <c r="J195" s="213">
        <f>ROUND(I195*H195,2)</f>
        <v>0</v>
      </c>
      <c r="K195" s="209" t="s">
        <v>315</v>
      </c>
      <c r="L195" s="47"/>
      <c r="M195" s="214" t="s">
        <v>19</v>
      </c>
      <c r="N195" s="215" t="s">
        <v>47</v>
      </c>
      <c r="O195" s="87"/>
      <c r="P195" s="216">
        <f>O195*H195</f>
        <v>0</v>
      </c>
      <c r="Q195" s="216">
        <v>0.0052900000000000004</v>
      </c>
      <c r="R195" s="216">
        <f>Q195*H195</f>
        <v>0.0052900000000000004</v>
      </c>
      <c r="S195" s="216">
        <v>0</v>
      </c>
      <c r="T195" s="217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18" t="s">
        <v>250</v>
      </c>
      <c r="AT195" s="218" t="s">
        <v>143</v>
      </c>
      <c r="AU195" s="218" t="s">
        <v>86</v>
      </c>
      <c r="AY195" s="20" t="s">
        <v>141</v>
      </c>
      <c r="BE195" s="219">
        <f>IF(N195="základní",J195,0)</f>
        <v>0</v>
      </c>
      <c r="BF195" s="219">
        <f>IF(N195="snížená",J195,0)</f>
        <v>0</v>
      </c>
      <c r="BG195" s="219">
        <f>IF(N195="zákl. přenesená",J195,0)</f>
        <v>0</v>
      </c>
      <c r="BH195" s="219">
        <f>IF(N195="sníž. přenesená",J195,0)</f>
        <v>0</v>
      </c>
      <c r="BI195" s="219">
        <f>IF(N195="nulová",J195,0)</f>
        <v>0</v>
      </c>
      <c r="BJ195" s="20" t="s">
        <v>84</v>
      </c>
      <c r="BK195" s="219">
        <f>ROUND(I195*H195,2)</f>
        <v>0</v>
      </c>
      <c r="BL195" s="20" t="s">
        <v>250</v>
      </c>
      <c r="BM195" s="218" t="s">
        <v>1857</v>
      </c>
    </row>
    <row r="196" s="2" customFormat="1">
      <c r="A196" s="41"/>
      <c r="B196" s="42"/>
      <c r="C196" s="43"/>
      <c r="D196" s="220" t="s">
        <v>150</v>
      </c>
      <c r="E196" s="43"/>
      <c r="F196" s="221" t="s">
        <v>1858</v>
      </c>
      <c r="G196" s="43"/>
      <c r="H196" s="43"/>
      <c r="I196" s="222"/>
      <c r="J196" s="43"/>
      <c r="K196" s="43"/>
      <c r="L196" s="47"/>
      <c r="M196" s="223"/>
      <c r="N196" s="224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150</v>
      </c>
      <c r="AU196" s="20" t="s">
        <v>86</v>
      </c>
    </row>
    <row r="197" s="2" customFormat="1" ht="24.15" customHeight="1">
      <c r="A197" s="41"/>
      <c r="B197" s="42"/>
      <c r="C197" s="207" t="s">
        <v>384</v>
      </c>
      <c r="D197" s="207" t="s">
        <v>143</v>
      </c>
      <c r="E197" s="208" t="s">
        <v>1859</v>
      </c>
      <c r="F197" s="209" t="s">
        <v>1860</v>
      </c>
      <c r="G197" s="210" t="s">
        <v>307</v>
      </c>
      <c r="H197" s="211">
        <v>1</v>
      </c>
      <c r="I197" s="212"/>
      <c r="J197" s="213">
        <f>ROUND(I197*H197,2)</f>
        <v>0</v>
      </c>
      <c r="K197" s="209" t="s">
        <v>147</v>
      </c>
      <c r="L197" s="47"/>
      <c r="M197" s="214" t="s">
        <v>19</v>
      </c>
      <c r="N197" s="215" t="s">
        <v>47</v>
      </c>
      <c r="O197" s="87"/>
      <c r="P197" s="216">
        <f>O197*H197</f>
        <v>0</v>
      </c>
      <c r="Q197" s="216">
        <v>0.00029</v>
      </c>
      <c r="R197" s="216">
        <f>Q197*H197</f>
        <v>0.00029</v>
      </c>
      <c r="S197" s="216">
        <v>0</v>
      </c>
      <c r="T197" s="217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18" t="s">
        <v>250</v>
      </c>
      <c r="AT197" s="218" t="s">
        <v>143</v>
      </c>
      <c r="AU197" s="218" t="s">
        <v>86</v>
      </c>
      <c r="AY197" s="20" t="s">
        <v>141</v>
      </c>
      <c r="BE197" s="219">
        <f>IF(N197="základní",J197,0)</f>
        <v>0</v>
      </c>
      <c r="BF197" s="219">
        <f>IF(N197="snížená",J197,0)</f>
        <v>0</v>
      </c>
      <c r="BG197" s="219">
        <f>IF(N197="zákl. přenesená",J197,0)</f>
        <v>0</v>
      </c>
      <c r="BH197" s="219">
        <f>IF(N197="sníž. přenesená",J197,0)</f>
        <v>0</v>
      </c>
      <c r="BI197" s="219">
        <f>IF(N197="nulová",J197,0)</f>
        <v>0</v>
      </c>
      <c r="BJ197" s="20" t="s">
        <v>84</v>
      </c>
      <c r="BK197" s="219">
        <f>ROUND(I197*H197,2)</f>
        <v>0</v>
      </c>
      <c r="BL197" s="20" t="s">
        <v>250</v>
      </c>
      <c r="BM197" s="218" t="s">
        <v>1861</v>
      </c>
    </row>
    <row r="198" s="2" customFormat="1">
      <c r="A198" s="41"/>
      <c r="B198" s="42"/>
      <c r="C198" s="43"/>
      <c r="D198" s="220" t="s">
        <v>150</v>
      </c>
      <c r="E198" s="43"/>
      <c r="F198" s="221" t="s">
        <v>1862</v>
      </c>
      <c r="G198" s="43"/>
      <c r="H198" s="43"/>
      <c r="I198" s="222"/>
      <c r="J198" s="43"/>
      <c r="K198" s="43"/>
      <c r="L198" s="47"/>
      <c r="M198" s="223"/>
      <c r="N198" s="224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150</v>
      </c>
      <c r="AU198" s="20" t="s">
        <v>86</v>
      </c>
    </row>
    <row r="199" s="2" customFormat="1">
      <c r="A199" s="41"/>
      <c r="B199" s="42"/>
      <c r="C199" s="43"/>
      <c r="D199" s="225" t="s">
        <v>152</v>
      </c>
      <c r="E199" s="43"/>
      <c r="F199" s="226" t="s">
        <v>1863</v>
      </c>
      <c r="G199" s="43"/>
      <c r="H199" s="43"/>
      <c r="I199" s="222"/>
      <c r="J199" s="43"/>
      <c r="K199" s="43"/>
      <c r="L199" s="47"/>
      <c r="M199" s="223"/>
      <c r="N199" s="224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152</v>
      </c>
      <c r="AU199" s="20" t="s">
        <v>86</v>
      </c>
    </row>
    <row r="200" s="2" customFormat="1" ht="21.75" customHeight="1">
      <c r="A200" s="41"/>
      <c r="B200" s="42"/>
      <c r="C200" s="207" t="s">
        <v>394</v>
      </c>
      <c r="D200" s="207" t="s">
        <v>143</v>
      </c>
      <c r="E200" s="208" t="s">
        <v>1864</v>
      </c>
      <c r="F200" s="209" t="s">
        <v>1865</v>
      </c>
      <c r="G200" s="210" t="s">
        <v>307</v>
      </c>
      <c r="H200" s="211">
        <v>1</v>
      </c>
      <c r="I200" s="212"/>
      <c r="J200" s="213">
        <f>ROUND(I200*H200,2)</f>
        <v>0</v>
      </c>
      <c r="K200" s="209" t="s">
        <v>147</v>
      </c>
      <c r="L200" s="47"/>
      <c r="M200" s="214" t="s">
        <v>19</v>
      </c>
      <c r="N200" s="215" t="s">
        <v>47</v>
      </c>
      <c r="O200" s="87"/>
      <c r="P200" s="216">
        <f>O200*H200</f>
        <v>0</v>
      </c>
      <c r="Q200" s="216">
        <v>0.00025000000000000001</v>
      </c>
      <c r="R200" s="216">
        <f>Q200*H200</f>
        <v>0.00025000000000000001</v>
      </c>
      <c r="S200" s="216">
        <v>0</v>
      </c>
      <c r="T200" s="217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18" t="s">
        <v>250</v>
      </c>
      <c r="AT200" s="218" t="s">
        <v>143</v>
      </c>
      <c r="AU200" s="218" t="s">
        <v>86</v>
      </c>
      <c r="AY200" s="20" t="s">
        <v>141</v>
      </c>
      <c r="BE200" s="219">
        <f>IF(N200="základní",J200,0)</f>
        <v>0</v>
      </c>
      <c r="BF200" s="219">
        <f>IF(N200="snížená",J200,0)</f>
        <v>0</v>
      </c>
      <c r="BG200" s="219">
        <f>IF(N200="zákl. přenesená",J200,0)</f>
        <v>0</v>
      </c>
      <c r="BH200" s="219">
        <f>IF(N200="sníž. přenesená",J200,0)</f>
        <v>0</v>
      </c>
      <c r="BI200" s="219">
        <f>IF(N200="nulová",J200,0)</f>
        <v>0</v>
      </c>
      <c r="BJ200" s="20" t="s">
        <v>84</v>
      </c>
      <c r="BK200" s="219">
        <f>ROUND(I200*H200,2)</f>
        <v>0</v>
      </c>
      <c r="BL200" s="20" t="s">
        <v>250</v>
      </c>
      <c r="BM200" s="218" t="s">
        <v>1866</v>
      </c>
    </row>
    <row r="201" s="2" customFormat="1">
      <c r="A201" s="41"/>
      <c r="B201" s="42"/>
      <c r="C201" s="43"/>
      <c r="D201" s="220" t="s">
        <v>150</v>
      </c>
      <c r="E201" s="43"/>
      <c r="F201" s="221" t="s">
        <v>1867</v>
      </c>
      <c r="G201" s="43"/>
      <c r="H201" s="43"/>
      <c r="I201" s="222"/>
      <c r="J201" s="43"/>
      <c r="K201" s="43"/>
      <c r="L201" s="47"/>
      <c r="M201" s="223"/>
      <c r="N201" s="224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150</v>
      </c>
      <c r="AU201" s="20" t="s">
        <v>86</v>
      </c>
    </row>
    <row r="202" s="2" customFormat="1">
      <c r="A202" s="41"/>
      <c r="B202" s="42"/>
      <c r="C202" s="43"/>
      <c r="D202" s="225" t="s">
        <v>152</v>
      </c>
      <c r="E202" s="43"/>
      <c r="F202" s="226" t="s">
        <v>1868</v>
      </c>
      <c r="G202" s="43"/>
      <c r="H202" s="43"/>
      <c r="I202" s="222"/>
      <c r="J202" s="43"/>
      <c r="K202" s="43"/>
      <c r="L202" s="47"/>
      <c r="M202" s="223"/>
      <c r="N202" s="224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152</v>
      </c>
      <c r="AU202" s="20" t="s">
        <v>86</v>
      </c>
    </row>
    <row r="203" s="2" customFormat="1" ht="24.15" customHeight="1">
      <c r="A203" s="41"/>
      <c r="B203" s="42"/>
      <c r="C203" s="207" t="s">
        <v>399</v>
      </c>
      <c r="D203" s="207" t="s">
        <v>143</v>
      </c>
      <c r="E203" s="208" t="s">
        <v>1869</v>
      </c>
      <c r="F203" s="209" t="s">
        <v>1870</v>
      </c>
      <c r="G203" s="210" t="s">
        <v>307</v>
      </c>
      <c r="H203" s="211">
        <v>1</v>
      </c>
      <c r="I203" s="212"/>
      <c r="J203" s="213">
        <f>ROUND(I203*H203,2)</f>
        <v>0</v>
      </c>
      <c r="K203" s="209" t="s">
        <v>147</v>
      </c>
      <c r="L203" s="47"/>
      <c r="M203" s="214" t="s">
        <v>19</v>
      </c>
      <c r="N203" s="215" t="s">
        <v>47</v>
      </c>
      <c r="O203" s="87"/>
      <c r="P203" s="216">
        <f>O203*H203</f>
        <v>0</v>
      </c>
      <c r="Q203" s="216">
        <v>0.00025999999999999998</v>
      </c>
      <c r="R203" s="216">
        <f>Q203*H203</f>
        <v>0.00025999999999999998</v>
      </c>
      <c r="S203" s="216">
        <v>0</v>
      </c>
      <c r="T203" s="217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18" t="s">
        <v>250</v>
      </c>
      <c r="AT203" s="218" t="s">
        <v>143</v>
      </c>
      <c r="AU203" s="218" t="s">
        <v>86</v>
      </c>
      <c r="AY203" s="20" t="s">
        <v>141</v>
      </c>
      <c r="BE203" s="219">
        <f>IF(N203="základní",J203,0)</f>
        <v>0</v>
      </c>
      <c r="BF203" s="219">
        <f>IF(N203="snížená",J203,0)</f>
        <v>0</v>
      </c>
      <c r="BG203" s="219">
        <f>IF(N203="zákl. přenesená",J203,0)</f>
        <v>0</v>
      </c>
      <c r="BH203" s="219">
        <f>IF(N203="sníž. přenesená",J203,0)</f>
        <v>0</v>
      </c>
      <c r="BI203" s="219">
        <f>IF(N203="nulová",J203,0)</f>
        <v>0</v>
      </c>
      <c r="BJ203" s="20" t="s">
        <v>84</v>
      </c>
      <c r="BK203" s="219">
        <f>ROUND(I203*H203,2)</f>
        <v>0</v>
      </c>
      <c r="BL203" s="20" t="s">
        <v>250</v>
      </c>
      <c r="BM203" s="218" t="s">
        <v>1871</v>
      </c>
    </row>
    <row r="204" s="2" customFormat="1">
      <c r="A204" s="41"/>
      <c r="B204" s="42"/>
      <c r="C204" s="43"/>
      <c r="D204" s="220" t="s">
        <v>150</v>
      </c>
      <c r="E204" s="43"/>
      <c r="F204" s="221" t="s">
        <v>1872</v>
      </c>
      <c r="G204" s="43"/>
      <c r="H204" s="43"/>
      <c r="I204" s="222"/>
      <c r="J204" s="43"/>
      <c r="K204" s="43"/>
      <c r="L204" s="47"/>
      <c r="M204" s="223"/>
      <c r="N204" s="224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20" t="s">
        <v>150</v>
      </c>
      <c r="AU204" s="20" t="s">
        <v>86</v>
      </c>
    </row>
    <row r="205" s="2" customFormat="1">
      <c r="A205" s="41"/>
      <c r="B205" s="42"/>
      <c r="C205" s="43"/>
      <c r="D205" s="225" t="s">
        <v>152</v>
      </c>
      <c r="E205" s="43"/>
      <c r="F205" s="226" t="s">
        <v>1873</v>
      </c>
      <c r="G205" s="43"/>
      <c r="H205" s="43"/>
      <c r="I205" s="222"/>
      <c r="J205" s="43"/>
      <c r="K205" s="43"/>
      <c r="L205" s="47"/>
      <c r="M205" s="223"/>
      <c r="N205" s="224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152</v>
      </c>
      <c r="AU205" s="20" t="s">
        <v>86</v>
      </c>
    </row>
    <row r="206" s="2" customFormat="1" ht="24.15" customHeight="1">
      <c r="A206" s="41"/>
      <c r="B206" s="42"/>
      <c r="C206" s="207" t="s">
        <v>404</v>
      </c>
      <c r="D206" s="207" t="s">
        <v>143</v>
      </c>
      <c r="E206" s="208" t="s">
        <v>1874</v>
      </c>
      <c r="F206" s="209" t="s">
        <v>1875</v>
      </c>
      <c r="G206" s="210" t="s">
        <v>307</v>
      </c>
      <c r="H206" s="211">
        <v>1</v>
      </c>
      <c r="I206" s="212"/>
      <c r="J206" s="213">
        <f>ROUND(I206*H206,2)</f>
        <v>0</v>
      </c>
      <c r="K206" s="209" t="s">
        <v>147</v>
      </c>
      <c r="L206" s="47"/>
      <c r="M206" s="214" t="s">
        <v>19</v>
      </c>
      <c r="N206" s="215" t="s">
        <v>47</v>
      </c>
      <c r="O206" s="87"/>
      <c r="P206" s="216">
        <f>O206*H206</f>
        <v>0</v>
      </c>
      <c r="Q206" s="216">
        <v>0.00089999999999999998</v>
      </c>
      <c r="R206" s="216">
        <f>Q206*H206</f>
        <v>0.00089999999999999998</v>
      </c>
      <c r="S206" s="216">
        <v>0</v>
      </c>
      <c r="T206" s="217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18" t="s">
        <v>250</v>
      </c>
      <c r="AT206" s="218" t="s">
        <v>143</v>
      </c>
      <c r="AU206" s="218" t="s">
        <v>86</v>
      </c>
      <c r="AY206" s="20" t="s">
        <v>141</v>
      </c>
      <c r="BE206" s="219">
        <f>IF(N206="základní",J206,0)</f>
        <v>0</v>
      </c>
      <c r="BF206" s="219">
        <f>IF(N206="snížená",J206,0)</f>
        <v>0</v>
      </c>
      <c r="BG206" s="219">
        <f>IF(N206="zákl. přenesená",J206,0)</f>
        <v>0</v>
      </c>
      <c r="BH206" s="219">
        <f>IF(N206="sníž. přenesená",J206,0)</f>
        <v>0</v>
      </c>
      <c r="BI206" s="219">
        <f>IF(N206="nulová",J206,0)</f>
        <v>0</v>
      </c>
      <c r="BJ206" s="20" t="s">
        <v>84</v>
      </c>
      <c r="BK206" s="219">
        <f>ROUND(I206*H206,2)</f>
        <v>0</v>
      </c>
      <c r="BL206" s="20" t="s">
        <v>250</v>
      </c>
      <c r="BM206" s="218" t="s">
        <v>1876</v>
      </c>
    </row>
    <row r="207" s="2" customFormat="1">
      <c r="A207" s="41"/>
      <c r="B207" s="42"/>
      <c r="C207" s="43"/>
      <c r="D207" s="220" t="s">
        <v>150</v>
      </c>
      <c r="E207" s="43"/>
      <c r="F207" s="221" t="s">
        <v>1877</v>
      </c>
      <c r="G207" s="43"/>
      <c r="H207" s="43"/>
      <c r="I207" s="222"/>
      <c r="J207" s="43"/>
      <c r="K207" s="43"/>
      <c r="L207" s="47"/>
      <c r="M207" s="223"/>
      <c r="N207" s="224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150</v>
      </c>
      <c r="AU207" s="20" t="s">
        <v>86</v>
      </c>
    </row>
    <row r="208" s="2" customFormat="1">
      <c r="A208" s="41"/>
      <c r="B208" s="42"/>
      <c r="C208" s="43"/>
      <c r="D208" s="225" t="s">
        <v>152</v>
      </c>
      <c r="E208" s="43"/>
      <c r="F208" s="226" t="s">
        <v>1878</v>
      </c>
      <c r="G208" s="43"/>
      <c r="H208" s="43"/>
      <c r="I208" s="222"/>
      <c r="J208" s="43"/>
      <c r="K208" s="43"/>
      <c r="L208" s="47"/>
      <c r="M208" s="223"/>
      <c r="N208" s="224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152</v>
      </c>
      <c r="AU208" s="20" t="s">
        <v>86</v>
      </c>
    </row>
    <row r="209" s="2" customFormat="1" ht="24.15" customHeight="1">
      <c r="A209" s="41"/>
      <c r="B209" s="42"/>
      <c r="C209" s="207" t="s">
        <v>410</v>
      </c>
      <c r="D209" s="207" t="s">
        <v>143</v>
      </c>
      <c r="E209" s="208" t="s">
        <v>1879</v>
      </c>
      <c r="F209" s="209" t="s">
        <v>1880</v>
      </c>
      <c r="G209" s="210" t="s">
        <v>220</v>
      </c>
      <c r="H209" s="211">
        <v>0.0070000000000000001</v>
      </c>
      <c r="I209" s="212"/>
      <c r="J209" s="213">
        <f>ROUND(I209*H209,2)</f>
        <v>0</v>
      </c>
      <c r="K209" s="209" t="s">
        <v>147</v>
      </c>
      <c r="L209" s="47"/>
      <c r="M209" s="214" t="s">
        <v>19</v>
      </c>
      <c r="N209" s="215" t="s">
        <v>47</v>
      </c>
      <c r="O209" s="87"/>
      <c r="P209" s="216">
        <f>O209*H209</f>
        <v>0</v>
      </c>
      <c r="Q209" s="216">
        <v>0</v>
      </c>
      <c r="R209" s="216">
        <f>Q209*H209</f>
        <v>0</v>
      </c>
      <c r="S209" s="216">
        <v>0</v>
      </c>
      <c r="T209" s="217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18" t="s">
        <v>250</v>
      </c>
      <c r="AT209" s="218" t="s">
        <v>143</v>
      </c>
      <c r="AU209" s="218" t="s">
        <v>86</v>
      </c>
      <c r="AY209" s="20" t="s">
        <v>141</v>
      </c>
      <c r="BE209" s="219">
        <f>IF(N209="základní",J209,0)</f>
        <v>0</v>
      </c>
      <c r="BF209" s="219">
        <f>IF(N209="snížená",J209,0)</f>
        <v>0</v>
      </c>
      <c r="BG209" s="219">
        <f>IF(N209="zákl. přenesená",J209,0)</f>
        <v>0</v>
      </c>
      <c r="BH209" s="219">
        <f>IF(N209="sníž. přenesená",J209,0)</f>
        <v>0</v>
      </c>
      <c r="BI209" s="219">
        <f>IF(N209="nulová",J209,0)</f>
        <v>0</v>
      </c>
      <c r="BJ209" s="20" t="s">
        <v>84</v>
      </c>
      <c r="BK209" s="219">
        <f>ROUND(I209*H209,2)</f>
        <v>0</v>
      </c>
      <c r="BL209" s="20" t="s">
        <v>250</v>
      </c>
      <c r="BM209" s="218" t="s">
        <v>1881</v>
      </c>
    </row>
    <row r="210" s="2" customFormat="1">
      <c r="A210" s="41"/>
      <c r="B210" s="42"/>
      <c r="C210" s="43"/>
      <c r="D210" s="220" t="s">
        <v>150</v>
      </c>
      <c r="E210" s="43"/>
      <c r="F210" s="221" t="s">
        <v>1882</v>
      </c>
      <c r="G210" s="43"/>
      <c r="H210" s="43"/>
      <c r="I210" s="222"/>
      <c r="J210" s="43"/>
      <c r="K210" s="43"/>
      <c r="L210" s="47"/>
      <c r="M210" s="223"/>
      <c r="N210" s="224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20" t="s">
        <v>150</v>
      </c>
      <c r="AU210" s="20" t="s">
        <v>86</v>
      </c>
    </row>
    <row r="211" s="2" customFormat="1">
      <c r="A211" s="41"/>
      <c r="B211" s="42"/>
      <c r="C211" s="43"/>
      <c r="D211" s="225" t="s">
        <v>152</v>
      </c>
      <c r="E211" s="43"/>
      <c r="F211" s="226" t="s">
        <v>1883</v>
      </c>
      <c r="G211" s="43"/>
      <c r="H211" s="43"/>
      <c r="I211" s="222"/>
      <c r="J211" s="43"/>
      <c r="K211" s="43"/>
      <c r="L211" s="47"/>
      <c r="M211" s="223"/>
      <c r="N211" s="224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152</v>
      </c>
      <c r="AU211" s="20" t="s">
        <v>86</v>
      </c>
    </row>
    <row r="212" s="12" customFormat="1" ht="22.8" customHeight="1">
      <c r="A212" s="12"/>
      <c r="B212" s="191"/>
      <c r="C212" s="192"/>
      <c r="D212" s="193" t="s">
        <v>75</v>
      </c>
      <c r="E212" s="205" t="s">
        <v>1884</v>
      </c>
      <c r="F212" s="205" t="s">
        <v>1885</v>
      </c>
      <c r="G212" s="192"/>
      <c r="H212" s="192"/>
      <c r="I212" s="195"/>
      <c r="J212" s="206">
        <f>BK212</f>
        <v>0</v>
      </c>
      <c r="K212" s="192"/>
      <c r="L212" s="197"/>
      <c r="M212" s="198"/>
      <c r="N212" s="199"/>
      <c r="O212" s="199"/>
      <c r="P212" s="200">
        <f>SUM(P213:P217)</f>
        <v>0</v>
      </c>
      <c r="Q212" s="199"/>
      <c r="R212" s="200">
        <f>SUM(R213:R217)</f>
        <v>0.10844</v>
      </c>
      <c r="S212" s="199"/>
      <c r="T212" s="201">
        <f>SUM(T213:T217)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02" t="s">
        <v>86</v>
      </c>
      <c r="AT212" s="203" t="s">
        <v>75</v>
      </c>
      <c r="AU212" s="203" t="s">
        <v>84</v>
      </c>
      <c r="AY212" s="202" t="s">
        <v>141</v>
      </c>
      <c r="BK212" s="204">
        <f>SUM(BK213:BK217)</f>
        <v>0</v>
      </c>
    </row>
    <row r="213" s="2" customFormat="1" ht="37.8" customHeight="1">
      <c r="A213" s="41"/>
      <c r="B213" s="42"/>
      <c r="C213" s="207" t="s">
        <v>416</v>
      </c>
      <c r="D213" s="207" t="s">
        <v>143</v>
      </c>
      <c r="E213" s="208" t="s">
        <v>1886</v>
      </c>
      <c r="F213" s="209" t="s">
        <v>1887</v>
      </c>
      <c r="G213" s="210" t="s">
        <v>307</v>
      </c>
      <c r="H213" s="211">
        <v>1</v>
      </c>
      <c r="I213" s="212"/>
      <c r="J213" s="213">
        <f>ROUND(I213*H213,2)</f>
        <v>0</v>
      </c>
      <c r="K213" s="209" t="s">
        <v>315</v>
      </c>
      <c r="L213" s="47"/>
      <c r="M213" s="214" t="s">
        <v>19</v>
      </c>
      <c r="N213" s="215" t="s">
        <v>47</v>
      </c>
      <c r="O213" s="87"/>
      <c r="P213" s="216">
        <f>O213*H213</f>
        <v>0</v>
      </c>
      <c r="Q213" s="216">
        <v>0.10844</v>
      </c>
      <c r="R213" s="216">
        <f>Q213*H213</f>
        <v>0.10844</v>
      </c>
      <c r="S213" s="216">
        <v>0</v>
      </c>
      <c r="T213" s="217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18" t="s">
        <v>250</v>
      </c>
      <c r="AT213" s="218" t="s">
        <v>143</v>
      </c>
      <c r="AU213" s="218" t="s">
        <v>86</v>
      </c>
      <c r="AY213" s="20" t="s">
        <v>141</v>
      </c>
      <c r="BE213" s="219">
        <f>IF(N213="základní",J213,0)</f>
        <v>0</v>
      </c>
      <c r="BF213" s="219">
        <f>IF(N213="snížená",J213,0)</f>
        <v>0</v>
      </c>
      <c r="BG213" s="219">
        <f>IF(N213="zákl. přenesená",J213,0)</f>
        <v>0</v>
      </c>
      <c r="BH213" s="219">
        <f>IF(N213="sníž. přenesená",J213,0)</f>
        <v>0</v>
      </c>
      <c r="BI213" s="219">
        <f>IF(N213="nulová",J213,0)</f>
        <v>0</v>
      </c>
      <c r="BJ213" s="20" t="s">
        <v>84</v>
      </c>
      <c r="BK213" s="219">
        <f>ROUND(I213*H213,2)</f>
        <v>0</v>
      </c>
      <c r="BL213" s="20" t="s">
        <v>250</v>
      </c>
      <c r="BM213" s="218" t="s">
        <v>1888</v>
      </c>
    </row>
    <row r="214" s="2" customFormat="1">
      <c r="A214" s="41"/>
      <c r="B214" s="42"/>
      <c r="C214" s="43"/>
      <c r="D214" s="220" t="s">
        <v>150</v>
      </c>
      <c r="E214" s="43"/>
      <c r="F214" s="221" t="s">
        <v>1889</v>
      </c>
      <c r="G214" s="43"/>
      <c r="H214" s="43"/>
      <c r="I214" s="222"/>
      <c r="J214" s="43"/>
      <c r="K214" s="43"/>
      <c r="L214" s="47"/>
      <c r="M214" s="223"/>
      <c r="N214" s="224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150</v>
      </c>
      <c r="AU214" s="20" t="s">
        <v>86</v>
      </c>
    </row>
    <row r="215" s="2" customFormat="1" ht="24.15" customHeight="1">
      <c r="A215" s="41"/>
      <c r="B215" s="42"/>
      <c r="C215" s="207" t="s">
        <v>422</v>
      </c>
      <c r="D215" s="207" t="s">
        <v>143</v>
      </c>
      <c r="E215" s="208" t="s">
        <v>1890</v>
      </c>
      <c r="F215" s="209" t="s">
        <v>1891</v>
      </c>
      <c r="G215" s="210" t="s">
        <v>220</v>
      </c>
      <c r="H215" s="211">
        <v>0.108</v>
      </c>
      <c r="I215" s="212"/>
      <c r="J215" s="213">
        <f>ROUND(I215*H215,2)</f>
        <v>0</v>
      </c>
      <c r="K215" s="209" t="s">
        <v>147</v>
      </c>
      <c r="L215" s="47"/>
      <c r="M215" s="214" t="s">
        <v>19</v>
      </c>
      <c r="N215" s="215" t="s">
        <v>47</v>
      </c>
      <c r="O215" s="87"/>
      <c r="P215" s="216">
        <f>O215*H215</f>
        <v>0</v>
      </c>
      <c r="Q215" s="216">
        <v>0</v>
      </c>
      <c r="R215" s="216">
        <f>Q215*H215</f>
        <v>0</v>
      </c>
      <c r="S215" s="216">
        <v>0</v>
      </c>
      <c r="T215" s="217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18" t="s">
        <v>250</v>
      </c>
      <c r="AT215" s="218" t="s">
        <v>143</v>
      </c>
      <c r="AU215" s="218" t="s">
        <v>86</v>
      </c>
      <c r="AY215" s="20" t="s">
        <v>141</v>
      </c>
      <c r="BE215" s="219">
        <f>IF(N215="základní",J215,0)</f>
        <v>0</v>
      </c>
      <c r="BF215" s="219">
        <f>IF(N215="snížená",J215,0)</f>
        <v>0</v>
      </c>
      <c r="BG215" s="219">
        <f>IF(N215="zákl. přenesená",J215,0)</f>
        <v>0</v>
      </c>
      <c r="BH215" s="219">
        <f>IF(N215="sníž. přenesená",J215,0)</f>
        <v>0</v>
      </c>
      <c r="BI215" s="219">
        <f>IF(N215="nulová",J215,0)</f>
        <v>0</v>
      </c>
      <c r="BJ215" s="20" t="s">
        <v>84</v>
      </c>
      <c r="BK215" s="219">
        <f>ROUND(I215*H215,2)</f>
        <v>0</v>
      </c>
      <c r="BL215" s="20" t="s">
        <v>250</v>
      </c>
      <c r="BM215" s="218" t="s">
        <v>1892</v>
      </c>
    </row>
    <row r="216" s="2" customFormat="1">
      <c r="A216" s="41"/>
      <c r="B216" s="42"/>
      <c r="C216" s="43"/>
      <c r="D216" s="220" t="s">
        <v>150</v>
      </c>
      <c r="E216" s="43"/>
      <c r="F216" s="221" t="s">
        <v>1893</v>
      </c>
      <c r="G216" s="43"/>
      <c r="H216" s="43"/>
      <c r="I216" s="222"/>
      <c r="J216" s="43"/>
      <c r="K216" s="43"/>
      <c r="L216" s="47"/>
      <c r="M216" s="223"/>
      <c r="N216" s="224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150</v>
      </c>
      <c r="AU216" s="20" t="s">
        <v>86</v>
      </c>
    </row>
    <row r="217" s="2" customFormat="1">
      <c r="A217" s="41"/>
      <c r="B217" s="42"/>
      <c r="C217" s="43"/>
      <c r="D217" s="225" t="s">
        <v>152</v>
      </c>
      <c r="E217" s="43"/>
      <c r="F217" s="226" t="s">
        <v>1894</v>
      </c>
      <c r="G217" s="43"/>
      <c r="H217" s="43"/>
      <c r="I217" s="222"/>
      <c r="J217" s="43"/>
      <c r="K217" s="43"/>
      <c r="L217" s="47"/>
      <c r="M217" s="223"/>
      <c r="N217" s="224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152</v>
      </c>
      <c r="AU217" s="20" t="s">
        <v>86</v>
      </c>
    </row>
    <row r="218" s="12" customFormat="1" ht="25.92" customHeight="1">
      <c r="A218" s="12"/>
      <c r="B218" s="191"/>
      <c r="C218" s="192"/>
      <c r="D218" s="193" t="s">
        <v>75</v>
      </c>
      <c r="E218" s="194" t="s">
        <v>1671</v>
      </c>
      <c r="F218" s="194" t="s">
        <v>1672</v>
      </c>
      <c r="G218" s="192"/>
      <c r="H218" s="192"/>
      <c r="I218" s="195"/>
      <c r="J218" s="196">
        <f>BK218</f>
        <v>0</v>
      </c>
      <c r="K218" s="192"/>
      <c r="L218" s="197"/>
      <c r="M218" s="198"/>
      <c r="N218" s="199"/>
      <c r="O218" s="199"/>
      <c r="P218" s="200">
        <f>SUM(P219:P229)</f>
        <v>0</v>
      </c>
      <c r="Q218" s="199"/>
      <c r="R218" s="200">
        <f>SUM(R219:R229)</f>
        <v>0</v>
      </c>
      <c r="S218" s="199"/>
      <c r="T218" s="201">
        <f>SUM(T219:T229)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02" t="s">
        <v>148</v>
      </c>
      <c r="AT218" s="203" t="s">
        <v>75</v>
      </c>
      <c r="AU218" s="203" t="s">
        <v>76</v>
      </c>
      <c r="AY218" s="202" t="s">
        <v>141</v>
      </c>
      <c r="BK218" s="204">
        <f>SUM(BK219:BK229)</f>
        <v>0</v>
      </c>
    </row>
    <row r="219" s="2" customFormat="1" ht="21.75" customHeight="1">
      <c r="A219" s="41"/>
      <c r="B219" s="42"/>
      <c r="C219" s="207" t="s">
        <v>428</v>
      </c>
      <c r="D219" s="207" t="s">
        <v>143</v>
      </c>
      <c r="E219" s="208" t="s">
        <v>1682</v>
      </c>
      <c r="F219" s="209" t="s">
        <v>1683</v>
      </c>
      <c r="G219" s="210" t="s">
        <v>1675</v>
      </c>
      <c r="H219" s="211">
        <v>20</v>
      </c>
      <c r="I219" s="212"/>
      <c r="J219" s="213">
        <f>ROUND(I219*H219,2)</f>
        <v>0</v>
      </c>
      <c r="K219" s="209" t="s">
        <v>147</v>
      </c>
      <c r="L219" s="47"/>
      <c r="M219" s="214" t="s">
        <v>19</v>
      </c>
      <c r="N219" s="215" t="s">
        <v>47</v>
      </c>
      <c r="O219" s="87"/>
      <c r="P219" s="216">
        <f>O219*H219</f>
        <v>0</v>
      </c>
      <c r="Q219" s="216">
        <v>0</v>
      </c>
      <c r="R219" s="216">
        <f>Q219*H219</f>
        <v>0</v>
      </c>
      <c r="S219" s="216">
        <v>0</v>
      </c>
      <c r="T219" s="217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18" t="s">
        <v>1676</v>
      </c>
      <c r="AT219" s="218" t="s">
        <v>143</v>
      </c>
      <c r="AU219" s="218" t="s">
        <v>84</v>
      </c>
      <c r="AY219" s="20" t="s">
        <v>141</v>
      </c>
      <c r="BE219" s="219">
        <f>IF(N219="základní",J219,0)</f>
        <v>0</v>
      </c>
      <c r="BF219" s="219">
        <f>IF(N219="snížená",J219,0)</f>
        <v>0</v>
      </c>
      <c r="BG219" s="219">
        <f>IF(N219="zákl. přenesená",J219,0)</f>
        <v>0</v>
      </c>
      <c r="BH219" s="219">
        <f>IF(N219="sníž. přenesená",J219,0)</f>
        <v>0</v>
      </c>
      <c r="BI219" s="219">
        <f>IF(N219="nulová",J219,0)</f>
        <v>0</v>
      </c>
      <c r="BJ219" s="20" t="s">
        <v>84</v>
      </c>
      <c r="BK219" s="219">
        <f>ROUND(I219*H219,2)</f>
        <v>0</v>
      </c>
      <c r="BL219" s="20" t="s">
        <v>1676</v>
      </c>
      <c r="BM219" s="218" t="s">
        <v>1895</v>
      </c>
    </row>
    <row r="220" s="2" customFormat="1">
      <c r="A220" s="41"/>
      <c r="B220" s="42"/>
      <c r="C220" s="43"/>
      <c r="D220" s="220" t="s">
        <v>150</v>
      </c>
      <c r="E220" s="43"/>
      <c r="F220" s="221" t="s">
        <v>1685</v>
      </c>
      <c r="G220" s="43"/>
      <c r="H220" s="43"/>
      <c r="I220" s="222"/>
      <c r="J220" s="43"/>
      <c r="K220" s="43"/>
      <c r="L220" s="47"/>
      <c r="M220" s="223"/>
      <c r="N220" s="224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150</v>
      </c>
      <c r="AU220" s="20" t="s">
        <v>84</v>
      </c>
    </row>
    <row r="221" s="2" customFormat="1">
      <c r="A221" s="41"/>
      <c r="B221" s="42"/>
      <c r="C221" s="43"/>
      <c r="D221" s="225" t="s">
        <v>152</v>
      </c>
      <c r="E221" s="43"/>
      <c r="F221" s="226" t="s">
        <v>1686</v>
      </c>
      <c r="G221" s="43"/>
      <c r="H221" s="43"/>
      <c r="I221" s="222"/>
      <c r="J221" s="43"/>
      <c r="K221" s="43"/>
      <c r="L221" s="47"/>
      <c r="M221" s="223"/>
      <c r="N221" s="224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152</v>
      </c>
      <c r="AU221" s="20" t="s">
        <v>84</v>
      </c>
    </row>
    <row r="222" s="15" customFormat="1">
      <c r="A222" s="15"/>
      <c r="B222" s="249"/>
      <c r="C222" s="250"/>
      <c r="D222" s="220" t="s">
        <v>171</v>
      </c>
      <c r="E222" s="251" t="s">
        <v>19</v>
      </c>
      <c r="F222" s="252" t="s">
        <v>1896</v>
      </c>
      <c r="G222" s="250"/>
      <c r="H222" s="251" t="s">
        <v>19</v>
      </c>
      <c r="I222" s="253"/>
      <c r="J222" s="250"/>
      <c r="K222" s="250"/>
      <c r="L222" s="254"/>
      <c r="M222" s="255"/>
      <c r="N222" s="256"/>
      <c r="O222" s="256"/>
      <c r="P222" s="256"/>
      <c r="Q222" s="256"/>
      <c r="R222" s="256"/>
      <c r="S222" s="256"/>
      <c r="T222" s="257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58" t="s">
        <v>171</v>
      </c>
      <c r="AU222" s="258" t="s">
        <v>84</v>
      </c>
      <c r="AV222" s="15" t="s">
        <v>84</v>
      </c>
      <c r="AW222" s="15" t="s">
        <v>37</v>
      </c>
      <c r="AX222" s="15" t="s">
        <v>76</v>
      </c>
      <c r="AY222" s="258" t="s">
        <v>141</v>
      </c>
    </row>
    <row r="223" s="13" customFormat="1">
      <c r="A223" s="13"/>
      <c r="B223" s="227"/>
      <c r="C223" s="228"/>
      <c r="D223" s="220" t="s">
        <v>171</v>
      </c>
      <c r="E223" s="229" t="s">
        <v>19</v>
      </c>
      <c r="F223" s="230" t="s">
        <v>277</v>
      </c>
      <c r="G223" s="228"/>
      <c r="H223" s="231">
        <v>20</v>
      </c>
      <c r="I223" s="232"/>
      <c r="J223" s="228"/>
      <c r="K223" s="228"/>
      <c r="L223" s="233"/>
      <c r="M223" s="234"/>
      <c r="N223" s="235"/>
      <c r="O223" s="235"/>
      <c r="P223" s="235"/>
      <c r="Q223" s="235"/>
      <c r="R223" s="235"/>
      <c r="S223" s="235"/>
      <c r="T223" s="23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7" t="s">
        <v>171</v>
      </c>
      <c r="AU223" s="237" t="s">
        <v>84</v>
      </c>
      <c r="AV223" s="13" t="s">
        <v>86</v>
      </c>
      <c r="AW223" s="13" t="s">
        <v>37</v>
      </c>
      <c r="AX223" s="13" t="s">
        <v>84</v>
      </c>
      <c r="AY223" s="237" t="s">
        <v>141</v>
      </c>
    </row>
    <row r="224" s="2" customFormat="1" ht="16.5" customHeight="1">
      <c r="A224" s="41"/>
      <c r="B224" s="42"/>
      <c r="C224" s="207" t="s">
        <v>433</v>
      </c>
      <c r="D224" s="207" t="s">
        <v>143</v>
      </c>
      <c r="E224" s="208" t="s">
        <v>1897</v>
      </c>
      <c r="F224" s="209" t="s">
        <v>1898</v>
      </c>
      <c r="G224" s="210" t="s">
        <v>1675</v>
      </c>
      <c r="H224" s="211">
        <v>8</v>
      </c>
      <c r="I224" s="212"/>
      <c r="J224" s="213">
        <f>ROUND(I224*H224,2)</f>
        <v>0</v>
      </c>
      <c r="K224" s="209" t="s">
        <v>147</v>
      </c>
      <c r="L224" s="47"/>
      <c r="M224" s="214" t="s">
        <v>19</v>
      </c>
      <c r="N224" s="215" t="s">
        <v>47</v>
      </c>
      <c r="O224" s="87"/>
      <c r="P224" s="216">
        <f>O224*H224</f>
        <v>0</v>
      </c>
      <c r="Q224" s="216">
        <v>0</v>
      </c>
      <c r="R224" s="216">
        <f>Q224*H224</f>
        <v>0</v>
      </c>
      <c r="S224" s="216">
        <v>0</v>
      </c>
      <c r="T224" s="217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18" t="s">
        <v>1676</v>
      </c>
      <c r="AT224" s="218" t="s">
        <v>143</v>
      </c>
      <c r="AU224" s="218" t="s">
        <v>84</v>
      </c>
      <c r="AY224" s="20" t="s">
        <v>141</v>
      </c>
      <c r="BE224" s="219">
        <f>IF(N224="základní",J224,0)</f>
        <v>0</v>
      </c>
      <c r="BF224" s="219">
        <f>IF(N224="snížená",J224,0)</f>
        <v>0</v>
      </c>
      <c r="BG224" s="219">
        <f>IF(N224="zákl. přenesená",J224,0)</f>
        <v>0</v>
      </c>
      <c r="BH224" s="219">
        <f>IF(N224="sníž. přenesená",J224,0)</f>
        <v>0</v>
      </c>
      <c r="BI224" s="219">
        <f>IF(N224="nulová",J224,0)</f>
        <v>0</v>
      </c>
      <c r="BJ224" s="20" t="s">
        <v>84</v>
      </c>
      <c r="BK224" s="219">
        <f>ROUND(I224*H224,2)</f>
        <v>0</v>
      </c>
      <c r="BL224" s="20" t="s">
        <v>1676</v>
      </c>
      <c r="BM224" s="218" t="s">
        <v>1899</v>
      </c>
    </row>
    <row r="225" s="2" customFormat="1">
      <c r="A225" s="41"/>
      <c r="B225" s="42"/>
      <c r="C225" s="43"/>
      <c r="D225" s="220" t="s">
        <v>150</v>
      </c>
      <c r="E225" s="43"/>
      <c r="F225" s="221" t="s">
        <v>1900</v>
      </c>
      <c r="G225" s="43"/>
      <c r="H225" s="43"/>
      <c r="I225" s="222"/>
      <c r="J225" s="43"/>
      <c r="K225" s="43"/>
      <c r="L225" s="47"/>
      <c r="M225" s="223"/>
      <c r="N225" s="224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20" t="s">
        <v>150</v>
      </c>
      <c r="AU225" s="20" t="s">
        <v>84</v>
      </c>
    </row>
    <row r="226" s="2" customFormat="1">
      <c r="A226" s="41"/>
      <c r="B226" s="42"/>
      <c r="C226" s="43"/>
      <c r="D226" s="225" t="s">
        <v>152</v>
      </c>
      <c r="E226" s="43"/>
      <c r="F226" s="226" t="s">
        <v>1901</v>
      </c>
      <c r="G226" s="43"/>
      <c r="H226" s="43"/>
      <c r="I226" s="222"/>
      <c r="J226" s="43"/>
      <c r="K226" s="43"/>
      <c r="L226" s="47"/>
      <c r="M226" s="223"/>
      <c r="N226" s="224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20" t="s">
        <v>152</v>
      </c>
      <c r="AU226" s="20" t="s">
        <v>84</v>
      </c>
    </row>
    <row r="227" s="15" customFormat="1">
      <c r="A227" s="15"/>
      <c r="B227" s="249"/>
      <c r="C227" s="250"/>
      <c r="D227" s="220" t="s">
        <v>171</v>
      </c>
      <c r="E227" s="251" t="s">
        <v>19</v>
      </c>
      <c r="F227" s="252" t="s">
        <v>1902</v>
      </c>
      <c r="G227" s="250"/>
      <c r="H227" s="251" t="s">
        <v>19</v>
      </c>
      <c r="I227" s="253"/>
      <c r="J227" s="250"/>
      <c r="K227" s="250"/>
      <c r="L227" s="254"/>
      <c r="M227" s="255"/>
      <c r="N227" s="256"/>
      <c r="O227" s="256"/>
      <c r="P227" s="256"/>
      <c r="Q227" s="256"/>
      <c r="R227" s="256"/>
      <c r="S227" s="256"/>
      <c r="T227" s="257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58" t="s">
        <v>171</v>
      </c>
      <c r="AU227" s="258" t="s">
        <v>84</v>
      </c>
      <c r="AV227" s="15" t="s">
        <v>84</v>
      </c>
      <c r="AW227" s="15" t="s">
        <v>37</v>
      </c>
      <c r="AX227" s="15" t="s">
        <v>76</v>
      </c>
      <c r="AY227" s="258" t="s">
        <v>141</v>
      </c>
    </row>
    <row r="228" s="15" customFormat="1">
      <c r="A228" s="15"/>
      <c r="B228" s="249"/>
      <c r="C228" s="250"/>
      <c r="D228" s="220" t="s">
        <v>171</v>
      </c>
      <c r="E228" s="251" t="s">
        <v>19</v>
      </c>
      <c r="F228" s="252" t="s">
        <v>1903</v>
      </c>
      <c r="G228" s="250"/>
      <c r="H228" s="251" t="s">
        <v>19</v>
      </c>
      <c r="I228" s="253"/>
      <c r="J228" s="250"/>
      <c r="K228" s="250"/>
      <c r="L228" s="254"/>
      <c r="M228" s="255"/>
      <c r="N228" s="256"/>
      <c r="O228" s="256"/>
      <c r="P228" s="256"/>
      <c r="Q228" s="256"/>
      <c r="R228" s="256"/>
      <c r="S228" s="256"/>
      <c r="T228" s="257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58" t="s">
        <v>171</v>
      </c>
      <c r="AU228" s="258" t="s">
        <v>84</v>
      </c>
      <c r="AV228" s="15" t="s">
        <v>84</v>
      </c>
      <c r="AW228" s="15" t="s">
        <v>37</v>
      </c>
      <c r="AX228" s="15" t="s">
        <v>76</v>
      </c>
      <c r="AY228" s="258" t="s">
        <v>141</v>
      </c>
    </row>
    <row r="229" s="13" customFormat="1">
      <c r="A229" s="13"/>
      <c r="B229" s="227"/>
      <c r="C229" s="228"/>
      <c r="D229" s="220" t="s">
        <v>171</v>
      </c>
      <c r="E229" s="229" t="s">
        <v>19</v>
      </c>
      <c r="F229" s="230" t="s">
        <v>197</v>
      </c>
      <c r="G229" s="228"/>
      <c r="H229" s="231">
        <v>8</v>
      </c>
      <c r="I229" s="232"/>
      <c r="J229" s="228"/>
      <c r="K229" s="228"/>
      <c r="L229" s="233"/>
      <c r="M229" s="284"/>
      <c r="N229" s="285"/>
      <c r="O229" s="285"/>
      <c r="P229" s="285"/>
      <c r="Q229" s="285"/>
      <c r="R229" s="285"/>
      <c r="S229" s="285"/>
      <c r="T229" s="286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7" t="s">
        <v>171</v>
      </c>
      <c r="AU229" s="237" t="s">
        <v>84</v>
      </c>
      <c r="AV229" s="13" t="s">
        <v>86</v>
      </c>
      <c r="AW229" s="13" t="s">
        <v>37</v>
      </c>
      <c r="AX229" s="13" t="s">
        <v>84</v>
      </c>
      <c r="AY229" s="237" t="s">
        <v>141</v>
      </c>
    </row>
    <row r="230" s="2" customFormat="1" ht="6.96" customHeight="1">
      <c r="A230" s="41"/>
      <c r="B230" s="62"/>
      <c r="C230" s="63"/>
      <c r="D230" s="63"/>
      <c r="E230" s="63"/>
      <c r="F230" s="63"/>
      <c r="G230" s="63"/>
      <c r="H230" s="63"/>
      <c r="I230" s="63"/>
      <c r="J230" s="63"/>
      <c r="K230" s="63"/>
      <c r="L230" s="47"/>
      <c r="M230" s="41"/>
      <c r="O230" s="41"/>
      <c r="P230" s="41"/>
      <c r="Q230" s="41"/>
      <c r="R230" s="41"/>
      <c r="S230" s="41"/>
      <c r="T230" s="41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</row>
  </sheetData>
  <sheetProtection sheet="1" autoFilter="0" formatColumns="0" formatRows="0" objects="1" scenarios="1" spinCount="100000" saltValue="rXF2s0cC0docud54ZOEtxWRmcoi805CGMVID0+kSUItBGyibpBu0jYCLjt31imfD8YZOba/6xeGaluonFl/lgA==" hashValue="/ke5vn5xlHQarxsuncWzxUtWbP9W+wUpiDZ9uYFXgNDgBS9p30aFI8RoSxCAt3vNy7vWXIWpWmawspXI09tEtQ==" algorithmName="SHA-512" password="CC35"/>
  <autoFilter ref="C88:K229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4" r:id="rId1" display="https://podminky.urs.cz/item/CS_URS_2024_01/997013211"/>
    <hyperlink ref="F97" r:id="rId2" display="https://podminky.urs.cz/item/CS_URS_2024_01/997013501"/>
    <hyperlink ref="F100" r:id="rId3" display="https://podminky.urs.cz/item/CS_URS_2024_01/997013509"/>
    <hyperlink ref="F104" r:id="rId4" display="https://podminky.urs.cz/item/CS_URS_2024_01/997013631"/>
    <hyperlink ref="F111" r:id="rId5" display="https://podminky.urs.cz/item/CS_URS_2024_01/998724121"/>
    <hyperlink ref="F115" r:id="rId6" display="https://podminky.urs.cz/item/CS_URS_2024_01/731200823"/>
    <hyperlink ref="F120" r:id="rId7" display="https://podminky.urs.cz/item/CS_URS_2024_01/731391811"/>
    <hyperlink ref="F123" r:id="rId8" display="https://podminky.urs.cz/item/CS_URS_2024_01/731810401"/>
    <hyperlink ref="F126" r:id="rId9" display="https://podminky.urs.cz/item/CS_URS_2024_01/731810411"/>
    <hyperlink ref="F129" r:id="rId10" display="https://podminky.urs.cz/item/CS_URS_2024_01/731810421"/>
    <hyperlink ref="F132" r:id="rId11" display="https://podminky.urs.cz/item/CS_URS_2024_01/731810441"/>
    <hyperlink ref="F135" r:id="rId12" display="https://podminky.urs.cz/item/CS_URS_2024_01/998731121"/>
    <hyperlink ref="F143" r:id="rId13" display="https://podminky.urs.cz/item/CS_URS_2024_01/732214813"/>
    <hyperlink ref="F146" r:id="rId14" display="https://podminky.urs.cz/item/CS_URS_2024_01/732331102"/>
    <hyperlink ref="F151" r:id="rId15" display="https://podminky.urs.cz/item/CS_URS_2024_01/732490102"/>
    <hyperlink ref="F156" r:id="rId16" display="https://podminky.urs.cz/item/CS_URS_2024_01/732490103"/>
    <hyperlink ref="F169" r:id="rId17" display="https://podminky.urs.cz/item/CS_URS_2024_01/998732121"/>
    <hyperlink ref="F173" r:id="rId18" display="https://podminky.urs.cz/item/CS_URS_2024_01/733122204"/>
    <hyperlink ref="F176" r:id="rId19" display="https://podminky.urs.cz/item/CS_URS_2024_01/733122205"/>
    <hyperlink ref="F181" r:id="rId20" display="https://podminky.urs.cz/item/CS_URS_2024_01/733190217"/>
    <hyperlink ref="F184" r:id="rId21" display="https://podminky.urs.cz/item/CS_URS_2024_01/733191112"/>
    <hyperlink ref="F193" r:id="rId22" display="https://podminky.urs.cz/item/CS_URS_2024_01/998733121"/>
    <hyperlink ref="F199" r:id="rId23" display="https://podminky.urs.cz/item/CS_URS_2024_01/734222812"/>
    <hyperlink ref="F202" r:id="rId24" display="https://podminky.urs.cz/item/CS_URS_2024_01/734261233"/>
    <hyperlink ref="F205" r:id="rId25" display="https://podminky.urs.cz/item/CS_URS_2024_01/734261717"/>
    <hyperlink ref="F208" r:id="rId26" display="https://podminky.urs.cz/item/CS_URS_2024_01/734291313"/>
    <hyperlink ref="F211" r:id="rId27" display="https://podminky.urs.cz/item/CS_URS_2024_01/998734121"/>
    <hyperlink ref="F217" r:id="rId28" display="https://podminky.urs.cz/item/CS_URS_2024_01/998735121"/>
    <hyperlink ref="F221" r:id="rId29" display="https://podminky.urs.cz/item/CS_URS_2024_01/HZS2491"/>
    <hyperlink ref="F226" r:id="rId30" display="https://podminky.urs.cz/item/CS_URS_2024_01/HZS249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98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86</v>
      </c>
    </row>
    <row r="4" s="1" customFormat="1" ht="24.96" customHeight="1">
      <c r="B4" s="23"/>
      <c r="D4" s="133" t="s">
        <v>99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26.25" customHeight="1">
      <c r="B7" s="23"/>
      <c r="E7" s="136" t="str">
        <f>'Rekapitulace stavby'!K6</f>
        <v>Přístavba montovaných garážových hal na p.p.č.64/31, k.ú. Tašovice pro HZ Tašovice, U Brodu č.p. 231, Tašovice - 1.etapa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100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1904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stavby'!AN8</f>
        <v>13. 4. 2024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27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28</v>
      </c>
      <c r="F15" s="41"/>
      <c r="G15" s="41"/>
      <c r="H15" s="41"/>
      <c r="I15" s="135" t="s">
        <v>29</v>
      </c>
      <c r="J15" s="139" t="s">
        <v>30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31</v>
      </c>
      <c r="E17" s="41"/>
      <c r="F17" s="41"/>
      <c r="G17" s="41"/>
      <c r="H17" s="41"/>
      <c r="I17" s="135" t="s">
        <v>26</v>
      </c>
      <c r="J17" s="36" t="str">
        <f>'Rekapitulace stavby'!AN13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9"/>
      <c r="G18" s="139"/>
      <c r="H18" s="139"/>
      <c r="I18" s="135" t="s">
        <v>29</v>
      </c>
      <c r="J18" s="36" t="str">
        <f>'Rekapitulace stavby'!AN14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33</v>
      </c>
      <c r="E20" s="41"/>
      <c r="F20" s="41"/>
      <c r="G20" s="41"/>
      <c r="H20" s="41"/>
      <c r="I20" s="135" t="s">
        <v>26</v>
      </c>
      <c r="J20" s="139" t="s">
        <v>34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35</v>
      </c>
      <c r="F21" s="41"/>
      <c r="G21" s="41"/>
      <c r="H21" s="41"/>
      <c r="I21" s="135" t="s">
        <v>29</v>
      </c>
      <c r="J21" s="139" t="s">
        <v>36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38</v>
      </c>
      <c r="E23" s="41"/>
      <c r="F23" s="41"/>
      <c r="G23" s="41"/>
      <c r="H23" s="41"/>
      <c r="I23" s="135" t="s">
        <v>26</v>
      </c>
      <c r="J23" s="139" t="s">
        <v>19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39</v>
      </c>
      <c r="F24" s="41"/>
      <c r="G24" s="41"/>
      <c r="H24" s="41"/>
      <c r="I24" s="135" t="s">
        <v>29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40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42</v>
      </c>
      <c r="E30" s="41"/>
      <c r="F30" s="41"/>
      <c r="G30" s="41"/>
      <c r="H30" s="41"/>
      <c r="I30" s="41"/>
      <c r="J30" s="147">
        <f>ROUND(J84,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44</v>
      </c>
      <c r="G32" s="41"/>
      <c r="H32" s="41"/>
      <c r="I32" s="148" t="s">
        <v>43</v>
      </c>
      <c r="J32" s="148" t="s">
        <v>45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46</v>
      </c>
      <c r="E33" s="135" t="s">
        <v>47</v>
      </c>
      <c r="F33" s="150">
        <f>ROUND((SUM(BE84:BE116)),  2)</f>
        <v>0</v>
      </c>
      <c r="G33" s="41"/>
      <c r="H33" s="41"/>
      <c r="I33" s="151">
        <v>0.20999999999999999</v>
      </c>
      <c r="J33" s="150">
        <f>ROUND(((SUM(BE84:BE116))*I33),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48</v>
      </c>
      <c r="F34" s="150">
        <f>ROUND((SUM(BF84:BF116)),  2)</f>
        <v>0</v>
      </c>
      <c r="G34" s="41"/>
      <c r="H34" s="41"/>
      <c r="I34" s="151">
        <v>0.12</v>
      </c>
      <c r="J34" s="150">
        <f>ROUND(((SUM(BF84:BF116))*I34),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49</v>
      </c>
      <c r="F35" s="150">
        <f>ROUND((SUM(BG84:BG116)),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50</v>
      </c>
      <c r="F36" s="150">
        <f>ROUND((SUM(BH84:BH116)),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51</v>
      </c>
      <c r="F37" s="150">
        <f>ROUND((SUM(BI84:BI116)),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52</v>
      </c>
      <c r="E39" s="154"/>
      <c r="F39" s="154"/>
      <c r="G39" s="155" t="s">
        <v>53</v>
      </c>
      <c r="H39" s="156" t="s">
        <v>54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102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63" t="str">
        <f>E7</f>
        <v>Přístavba montovaných garážových hal na p.p.č.64/31, k.ú. Tašovice pro HZ Tašovice, U Brodu č.p. 231, Tašovice - 1.etapa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100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05 - Vedlejší a ostatní náklady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p.č. 64/31, k.ú. Tašovice</v>
      </c>
      <c r="G52" s="43"/>
      <c r="H52" s="43"/>
      <c r="I52" s="35" t="s">
        <v>23</v>
      </c>
      <c r="J52" s="75" t="str">
        <f>IF(J12="","",J12)</f>
        <v>13. 4. 2024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Statutární město Karlovy Vary</v>
      </c>
      <c r="G54" s="43"/>
      <c r="H54" s="43"/>
      <c r="I54" s="35" t="s">
        <v>33</v>
      </c>
      <c r="J54" s="39" t="str">
        <f>E21</f>
        <v>Ing. Roman Gajdoš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Bc. Martin Frous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103</v>
      </c>
      <c r="D57" s="165"/>
      <c r="E57" s="165"/>
      <c r="F57" s="165"/>
      <c r="G57" s="165"/>
      <c r="H57" s="165"/>
      <c r="I57" s="165"/>
      <c r="J57" s="166" t="s">
        <v>104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74</v>
      </c>
      <c r="D59" s="43"/>
      <c r="E59" s="43"/>
      <c r="F59" s="43"/>
      <c r="G59" s="43"/>
      <c r="H59" s="43"/>
      <c r="I59" s="43"/>
      <c r="J59" s="105">
        <f>J84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105</v>
      </c>
    </row>
    <row r="60" s="9" customFormat="1" ht="24.96" customHeight="1">
      <c r="A60" s="9"/>
      <c r="B60" s="168"/>
      <c r="C60" s="169"/>
      <c r="D60" s="170" t="s">
        <v>1905</v>
      </c>
      <c r="E60" s="171"/>
      <c r="F60" s="171"/>
      <c r="G60" s="171"/>
      <c r="H60" s="171"/>
      <c r="I60" s="171"/>
      <c r="J60" s="172">
        <f>J85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1906</v>
      </c>
      <c r="E61" s="177"/>
      <c r="F61" s="177"/>
      <c r="G61" s="177"/>
      <c r="H61" s="177"/>
      <c r="I61" s="177"/>
      <c r="J61" s="178">
        <f>J86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1907</v>
      </c>
      <c r="E62" s="177"/>
      <c r="F62" s="177"/>
      <c r="G62" s="177"/>
      <c r="H62" s="177"/>
      <c r="I62" s="177"/>
      <c r="J62" s="178">
        <f>J99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1908</v>
      </c>
      <c r="E63" s="177"/>
      <c r="F63" s="177"/>
      <c r="G63" s="177"/>
      <c r="H63" s="177"/>
      <c r="I63" s="177"/>
      <c r="J63" s="178">
        <f>J103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1909</v>
      </c>
      <c r="E64" s="177"/>
      <c r="F64" s="177"/>
      <c r="G64" s="177"/>
      <c r="H64" s="177"/>
      <c r="I64" s="177"/>
      <c r="J64" s="178">
        <f>J113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1"/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137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6.96" customHeight="1">
      <c r="A66" s="41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3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70" s="2" customFormat="1" ht="6.96" customHeight="1">
      <c r="A70" s="41"/>
      <c r="B70" s="64"/>
      <c r="C70" s="65"/>
      <c r="D70" s="65"/>
      <c r="E70" s="65"/>
      <c r="F70" s="65"/>
      <c r="G70" s="65"/>
      <c r="H70" s="65"/>
      <c r="I70" s="65"/>
      <c r="J70" s="65"/>
      <c r="K70" s="65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24.96" customHeight="1">
      <c r="A71" s="41"/>
      <c r="B71" s="42"/>
      <c r="C71" s="26" t="s">
        <v>126</v>
      </c>
      <c r="D71" s="43"/>
      <c r="E71" s="43"/>
      <c r="F71" s="43"/>
      <c r="G71" s="43"/>
      <c r="H71" s="43"/>
      <c r="I71" s="43"/>
      <c r="J71" s="43"/>
      <c r="K71" s="4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6.96" customHeight="1">
      <c r="A72" s="41"/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2" customHeight="1">
      <c r="A73" s="41"/>
      <c r="B73" s="42"/>
      <c r="C73" s="35" t="s">
        <v>16</v>
      </c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26.25" customHeight="1">
      <c r="A74" s="41"/>
      <c r="B74" s="42"/>
      <c r="C74" s="43"/>
      <c r="D74" s="43"/>
      <c r="E74" s="163" t="str">
        <f>E7</f>
        <v>Přístavba montovaných garážových hal na p.p.č.64/31, k.ú. Tašovice pro HZ Tašovice, U Brodu č.p. 231, Tašovice - 1.etapa</v>
      </c>
      <c r="F74" s="35"/>
      <c r="G74" s="35"/>
      <c r="H74" s="35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100</v>
      </c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6.5" customHeight="1">
      <c r="A76" s="41"/>
      <c r="B76" s="42"/>
      <c r="C76" s="43"/>
      <c r="D76" s="43"/>
      <c r="E76" s="72" t="str">
        <f>E9</f>
        <v>05 - Vedlejší a ostatní náklady</v>
      </c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21</v>
      </c>
      <c r="D78" s="43"/>
      <c r="E78" s="43"/>
      <c r="F78" s="30" t="str">
        <f>F12</f>
        <v>p.č. 64/31, k.ú. Tašovice</v>
      </c>
      <c r="G78" s="43"/>
      <c r="H78" s="43"/>
      <c r="I78" s="35" t="s">
        <v>23</v>
      </c>
      <c r="J78" s="75" t="str">
        <f>IF(J12="","",J12)</f>
        <v>13. 4. 2024</v>
      </c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5.15" customHeight="1">
      <c r="A80" s="41"/>
      <c r="B80" s="42"/>
      <c r="C80" s="35" t="s">
        <v>25</v>
      </c>
      <c r="D80" s="43"/>
      <c r="E80" s="43"/>
      <c r="F80" s="30" t="str">
        <f>E15</f>
        <v>Statutární město Karlovy Vary</v>
      </c>
      <c r="G80" s="43"/>
      <c r="H80" s="43"/>
      <c r="I80" s="35" t="s">
        <v>33</v>
      </c>
      <c r="J80" s="39" t="str">
        <f>E21</f>
        <v>Ing. Roman Gajdoš</v>
      </c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5.15" customHeight="1">
      <c r="A81" s="41"/>
      <c r="B81" s="42"/>
      <c r="C81" s="35" t="s">
        <v>31</v>
      </c>
      <c r="D81" s="43"/>
      <c r="E81" s="43"/>
      <c r="F81" s="30" t="str">
        <f>IF(E18="","",E18)</f>
        <v>Vyplň údaj</v>
      </c>
      <c r="G81" s="43"/>
      <c r="H81" s="43"/>
      <c r="I81" s="35" t="s">
        <v>38</v>
      </c>
      <c r="J81" s="39" t="str">
        <f>E24</f>
        <v>Bc. Martin Frous</v>
      </c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0.32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11" customFormat="1" ht="29.28" customHeight="1">
      <c r="A83" s="180"/>
      <c r="B83" s="181"/>
      <c r="C83" s="182" t="s">
        <v>127</v>
      </c>
      <c r="D83" s="183" t="s">
        <v>61</v>
      </c>
      <c r="E83" s="183" t="s">
        <v>57</v>
      </c>
      <c r="F83" s="183" t="s">
        <v>58</v>
      </c>
      <c r="G83" s="183" t="s">
        <v>128</v>
      </c>
      <c r="H83" s="183" t="s">
        <v>129</v>
      </c>
      <c r="I83" s="183" t="s">
        <v>130</v>
      </c>
      <c r="J83" s="183" t="s">
        <v>104</v>
      </c>
      <c r="K83" s="184" t="s">
        <v>131</v>
      </c>
      <c r="L83" s="185"/>
      <c r="M83" s="95" t="s">
        <v>19</v>
      </c>
      <c r="N83" s="96" t="s">
        <v>46</v>
      </c>
      <c r="O83" s="96" t="s">
        <v>132</v>
      </c>
      <c r="P83" s="96" t="s">
        <v>133</v>
      </c>
      <c r="Q83" s="96" t="s">
        <v>134</v>
      </c>
      <c r="R83" s="96" t="s">
        <v>135</v>
      </c>
      <c r="S83" s="96" t="s">
        <v>136</v>
      </c>
      <c r="T83" s="97" t="s">
        <v>137</v>
      </c>
      <c r="U83" s="180"/>
      <c r="V83" s="180"/>
      <c r="W83" s="180"/>
      <c r="X83" s="180"/>
      <c r="Y83" s="180"/>
      <c r="Z83" s="180"/>
      <c r="AA83" s="180"/>
      <c r="AB83" s="180"/>
      <c r="AC83" s="180"/>
      <c r="AD83" s="180"/>
      <c r="AE83" s="180"/>
    </row>
    <row r="84" s="2" customFormat="1" ht="22.8" customHeight="1">
      <c r="A84" s="41"/>
      <c r="B84" s="42"/>
      <c r="C84" s="102" t="s">
        <v>138</v>
      </c>
      <c r="D84" s="43"/>
      <c r="E84" s="43"/>
      <c r="F84" s="43"/>
      <c r="G84" s="43"/>
      <c r="H84" s="43"/>
      <c r="I84" s="43"/>
      <c r="J84" s="186">
        <f>BK84</f>
        <v>0</v>
      </c>
      <c r="K84" s="43"/>
      <c r="L84" s="47"/>
      <c r="M84" s="98"/>
      <c r="N84" s="187"/>
      <c r="O84" s="99"/>
      <c r="P84" s="188">
        <f>P85</f>
        <v>0</v>
      </c>
      <c r="Q84" s="99"/>
      <c r="R84" s="188">
        <f>R85</f>
        <v>0</v>
      </c>
      <c r="S84" s="99"/>
      <c r="T84" s="189">
        <f>T85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T84" s="20" t="s">
        <v>75</v>
      </c>
      <c r="AU84" s="20" t="s">
        <v>105</v>
      </c>
      <c r="BK84" s="190">
        <f>BK85</f>
        <v>0</v>
      </c>
    </row>
    <row r="85" s="12" customFormat="1" ht="25.92" customHeight="1">
      <c r="A85" s="12"/>
      <c r="B85" s="191"/>
      <c r="C85" s="192"/>
      <c r="D85" s="193" t="s">
        <v>75</v>
      </c>
      <c r="E85" s="194" t="s">
        <v>1910</v>
      </c>
      <c r="F85" s="194" t="s">
        <v>1911</v>
      </c>
      <c r="G85" s="192"/>
      <c r="H85" s="192"/>
      <c r="I85" s="195"/>
      <c r="J85" s="196">
        <f>BK85</f>
        <v>0</v>
      </c>
      <c r="K85" s="192"/>
      <c r="L85" s="197"/>
      <c r="M85" s="198"/>
      <c r="N85" s="199"/>
      <c r="O85" s="199"/>
      <c r="P85" s="200">
        <f>P86+P99+P103+P113</f>
        <v>0</v>
      </c>
      <c r="Q85" s="199"/>
      <c r="R85" s="200">
        <f>R86+R99+R103+R113</f>
        <v>0</v>
      </c>
      <c r="S85" s="199"/>
      <c r="T85" s="201">
        <f>T86+T99+T103+T113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2" t="s">
        <v>175</v>
      </c>
      <c r="AT85" s="203" t="s">
        <v>75</v>
      </c>
      <c r="AU85" s="203" t="s">
        <v>76</v>
      </c>
      <c r="AY85" s="202" t="s">
        <v>141</v>
      </c>
      <c r="BK85" s="204">
        <f>BK86+BK99+BK103+BK113</f>
        <v>0</v>
      </c>
    </row>
    <row r="86" s="12" customFormat="1" ht="22.8" customHeight="1">
      <c r="A86" s="12"/>
      <c r="B86" s="191"/>
      <c r="C86" s="192"/>
      <c r="D86" s="193" t="s">
        <v>75</v>
      </c>
      <c r="E86" s="205" t="s">
        <v>1912</v>
      </c>
      <c r="F86" s="205" t="s">
        <v>1913</v>
      </c>
      <c r="G86" s="192"/>
      <c r="H86" s="192"/>
      <c r="I86" s="195"/>
      <c r="J86" s="206">
        <f>BK86</f>
        <v>0</v>
      </c>
      <c r="K86" s="192"/>
      <c r="L86" s="197"/>
      <c r="M86" s="198"/>
      <c r="N86" s="199"/>
      <c r="O86" s="199"/>
      <c r="P86" s="200">
        <f>SUM(P87:P98)</f>
        <v>0</v>
      </c>
      <c r="Q86" s="199"/>
      <c r="R86" s="200">
        <f>SUM(R87:R98)</f>
        <v>0</v>
      </c>
      <c r="S86" s="199"/>
      <c r="T86" s="201">
        <f>SUM(T87:T98)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175</v>
      </c>
      <c r="AT86" s="203" t="s">
        <v>75</v>
      </c>
      <c r="AU86" s="203" t="s">
        <v>84</v>
      </c>
      <c r="AY86" s="202" t="s">
        <v>141</v>
      </c>
      <c r="BK86" s="204">
        <f>SUM(BK87:BK98)</f>
        <v>0</v>
      </c>
    </row>
    <row r="87" s="2" customFormat="1" ht="16.5" customHeight="1">
      <c r="A87" s="41"/>
      <c r="B87" s="42"/>
      <c r="C87" s="207" t="s">
        <v>84</v>
      </c>
      <c r="D87" s="207" t="s">
        <v>143</v>
      </c>
      <c r="E87" s="208" t="s">
        <v>1914</v>
      </c>
      <c r="F87" s="209" t="s">
        <v>1915</v>
      </c>
      <c r="G87" s="210" t="s">
        <v>1916</v>
      </c>
      <c r="H87" s="211">
        <v>1</v>
      </c>
      <c r="I87" s="212"/>
      <c r="J87" s="213">
        <f>ROUND(I87*H87,2)</f>
        <v>0</v>
      </c>
      <c r="K87" s="209" t="s">
        <v>147</v>
      </c>
      <c r="L87" s="47"/>
      <c r="M87" s="214" t="s">
        <v>19</v>
      </c>
      <c r="N87" s="215" t="s">
        <v>47</v>
      </c>
      <c r="O87" s="87"/>
      <c r="P87" s="216">
        <f>O87*H87</f>
        <v>0</v>
      </c>
      <c r="Q87" s="216">
        <v>0</v>
      </c>
      <c r="R87" s="216">
        <f>Q87*H87</f>
        <v>0</v>
      </c>
      <c r="S87" s="216">
        <v>0</v>
      </c>
      <c r="T87" s="217">
        <f>S87*H87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R87" s="218" t="s">
        <v>1917</v>
      </c>
      <c r="AT87" s="218" t="s">
        <v>143</v>
      </c>
      <c r="AU87" s="218" t="s">
        <v>86</v>
      </c>
      <c r="AY87" s="20" t="s">
        <v>141</v>
      </c>
      <c r="BE87" s="219">
        <f>IF(N87="základní",J87,0)</f>
        <v>0</v>
      </c>
      <c r="BF87" s="219">
        <f>IF(N87="snížená",J87,0)</f>
        <v>0</v>
      </c>
      <c r="BG87" s="219">
        <f>IF(N87="zákl. přenesená",J87,0)</f>
        <v>0</v>
      </c>
      <c r="BH87" s="219">
        <f>IF(N87="sníž. přenesená",J87,0)</f>
        <v>0</v>
      </c>
      <c r="BI87" s="219">
        <f>IF(N87="nulová",J87,0)</f>
        <v>0</v>
      </c>
      <c r="BJ87" s="20" t="s">
        <v>84</v>
      </c>
      <c r="BK87" s="219">
        <f>ROUND(I87*H87,2)</f>
        <v>0</v>
      </c>
      <c r="BL87" s="20" t="s">
        <v>1917</v>
      </c>
      <c r="BM87" s="218" t="s">
        <v>1918</v>
      </c>
    </row>
    <row r="88" s="2" customFormat="1">
      <c r="A88" s="41"/>
      <c r="B88" s="42"/>
      <c r="C88" s="43"/>
      <c r="D88" s="220" t="s">
        <v>150</v>
      </c>
      <c r="E88" s="43"/>
      <c r="F88" s="221" t="s">
        <v>1915</v>
      </c>
      <c r="G88" s="43"/>
      <c r="H88" s="43"/>
      <c r="I88" s="222"/>
      <c r="J88" s="43"/>
      <c r="K88" s="43"/>
      <c r="L88" s="47"/>
      <c r="M88" s="223"/>
      <c r="N88" s="224"/>
      <c r="O88" s="87"/>
      <c r="P88" s="87"/>
      <c r="Q88" s="87"/>
      <c r="R88" s="87"/>
      <c r="S88" s="87"/>
      <c r="T88" s="88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150</v>
      </c>
      <c r="AU88" s="20" t="s">
        <v>86</v>
      </c>
    </row>
    <row r="89" s="2" customFormat="1">
      <c r="A89" s="41"/>
      <c r="B89" s="42"/>
      <c r="C89" s="43"/>
      <c r="D89" s="225" t="s">
        <v>152</v>
      </c>
      <c r="E89" s="43"/>
      <c r="F89" s="226" t="s">
        <v>1919</v>
      </c>
      <c r="G89" s="43"/>
      <c r="H89" s="43"/>
      <c r="I89" s="222"/>
      <c r="J89" s="43"/>
      <c r="K89" s="43"/>
      <c r="L89" s="47"/>
      <c r="M89" s="223"/>
      <c r="N89" s="224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152</v>
      </c>
      <c r="AU89" s="20" t="s">
        <v>86</v>
      </c>
    </row>
    <row r="90" s="2" customFormat="1" ht="16.5" customHeight="1">
      <c r="A90" s="41"/>
      <c r="B90" s="42"/>
      <c r="C90" s="207" t="s">
        <v>86</v>
      </c>
      <c r="D90" s="207" t="s">
        <v>143</v>
      </c>
      <c r="E90" s="208" t="s">
        <v>1920</v>
      </c>
      <c r="F90" s="209" t="s">
        <v>1921</v>
      </c>
      <c r="G90" s="210" t="s">
        <v>1916</v>
      </c>
      <c r="H90" s="211">
        <v>1</v>
      </c>
      <c r="I90" s="212"/>
      <c r="J90" s="213">
        <f>ROUND(I90*H90,2)</f>
        <v>0</v>
      </c>
      <c r="K90" s="209" t="s">
        <v>147</v>
      </c>
      <c r="L90" s="47"/>
      <c r="M90" s="214" t="s">
        <v>19</v>
      </c>
      <c r="N90" s="215" t="s">
        <v>47</v>
      </c>
      <c r="O90" s="87"/>
      <c r="P90" s="216">
        <f>O90*H90</f>
        <v>0</v>
      </c>
      <c r="Q90" s="216">
        <v>0</v>
      </c>
      <c r="R90" s="216">
        <f>Q90*H90</f>
        <v>0</v>
      </c>
      <c r="S90" s="216">
        <v>0</v>
      </c>
      <c r="T90" s="217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18" t="s">
        <v>1917</v>
      </c>
      <c r="AT90" s="218" t="s">
        <v>143</v>
      </c>
      <c r="AU90" s="218" t="s">
        <v>86</v>
      </c>
      <c r="AY90" s="20" t="s">
        <v>141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20" t="s">
        <v>84</v>
      </c>
      <c r="BK90" s="219">
        <f>ROUND(I90*H90,2)</f>
        <v>0</v>
      </c>
      <c r="BL90" s="20" t="s">
        <v>1917</v>
      </c>
      <c r="BM90" s="218" t="s">
        <v>1922</v>
      </c>
    </row>
    <row r="91" s="2" customFormat="1">
      <c r="A91" s="41"/>
      <c r="B91" s="42"/>
      <c r="C91" s="43"/>
      <c r="D91" s="220" t="s">
        <v>150</v>
      </c>
      <c r="E91" s="43"/>
      <c r="F91" s="221" t="s">
        <v>1921</v>
      </c>
      <c r="G91" s="43"/>
      <c r="H91" s="43"/>
      <c r="I91" s="222"/>
      <c r="J91" s="43"/>
      <c r="K91" s="43"/>
      <c r="L91" s="47"/>
      <c r="M91" s="223"/>
      <c r="N91" s="224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150</v>
      </c>
      <c r="AU91" s="20" t="s">
        <v>86</v>
      </c>
    </row>
    <row r="92" s="2" customFormat="1">
      <c r="A92" s="41"/>
      <c r="B92" s="42"/>
      <c r="C92" s="43"/>
      <c r="D92" s="225" t="s">
        <v>152</v>
      </c>
      <c r="E92" s="43"/>
      <c r="F92" s="226" t="s">
        <v>1923</v>
      </c>
      <c r="G92" s="43"/>
      <c r="H92" s="43"/>
      <c r="I92" s="222"/>
      <c r="J92" s="43"/>
      <c r="K92" s="43"/>
      <c r="L92" s="47"/>
      <c r="M92" s="223"/>
      <c r="N92" s="224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152</v>
      </c>
      <c r="AU92" s="20" t="s">
        <v>86</v>
      </c>
    </row>
    <row r="93" s="2" customFormat="1" ht="16.5" customHeight="1">
      <c r="A93" s="41"/>
      <c r="B93" s="42"/>
      <c r="C93" s="207" t="s">
        <v>159</v>
      </c>
      <c r="D93" s="207" t="s">
        <v>143</v>
      </c>
      <c r="E93" s="208" t="s">
        <v>1924</v>
      </c>
      <c r="F93" s="209" t="s">
        <v>1925</v>
      </c>
      <c r="G93" s="210" t="s">
        <v>1916</v>
      </c>
      <c r="H93" s="211">
        <v>1</v>
      </c>
      <c r="I93" s="212"/>
      <c r="J93" s="213">
        <f>ROUND(I93*H93,2)</f>
        <v>0</v>
      </c>
      <c r="K93" s="209" t="s">
        <v>147</v>
      </c>
      <c r="L93" s="47"/>
      <c r="M93" s="214" t="s">
        <v>19</v>
      </c>
      <c r="N93" s="215" t="s">
        <v>47</v>
      </c>
      <c r="O93" s="87"/>
      <c r="P93" s="216">
        <f>O93*H93</f>
        <v>0</v>
      </c>
      <c r="Q93" s="216">
        <v>0</v>
      </c>
      <c r="R93" s="216">
        <f>Q93*H93</f>
        <v>0</v>
      </c>
      <c r="S93" s="216">
        <v>0</v>
      </c>
      <c r="T93" s="217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18" t="s">
        <v>1917</v>
      </c>
      <c r="AT93" s="218" t="s">
        <v>143</v>
      </c>
      <c r="AU93" s="218" t="s">
        <v>86</v>
      </c>
      <c r="AY93" s="20" t="s">
        <v>141</v>
      </c>
      <c r="BE93" s="219">
        <f>IF(N93="základní",J93,0)</f>
        <v>0</v>
      </c>
      <c r="BF93" s="219">
        <f>IF(N93="snížená",J93,0)</f>
        <v>0</v>
      </c>
      <c r="BG93" s="219">
        <f>IF(N93="zákl. přenesená",J93,0)</f>
        <v>0</v>
      </c>
      <c r="BH93" s="219">
        <f>IF(N93="sníž. přenesená",J93,0)</f>
        <v>0</v>
      </c>
      <c r="BI93" s="219">
        <f>IF(N93="nulová",J93,0)</f>
        <v>0</v>
      </c>
      <c r="BJ93" s="20" t="s">
        <v>84</v>
      </c>
      <c r="BK93" s="219">
        <f>ROUND(I93*H93,2)</f>
        <v>0</v>
      </c>
      <c r="BL93" s="20" t="s">
        <v>1917</v>
      </c>
      <c r="BM93" s="218" t="s">
        <v>1926</v>
      </c>
    </row>
    <row r="94" s="2" customFormat="1">
      <c r="A94" s="41"/>
      <c r="B94" s="42"/>
      <c r="C94" s="43"/>
      <c r="D94" s="220" t="s">
        <v>150</v>
      </c>
      <c r="E94" s="43"/>
      <c r="F94" s="221" t="s">
        <v>1925</v>
      </c>
      <c r="G94" s="43"/>
      <c r="H94" s="43"/>
      <c r="I94" s="222"/>
      <c r="J94" s="43"/>
      <c r="K94" s="43"/>
      <c r="L94" s="47"/>
      <c r="M94" s="223"/>
      <c r="N94" s="224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150</v>
      </c>
      <c r="AU94" s="20" t="s">
        <v>86</v>
      </c>
    </row>
    <row r="95" s="2" customFormat="1">
      <c r="A95" s="41"/>
      <c r="B95" s="42"/>
      <c r="C95" s="43"/>
      <c r="D95" s="225" t="s">
        <v>152</v>
      </c>
      <c r="E95" s="43"/>
      <c r="F95" s="226" t="s">
        <v>1927</v>
      </c>
      <c r="G95" s="43"/>
      <c r="H95" s="43"/>
      <c r="I95" s="222"/>
      <c r="J95" s="43"/>
      <c r="K95" s="43"/>
      <c r="L95" s="47"/>
      <c r="M95" s="223"/>
      <c r="N95" s="224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152</v>
      </c>
      <c r="AU95" s="20" t="s">
        <v>86</v>
      </c>
    </row>
    <row r="96" s="2" customFormat="1" ht="16.5" customHeight="1">
      <c r="A96" s="41"/>
      <c r="B96" s="42"/>
      <c r="C96" s="207" t="s">
        <v>148</v>
      </c>
      <c r="D96" s="207" t="s">
        <v>143</v>
      </c>
      <c r="E96" s="208" t="s">
        <v>1928</v>
      </c>
      <c r="F96" s="209" t="s">
        <v>1929</v>
      </c>
      <c r="G96" s="210" t="s">
        <v>1916</v>
      </c>
      <c r="H96" s="211">
        <v>1</v>
      </c>
      <c r="I96" s="212"/>
      <c r="J96" s="213">
        <f>ROUND(I96*H96,2)</f>
        <v>0</v>
      </c>
      <c r="K96" s="209" t="s">
        <v>147</v>
      </c>
      <c r="L96" s="47"/>
      <c r="M96" s="214" t="s">
        <v>19</v>
      </c>
      <c r="N96" s="215" t="s">
        <v>47</v>
      </c>
      <c r="O96" s="87"/>
      <c r="P96" s="216">
        <f>O96*H96</f>
        <v>0</v>
      </c>
      <c r="Q96" s="216">
        <v>0</v>
      </c>
      <c r="R96" s="216">
        <f>Q96*H96</f>
        <v>0</v>
      </c>
      <c r="S96" s="216">
        <v>0</v>
      </c>
      <c r="T96" s="217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8" t="s">
        <v>1917</v>
      </c>
      <c r="AT96" s="218" t="s">
        <v>143</v>
      </c>
      <c r="AU96" s="218" t="s">
        <v>86</v>
      </c>
      <c r="AY96" s="20" t="s">
        <v>141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20" t="s">
        <v>84</v>
      </c>
      <c r="BK96" s="219">
        <f>ROUND(I96*H96,2)</f>
        <v>0</v>
      </c>
      <c r="BL96" s="20" t="s">
        <v>1917</v>
      </c>
      <c r="BM96" s="218" t="s">
        <v>1930</v>
      </c>
    </row>
    <row r="97" s="2" customFormat="1">
      <c r="A97" s="41"/>
      <c r="B97" s="42"/>
      <c r="C97" s="43"/>
      <c r="D97" s="220" t="s">
        <v>150</v>
      </c>
      <c r="E97" s="43"/>
      <c r="F97" s="221" t="s">
        <v>1929</v>
      </c>
      <c r="G97" s="43"/>
      <c r="H97" s="43"/>
      <c r="I97" s="222"/>
      <c r="J97" s="43"/>
      <c r="K97" s="43"/>
      <c r="L97" s="47"/>
      <c r="M97" s="223"/>
      <c r="N97" s="224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150</v>
      </c>
      <c r="AU97" s="20" t="s">
        <v>86</v>
      </c>
    </row>
    <row r="98" s="2" customFormat="1">
      <c r="A98" s="41"/>
      <c r="B98" s="42"/>
      <c r="C98" s="43"/>
      <c r="D98" s="225" t="s">
        <v>152</v>
      </c>
      <c r="E98" s="43"/>
      <c r="F98" s="226" t="s">
        <v>1931</v>
      </c>
      <c r="G98" s="43"/>
      <c r="H98" s="43"/>
      <c r="I98" s="222"/>
      <c r="J98" s="43"/>
      <c r="K98" s="43"/>
      <c r="L98" s="47"/>
      <c r="M98" s="223"/>
      <c r="N98" s="224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152</v>
      </c>
      <c r="AU98" s="20" t="s">
        <v>86</v>
      </c>
    </row>
    <row r="99" s="12" customFormat="1" ht="22.8" customHeight="1">
      <c r="A99" s="12"/>
      <c r="B99" s="191"/>
      <c r="C99" s="192"/>
      <c r="D99" s="193" t="s">
        <v>75</v>
      </c>
      <c r="E99" s="205" t="s">
        <v>1932</v>
      </c>
      <c r="F99" s="205" t="s">
        <v>1933</v>
      </c>
      <c r="G99" s="192"/>
      <c r="H99" s="192"/>
      <c r="I99" s="195"/>
      <c r="J99" s="206">
        <f>BK99</f>
        <v>0</v>
      </c>
      <c r="K99" s="192"/>
      <c r="L99" s="197"/>
      <c r="M99" s="198"/>
      <c r="N99" s="199"/>
      <c r="O99" s="199"/>
      <c r="P99" s="200">
        <f>SUM(P100:P102)</f>
        <v>0</v>
      </c>
      <c r="Q99" s="199"/>
      <c r="R99" s="200">
        <f>SUM(R100:R102)</f>
        <v>0</v>
      </c>
      <c r="S99" s="199"/>
      <c r="T99" s="201">
        <f>SUM(T100:T102)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2" t="s">
        <v>175</v>
      </c>
      <c r="AT99" s="203" t="s">
        <v>75</v>
      </c>
      <c r="AU99" s="203" t="s">
        <v>84</v>
      </c>
      <c r="AY99" s="202" t="s">
        <v>141</v>
      </c>
      <c r="BK99" s="204">
        <f>SUM(BK100:BK102)</f>
        <v>0</v>
      </c>
    </row>
    <row r="100" s="2" customFormat="1" ht="16.5" customHeight="1">
      <c r="A100" s="41"/>
      <c r="B100" s="42"/>
      <c r="C100" s="207" t="s">
        <v>175</v>
      </c>
      <c r="D100" s="207" t="s">
        <v>143</v>
      </c>
      <c r="E100" s="208" t="s">
        <v>1934</v>
      </c>
      <c r="F100" s="209" t="s">
        <v>1933</v>
      </c>
      <c r="G100" s="210" t="s">
        <v>1916</v>
      </c>
      <c r="H100" s="211">
        <v>1</v>
      </c>
      <c r="I100" s="212"/>
      <c r="J100" s="213">
        <f>ROUND(I100*H100,2)</f>
        <v>0</v>
      </c>
      <c r="K100" s="209" t="s">
        <v>147</v>
      </c>
      <c r="L100" s="47"/>
      <c r="M100" s="214" t="s">
        <v>19</v>
      </c>
      <c r="N100" s="215" t="s">
        <v>47</v>
      </c>
      <c r="O100" s="87"/>
      <c r="P100" s="216">
        <f>O100*H100</f>
        <v>0</v>
      </c>
      <c r="Q100" s="216">
        <v>0</v>
      </c>
      <c r="R100" s="216">
        <f>Q100*H100</f>
        <v>0</v>
      </c>
      <c r="S100" s="216">
        <v>0</v>
      </c>
      <c r="T100" s="217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8" t="s">
        <v>1917</v>
      </c>
      <c r="AT100" s="218" t="s">
        <v>143</v>
      </c>
      <c r="AU100" s="218" t="s">
        <v>86</v>
      </c>
      <c r="AY100" s="20" t="s">
        <v>141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20" t="s">
        <v>84</v>
      </c>
      <c r="BK100" s="219">
        <f>ROUND(I100*H100,2)</f>
        <v>0</v>
      </c>
      <c r="BL100" s="20" t="s">
        <v>1917</v>
      </c>
      <c r="BM100" s="218" t="s">
        <v>1935</v>
      </c>
    </row>
    <row r="101" s="2" customFormat="1">
      <c r="A101" s="41"/>
      <c r="B101" s="42"/>
      <c r="C101" s="43"/>
      <c r="D101" s="220" t="s">
        <v>150</v>
      </c>
      <c r="E101" s="43"/>
      <c r="F101" s="221" t="s">
        <v>1933</v>
      </c>
      <c r="G101" s="43"/>
      <c r="H101" s="43"/>
      <c r="I101" s="222"/>
      <c r="J101" s="43"/>
      <c r="K101" s="43"/>
      <c r="L101" s="47"/>
      <c r="M101" s="223"/>
      <c r="N101" s="224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150</v>
      </c>
      <c r="AU101" s="20" t="s">
        <v>86</v>
      </c>
    </row>
    <row r="102" s="2" customFormat="1">
      <c r="A102" s="41"/>
      <c r="B102" s="42"/>
      <c r="C102" s="43"/>
      <c r="D102" s="225" t="s">
        <v>152</v>
      </c>
      <c r="E102" s="43"/>
      <c r="F102" s="226" t="s">
        <v>1936</v>
      </c>
      <c r="G102" s="43"/>
      <c r="H102" s="43"/>
      <c r="I102" s="222"/>
      <c r="J102" s="43"/>
      <c r="K102" s="43"/>
      <c r="L102" s="47"/>
      <c r="M102" s="223"/>
      <c r="N102" s="224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152</v>
      </c>
      <c r="AU102" s="20" t="s">
        <v>86</v>
      </c>
    </row>
    <row r="103" s="12" customFormat="1" ht="22.8" customHeight="1">
      <c r="A103" s="12"/>
      <c r="B103" s="191"/>
      <c r="C103" s="192"/>
      <c r="D103" s="193" t="s">
        <v>75</v>
      </c>
      <c r="E103" s="205" t="s">
        <v>1937</v>
      </c>
      <c r="F103" s="205" t="s">
        <v>1938</v>
      </c>
      <c r="G103" s="192"/>
      <c r="H103" s="192"/>
      <c r="I103" s="195"/>
      <c r="J103" s="206">
        <f>BK103</f>
        <v>0</v>
      </c>
      <c r="K103" s="192"/>
      <c r="L103" s="197"/>
      <c r="M103" s="198"/>
      <c r="N103" s="199"/>
      <c r="O103" s="199"/>
      <c r="P103" s="200">
        <f>SUM(P104:P112)</f>
        <v>0</v>
      </c>
      <c r="Q103" s="199"/>
      <c r="R103" s="200">
        <f>SUM(R104:R112)</f>
        <v>0</v>
      </c>
      <c r="S103" s="199"/>
      <c r="T103" s="201">
        <f>SUM(T104:T112)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2" t="s">
        <v>175</v>
      </c>
      <c r="AT103" s="203" t="s">
        <v>75</v>
      </c>
      <c r="AU103" s="203" t="s">
        <v>84</v>
      </c>
      <c r="AY103" s="202" t="s">
        <v>141</v>
      </c>
      <c r="BK103" s="204">
        <f>SUM(BK104:BK112)</f>
        <v>0</v>
      </c>
    </row>
    <row r="104" s="2" customFormat="1" ht="16.5" customHeight="1">
      <c r="A104" s="41"/>
      <c r="B104" s="42"/>
      <c r="C104" s="207" t="s">
        <v>182</v>
      </c>
      <c r="D104" s="207" t="s">
        <v>143</v>
      </c>
      <c r="E104" s="208" t="s">
        <v>1939</v>
      </c>
      <c r="F104" s="209" t="s">
        <v>1940</v>
      </c>
      <c r="G104" s="210" t="s">
        <v>1916</v>
      </c>
      <c r="H104" s="211">
        <v>1</v>
      </c>
      <c r="I104" s="212"/>
      <c r="J104" s="213">
        <f>ROUND(I104*H104,2)</f>
        <v>0</v>
      </c>
      <c r="K104" s="209" t="s">
        <v>147</v>
      </c>
      <c r="L104" s="47"/>
      <c r="M104" s="214" t="s">
        <v>19</v>
      </c>
      <c r="N104" s="215" t="s">
        <v>47</v>
      </c>
      <c r="O104" s="87"/>
      <c r="P104" s="216">
        <f>O104*H104</f>
        <v>0</v>
      </c>
      <c r="Q104" s="216">
        <v>0</v>
      </c>
      <c r="R104" s="216">
        <f>Q104*H104</f>
        <v>0</v>
      </c>
      <c r="S104" s="216">
        <v>0</v>
      </c>
      <c r="T104" s="217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8" t="s">
        <v>1917</v>
      </c>
      <c r="AT104" s="218" t="s">
        <v>143</v>
      </c>
      <c r="AU104" s="218" t="s">
        <v>86</v>
      </c>
      <c r="AY104" s="20" t="s">
        <v>141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20" t="s">
        <v>84</v>
      </c>
      <c r="BK104" s="219">
        <f>ROUND(I104*H104,2)</f>
        <v>0</v>
      </c>
      <c r="BL104" s="20" t="s">
        <v>1917</v>
      </c>
      <c r="BM104" s="218" t="s">
        <v>1941</v>
      </c>
    </row>
    <row r="105" s="2" customFormat="1">
      <c r="A105" s="41"/>
      <c r="B105" s="42"/>
      <c r="C105" s="43"/>
      <c r="D105" s="220" t="s">
        <v>150</v>
      </c>
      <c r="E105" s="43"/>
      <c r="F105" s="221" t="s">
        <v>1940</v>
      </c>
      <c r="G105" s="43"/>
      <c r="H105" s="43"/>
      <c r="I105" s="222"/>
      <c r="J105" s="43"/>
      <c r="K105" s="43"/>
      <c r="L105" s="47"/>
      <c r="M105" s="223"/>
      <c r="N105" s="224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150</v>
      </c>
      <c r="AU105" s="20" t="s">
        <v>86</v>
      </c>
    </row>
    <row r="106" s="2" customFormat="1">
      <c r="A106" s="41"/>
      <c r="B106" s="42"/>
      <c r="C106" s="43"/>
      <c r="D106" s="225" t="s">
        <v>152</v>
      </c>
      <c r="E106" s="43"/>
      <c r="F106" s="226" t="s">
        <v>1942</v>
      </c>
      <c r="G106" s="43"/>
      <c r="H106" s="43"/>
      <c r="I106" s="222"/>
      <c r="J106" s="43"/>
      <c r="K106" s="43"/>
      <c r="L106" s="47"/>
      <c r="M106" s="223"/>
      <c r="N106" s="224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152</v>
      </c>
      <c r="AU106" s="20" t="s">
        <v>86</v>
      </c>
    </row>
    <row r="107" s="2" customFormat="1" ht="16.5" customHeight="1">
      <c r="A107" s="41"/>
      <c r="B107" s="42"/>
      <c r="C107" s="207" t="s">
        <v>190</v>
      </c>
      <c r="D107" s="207" t="s">
        <v>143</v>
      </c>
      <c r="E107" s="208" t="s">
        <v>1943</v>
      </c>
      <c r="F107" s="209" t="s">
        <v>1944</v>
      </c>
      <c r="G107" s="210" t="s">
        <v>1916</v>
      </c>
      <c r="H107" s="211">
        <v>1</v>
      </c>
      <c r="I107" s="212"/>
      <c r="J107" s="213">
        <f>ROUND(I107*H107,2)</f>
        <v>0</v>
      </c>
      <c r="K107" s="209" t="s">
        <v>147</v>
      </c>
      <c r="L107" s="47"/>
      <c r="M107" s="214" t="s">
        <v>19</v>
      </c>
      <c r="N107" s="215" t="s">
        <v>47</v>
      </c>
      <c r="O107" s="87"/>
      <c r="P107" s="216">
        <f>O107*H107</f>
        <v>0</v>
      </c>
      <c r="Q107" s="216">
        <v>0</v>
      </c>
      <c r="R107" s="216">
        <f>Q107*H107</f>
        <v>0</v>
      </c>
      <c r="S107" s="216">
        <v>0</v>
      </c>
      <c r="T107" s="217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18" t="s">
        <v>1917</v>
      </c>
      <c r="AT107" s="218" t="s">
        <v>143</v>
      </c>
      <c r="AU107" s="218" t="s">
        <v>86</v>
      </c>
      <c r="AY107" s="20" t="s">
        <v>141</v>
      </c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20" t="s">
        <v>84</v>
      </c>
      <c r="BK107" s="219">
        <f>ROUND(I107*H107,2)</f>
        <v>0</v>
      </c>
      <c r="BL107" s="20" t="s">
        <v>1917</v>
      </c>
      <c r="BM107" s="218" t="s">
        <v>1945</v>
      </c>
    </row>
    <row r="108" s="2" customFormat="1">
      <c r="A108" s="41"/>
      <c r="B108" s="42"/>
      <c r="C108" s="43"/>
      <c r="D108" s="220" t="s">
        <v>150</v>
      </c>
      <c r="E108" s="43"/>
      <c r="F108" s="221" t="s">
        <v>1944</v>
      </c>
      <c r="G108" s="43"/>
      <c r="H108" s="43"/>
      <c r="I108" s="222"/>
      <c r="J108" s="43"/>
      <c r="K108" s="43"/>
      <c r="L108" s="47"/>
      <c r="M108" s="223"/>
      <c r="N108" s="224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150</v>
      </c>
      <c r="AU108" s="20" t="s">
        <v>86</v>
      </c>
    </row>
    <row r="109" s="2" customFormat="1">
      <c r="A109" s="41"/>
      <c r="B109" s="42"/>
      <c r="C109" s="43"/>
      <c r="D109" s="225" t="s">
        <v>152</v>
      </c>
      <c r="E109" s="43"/>
      <c r="F109" s="226" t="s">
        <v>1946</v>
      </c>
      <c r="G109" s="43"/>
      <c r="H109" s="43"/>
      <c r="I109" s="222"/>
      <c r="J109" s="43"/>
      <c r="K109" s="43"/>
      <c r="L109" s="47"/>
      <c r="M109" s="223"/>
      <c r="N109" s="224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152</v>
      </c>
      <c r="AU109" s="20" t="s">
        <v>86</v>
      </c>
    </row>
    <row r="110" s="2" customFormat="1" ht="16.5" customHeight="1">
      <c r="A110" s="41"/>
      <c r="B110" s="42"/>
      <c r="C110" s="207" t="s">
        <v>197</v>
      </c>
      <c r="D110" s="207" t="s">
        <v>143</v>
      </c>
      <c r="E110" s="208" t="s">
        <v>1947</v>
      </c>
      <c r="F110" s="209" t="s">
        <v>1948</v>
      </c>
      <c r="G110" s="210" t="s">
        <v>1916</v>
      </c>
      <c r="H110" s="211">
        <v>1</v>
      </c>
      <c r="I110" s="212"/>
      <c r="J110" s="213">
        <f>ROUND(I110*H110,2)</f>
        <v>0</v>
      </c>
      <c r="K110" s="209" t="s">
        <v>147</v>
      </c>
      <c r="L110" s="47"/>
      <c r="M110" s="214" t="s">
        <v>19</v>
      </c>
      <c r="N110" s="215" t="s">
        <v>47</v>
      </c>
      <c r="O110" s="87"/>
      <c r="P110" s="216">
        <f>O110*H110</f>
        <v>0</v>
      </c>
      <c r="Q110" s="216">
        <v>0</v>
      </c>
      <c r="R110" s="216">
        <f>Q110*H110</f>
        <v>0</v>
      </c>
      <c r="S110" s="216">
        <v>0</v>
      </c>
      <c r="T110" s="217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18" t="s">
        <v>1917</v>
      </c>
      <c r="AT110" s="218" t="s">
        <v>143</v>
      </c>
      <c r="AU110" s="218" t="s">
        <v>86</v>
      </c>
      <c r="AY110" s="20" t="s">
        <v>141</v>
      </c>
      <c r="BE110" s="219">
        <f>IF(N110="základní",J110,0)</f>
        <v>0</v>
      </c>
      <c r="BF110" s="219">
        <f>IF(N110="snížená",J110,0)</f>
        <v>0</v>
      </c>
      <c r="BG110" s="219">
        <f>IF(N110="zákl. přenesená",J110,0)</f>
        <v>0</v>
      </c>
      <c r="BH110" s="219">
        <f>IF(N110="sníž. přenesená",J110,0)</f>
        <v>0</v>
      </c>
      <c r="BI110" s="219">
        <f>IF(N110="nulová",J110,0)</f>
        <v>0</v>
      </c>
      <c r="BJ110" s="20" t="s">
        <v>84</v>
      </c>
      <c r="BK110" s="219">
        <f>ROUND(I110*H110,2)</f>
        <v>0</v>
      </c>
      <c r="BL110" s="20" t="s">
        <v>1917</v>
      </c>
      <c r="BM110" s="218" t="s">
        <v>1949</v>
      </c>
    </row>
    <row r="111" s="2" customFormat="1">
      <c r="A111" s="41"/>
      <c r="B111" s="42"/>
      <c r="C111" s="43"/>
      <c r="D111" s="220" t="s">
        <v>150</v>
      </c>
      <c r="E111" s="43"/>
      <c r="F111" s="221" t="s">
        <v>1948</v>
      </c>
      <c r="G111" s="43"/>
      <c r="H111" s="43"/>
      <c r="I111" s="222"/>
      <c r="J111" s="43"/>
      <c r="K111" s="43"/>
      <c r="L111" s="47"/>
      <c r="M111" s="223"/>
      <c r="N111" s="224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150</v>
      </c>
      <c r="AU111" s="20" t="s">
        <v>86</v>
      </c>
    </row>
    <row r="112" s="2" customFormat="1">
      <c r="A112" s="41"/>
      <c r="B112" s="42"/>
      <c r="C112" s="43"/>
      <c r="D112" s="225" t="s">
        <v>152</v>
      </c>
      <c r="E112" s="43"/>
      <c r="F112" s="226" t="s">
        <v>1950</v>
      </c>
      <c r="G112" s="43"/>
      <c r="H112" s="43"/>
      <c r="I112" s="222"/>
      <c r="J112" s="43"/>
      <c r="K112" s="43"/>
      <c r="L112" s="47"/>
      <c r="M112" s="223"/>
      <c r="N112" s="224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152</v>
      </c>
      <c r="AU112" s="20" t="s">
        <v>86</v>
      </c>
    </row>
    <row r="113" s="12" customFormat="1" ht="22.8" customHeight="1">
      <c r="A113" s="12"/>
      <c r="B113" s="191"/>
      <c r="C113" s="192"/>
      <c r="D113" s="193" t="s">
        <v>75</v>
      </c>
      <c r="E113" s="205" t="s">
        <v>1951</v>
      </c>
      <c r="F113" s="205" t="s">
        <v>1952</v>
      </c>
      <c r="G113" s="192"/>
      <c r="H113" s="192"/>
      <c r="I113" s="195"/>
      <c r="J113" s="206">
        <f>BK113</f>
        <v>0</v>
      </c>
      <c r="K113" s="192"/>
      <c r="L113" s="197"/>
      <c r="M113" s="198"/>
      <c r="N113" s="199"/>
      <c r="O113" s="199"/>
      <c r="P113" s="200">
        <f>SUM(P114:P116)</f>
        <v>0</v>
      </c>
      <c r="Q113" s="199"/>
      <c r="R113" s="200">
        <f>SUM(R114:R116)</f>
        <v>0</v>
      </c>
      <c r="S113" s="199"/>
      <c r="T113" s="201">
        <f>SUM(T114:T116)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2" t="s">
        <v>175</v>
      </c>
      <c r="AT113" s="203" t="s">
        <v>75</v>
      </c>
      <c r="AU113" s="203" t="s">
        <v>84</v>
      </c>
      <c r="AY113" s="202" t="s">
        <v>141</v>
      </c>
      <c r="BK113" s="204">
        <f>SUM(BK114:BK116)</f>
        <v>0</v>
      </c>
    </row>
    <row r="114" s="2" customFormat="1" ht="16.5" customHeight="1">
      <c r="A114" s="41"/>
      <c r="B114" s="42"/>
      <c r="C114" s="207" t="s">
        <v>204</v>
      </c>
      <c r="D114" s="207" t="s">
        <v>143</v>
      </c>
      <c r="E114" s="208" t="s">
        <v>1953</v>
      </c>
      <c r="F114" s="209" t="s">
        <v>1954</v>
      </c>
      <c r="G114" s="210" t="s">
        <v>1916</v>
      </c>
      <c r="H114" s="211">
        <v>1</v>
      </c>
      <c r="I114" s="212"/>
      <c r="J114" s="213">
        <f>ROUND(I114*H114,2)</f>
        <v>0</v>
      </c>
      <c r="K114" s="209" t="s">
        <v>147</v>
      </c>
      <c r="L114" s="47"/>
      <c r="M114" s="214" t="s">
        <v>19</v>
      </c>
      <c r="N114" s="215" t="s">
        <v>47</v>
      </c>
      <c r="O114" s="87"/>
      <c r="P114" s="216">
        <f>O114*H114</f>
        <v>0</v>
      </c>
      <c r="Q114" s="216">
        <v>0</v>
      </c>
      <c r="R114" s="216">
        <f>Q114*H114</f>
        <v>0</v>
      </c>
      <c r="S114" s="216">
        <v>0</v>
      </c>
      <c r="T114" s="217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8" t="s">
        <v>1917</v>
      </c>
      <c r="AT114" s="218" t="s">
        <v>143</v>
      </c>
      <c r="AU114" s="218" t="s">
        <v>86</v>
      </c>
      <c r="AY114" s="20" t="s">
        <v>141</v>
      </c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20" t="s">
        <v>84</v>
      </c>
      <c r="BK114" s="219">
        <f>ROUND(I114*H114,2)</f>
        <v>0</v>
      </c>
      <c r="BL114" s="20" t="s">
        <v>1917</v>
      </c>
      <c r="BM114" s="218" t="s">
        <v>1955</v>
      </c>
    </row>
    <row r="115" s="2" customFormat="1">
      <c r="A115" s="41"/>
      <c r="B115" s="42"/>
      <c r="C115" s="43"/>
      <c r="D115" s="220" t="s">
        <v>150</v>
      </c>
      <c r="E115" s="43"/>
      <c r="F115" s="221" t="s">
        <v>1954</v>
      </c>
      <c r="G115" s="43"/>
      <c r="H115" s="43"/>
      <c r="I115" s="222"/>
      <c r="J115" s="43"/>
      <c r="K115" s="43"/>
      <c r="L115" s="47"/>
      <c r="M115" s="223"/>
      <c r="N115" s="224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150</v>
      </c>
      <c r="AU115" s="20" t="s">
        <v>86</v>
      </c>
    </row>
    <row r="116" s="2" customFormat="1">
      <c r="A116" s="41"/>
      <c r="B116" s="42"/>
      <c r="C116" s="43"/>
      <c r="D116" s="225" t="s">
        <v>152</v>
      </c>
      <c r="E116" s="43"/>
      <c r="F116" s="226" t="s">
        <v>1956</v>
      </c>
      <c r="G116" s="43"/>
      <c r="H116" s="43"/>
      <c r="I116" s="222"/>
      <c r="J116" s="43"/>
      <c r="K116" s="43"/>
      <c r="L116" s="47"/>
      <c r="M116" s="280"/>
      <c r="N116" s="281"/>
      <c r="O116" s="282"/>
      <c r="P116" s="282"/>
      <c r="Q116" s="282"/>
      <c r="R116" s="282"/>
      <c r="S116" s="282"/>
      <c r="T116" s="283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152</v>
      </c>
      <c r="AU116" s="20" t="s">
        <v>86</v>
      </c>
    </row>
    <row r="117" s="2" customFormat="1" ht="6.96" customHeight="1">
      <c r="A117" s="41"/>
      <c r="B117" s="62"/>
      <c r="C117" s="63"/>
      <c r="D117" s="63"/>
      <c r="E117" s="63"/>
      <c r="F117" s="63"/>
      <c r="G117" s="63"/>
      <c r="H117" s="63"/>
      <c r="I117" s="63"/>
      <c r="J117" s="63"/>
      <c r="K117" s="63"/>
      <c r="L117" s="47"/>
      <c r="M117" s="41"/>
      <c r="O117" s="41"/>
      <c r="P117" s="41"/>
      <c r="Q117" s="41"/>
      <c r="R117" s="41"/>
      <c r="S117" s="41"/>
      <c r="T117" s="41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</row>
  </sheetData>
  <sheetProtection sheet="1" autoFilter="0" formatColumns="0" formatRows="0" objects="1" scenarios="1" spinCount="100000" saltValue="9wP5XEnnzjOhaVaPFnXgAvOMmnvQFf3rIVRriY6XBW5o99+F/uxOKY0OPLq+bNLGD1cBBn6LDfgMGq+YxcqYWw==" hashValue="hQSm3JEp+DfNSdwGZRwKQfU4NMfrd/tJ+rphhBN5fkZEhAIZ/zawde3zjejpBMz5q3v9P9tTnWeVaUVsOdG1mw==" algorithmName="SHA-512" password="CC35"/>
  <autoFilter ref="C83:K116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4_01/012103000"/>
    <hyperlink ref="F92" r:id="rId2" display="https://podminky.urs.cz/item/CS_URS_2024_01/012203000"/>
    <hyperlink ref="F95" r:id="rId3" display="https://podminky.urs.cz/item/CS_URS_2024_01/012303000"/>
    <hyperlink ref="F98" r:id="rId4" display="https://podminky.urs.cz/item/CS_URS_2024_01/013254000"/>
    <hyperlink ref="F102" r:id="rId5" display="https://podminky.urs.cz/item/CS_URS_2024_01/030001000"/>
    <hyperlink ref="F106" r:id="rId6" display="https://podminky.urs.cz/item/CS_URS_2024_01/043154000"/>
    <hyperlink ref="F109" r:id="rId7" display="https://podminky.urs.cz/item/CS_URS_2024_01/045203000"/>
    <hyperlink ref="F112" r:id="rId8" display="https://podminky.urs.cz/item/CS_URS_2024_01/045303000"/>
    <hyperlink ref="F116" r:id="rId9" display="https://podminky.urs.cz/item/CS_URS_2024_01/065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87" customWidth="1"/>
    <col min="2" max="2" width="1.667969" style="287" customWidth="1"/>
    <col min="3" max="4" width="5" style="287" customWidth="1"/>
    <col min="5" max="5" width="11.66016" style="287" customWidth="1"/>
    <col min="6" max="6" width="9.160156" style="287" customWidth="1"/>
    <col min="7" max="7" width="5" style="287" customWidth="1"/>
    <col min="8" max="8" width="77.83203" style="287" customWidth="1"/>
    <col min="9" max="10" width="20" style="287" customWidth="1"/>
    <col min="11" max="11" width="1.667969" style="287" customWidth="1"/>
  </cols>
  <sheetData>
    <row r="1" s="1" customFormat="1" ht="37.5" customHeight="1"/>
    <row r="2" s="1" customFormat="1" ht="7.5" customHeight="1">
      <c r="B2" s="288"/>
      <c r="C2" s="289"/>
      <c r="D2" s="289"/>
      <c r="E2" s="289"/>
      <c r="F2" s="289"/>
      <c r="G2" s="289"/>
      <c r="H2" s="289"/>
      <c r="I2" s="289"/>
      <c r="J2" s="289"/>
      <c r="K2" s="290"/>
    </row>
    <row r="3" s="17" customFormat="1" ht="45" customHeight="1">
      <c r="B3" s="291"/>
      <c r="C3" s="292" t="s">
        <v>1957</v>
      </c>
      <c r="D3" s="292"/>
      <c r="E3" s="292"/>
      <c r="F3" s="292"/>
      <c r="G3" s="292"/>
      <c r="H3" s="292"/>
      <c r="I3" s="292"/>
      <c r="J3" s="292"/>
      <c r="K3" s="293"/>
    </row>
    <row r="4" s="1" customFormat="1" ht="25.5" customHeight="1">
      <c r="B4" s="294"/>
      <c r="C4" s="295" t="s">
        <v>1958</v>
      </c>
      <c r="D4" s="295"/>
      <c r="E4" s="295"/>
      <c r="F4" s="295"/>
      <c r="G4" s="295"/>
      <c r="H4" s="295"/>
      <c r="I4" s="295"/>
      <c r="J4" s="295"/>
      <c r="K4" s="296"/>
    </row>
    <row r="5" s="1" customFormat="1" ht="5.25" customHeight="1">
      <c r="B5" s="294"/>
      <c r="C5" s="297"/>
      <c r="D5" s="297"/>
      <c r="E5" s="297"/>
      <c r="F5" s="297"/>
      <c r="G5" s="297"/>
      <c r="H5" s="297"/>
      <c r="I5" s="297"/>
      <c r="J5" s="297"/>
      <c r="K5" s="296"/>
    </row>
    <row r="6" s="1" customFormat="1" ht="15" customHeight="1">
      <c r="B6" s="294"/>
      <c r="C6" s="298" t="s">
        <v>1959</v>
      </c>
      <c r="D6" s="298"/>
      <c r="E6" s="298"/>
      <c r="F6" s="298"/>
      <c r="G6" s="298"/>
      <c r="H6" s="298"/>
      <c r="I6" s="298"/>
      <c r="J6" s="298"/>
      <c r="K6" s="296"/>
    </row>
    <row r="7" s="1" customFormat="1" ht="15" customHeight="1">
      <c r="B7" s="299"/>
      <c r="C7" s="298" t="s">
        <v>1960</v>
      </c>
      <c r="D7" s="298"/>
      <c r="E7" s="298"/>
      <c r="F7" s="298"/>
      <c r="G7" s="298"/>
      <c r="H7" s="298"/>
      <c r="I7" s="298"/>
      <c r="J7" s="298"/>
      <c r="K7" s="296"/>
    </row>
    <row r="8" s="1" customFormat="1" ht="12.75" customHeight="1">
      <c r="B8" s="299"/>
      <c r="C8" s="298"/>
      <c r="D8" s="298"/>
      <c r="E8" s="298"/>
      <c r="F8" s="298"/>
      <c r="G8" s="298"/>
      <c r="H8" s="298"/>
      <c r="I8" s="298"/>
      <c r="J8" s="298"/>
      <c r="K8" s="296"/>
    </row>
    <row r="9" s="1" customFormat="1" ht="15" customHeight="1">
      <c r="B9" s="299"/>
      <c r="C9" s="298" t="s">
        <v>1961</v>
      </c>
      <c r="D9" s="298"/>
      <c r="E9" s="298"/>
      <c r="F9" s="298"/>
      <c r="G9" s="298"/>
      <c r="H9" s="298"/>
      <c r="I9" s="298"/>
      <c r="J9" s="298"/>
      <c r="K9" s="296"/>
    </row>
    <row r="10" s="1" customFormat="1" ht="15" customHeight="1">
      <c r="B10" s="299"/>
      <c r="C10" s="298"/>
      <c r="D10" s="298" t="s">
        <v>1962</v>
      </c>
      <c r="E10" s="298"/>
      <c r="F10" s="298"/>
      <c r="G10" s="298"/>
      <c r="H10" s="298"/>
      <c r="I10" s="298"/>
      <c r="J10" s="298"/>
      <c r="K10" s="296"/>
    </row>
    <row r="11" s="1" customFormat="1" ht="15" customHeight="1">
      <c r="B11" s="299"/>
      <c r="C11" s="300"/>
      <c r="D11" s="298" t="s">
        <v>1963</v>
      </c>
      <c r="E11" s="298"/>
      <c r="F11" s="298"/>
      <c r="G11" s="298"/>
      <c r="H11" s="298"/>
      <c r="I11" s="298"/>
      <c r="J11" s="298"/>
      <c r="K11" s="296"/>
    </row>
    <row r="12" s="1" customFormat="1" ht="15" customHeight="1">
      <c r="B12" s="299"/>
      <c r="C12" s="300"/>
      <c r="D12" s="298"/>
      <c r="E12" s="298"/>
      <c r="F12" s="298"/>
      <c r="G12" s="298"/>
      <c r="H12" s="298"/>
      <c r="I12" s="298"/>
      <c r="J12" s="298"/>
      <c r="K12" s="296"/>
    </row>
    <row r="13" s="1" customFormat="1" ht="15" customHeight="1">
      <c r="B13" s="299"/>
      <c r="C13" s="300"/>
      <c r="D13" s="301" t="s">
        <v>1964</v>
      </c>
      <c r="E13" s="298"/>
      <c r="F13" s="298"/>
      <c r="G13" s="298"/>
      <c r="H13" s="298"/>
      <c r="I13" s="298"/>
      <c r="J13" s="298"/>
      <c r="K13" s="296"/>
    </row>
    <row r="14" s="1" customFormat="1" ht="12.75" customHeight="1">
      <c r="B14" s="299"/>
      <c r="C14" s="300"/>
      <c r="D14" s="300"/>
      <c r="E14" s="300"/>
      <c r="F14" s="300"/>
      <c r="G14" s="300"/>
      <c r="H14" s="300"/>
      <c r="I14" s="300"/>
      <c r="J14" s="300"/>
      <c r="K14" s="296"/>
    </row>
    <row r="15" s="1" customFormat="1" ht="15" customHeight="1">
      <c r="B15" s="299"/>
      <c r="C15" s="300"/>
      <c r="D15" s="298" t="s">
        <v>1965</v>
      </c>
      <c r="E15" s="298"/>
      <c r="F15" s="298"/>
      <c r="G15" s="298"/>
      <c r="H15" s="298"/>
      <c r="I15" s="298"/>
      <c r="J15" s="298"/>
      <c r="K15" s="296"/>
    </row>
    <row r="16" s="1" customFormat="1" ht="15" customHeight="1">
      <c r="B16" s="299"/>
      <c r="C16" s="300"/>
      <c r="D16" s="298" t="s">
        <v>1966</v>
      </c>
      <c r="E16" s="298"/>
      <c r="F16" s="298"/>
      <c r="G16" s="298"/>
      <c r="H16" s="298"/>
      <c r="I16" s="298"/>
      <c r="J16" s="298"/>
      <c r="K16" s="296"/>
    </row>
    <row r="17" s="1" customFormat="1" ht="15" customHeight="1">
      <c r="B17" s="299"/>
      <c r="C17" s="300"/>
      <c r="D17" s="298" t="s">
        <v>1967</v>
      </c>
      <c r="E17" s="298"/>
      <c r="F17" s="298"/>
      <c r="G17" s="298"/>
      <c r="H17" s="298"/>
      <c r="I17" s="298"/>
      <c r="J17" s="298"/>
      <c r="K17" s="296"/>
    </row>
    <row r="18" s="1" customFormat="1" ht="15" customHeight="1">
      <c r="B18" s="299"/>
      <c r="C18" s="300"/>
      <c r="D18" s="300"/>
      <c r="E18" s="302" t="s">
        <v>83</v>
      </c>
      <c r="F18" s="298" t="s">
        <v>1968</v>
      </c>
      <c r="G18" s="298"/>
      <c r="H18" s="298"/>
      <c r="I18" s="298"/>
      <c r="J18" s="298"/>
      <c r="K18" s="296"/>
    </row>
    <row r="19" s="1" customFormat="1" ht="15" customHeight="1">
      <c r="B19" s="299"/>
      <c r="C19" s="300"/>
      <c r="D19" s="300"/>
      <c r="E19" s="302" t="s">
        <v>1969</v>
      </c>
      <c r="F19" s="298" t="s">
        <v>1970</v>
      </c>
      <c r="G19" s="298"/>
      <c r="H19" s="298"/>
      <c r="I19" s="298"/>
      <c r="J19" s="298"/>
      <c r="K19" s="296"/>
    </row>
    <row r="20" s="1" customFormat="1" ht="15" customHeight="1">
      <c r="B20" s="299"/>
      <c r="C20" s="300"/>
      <c r="D20" s="300"/>
      <c r="E20" s="302" t="s">
        <v>1971</v>
      </c>
      <c r="F20" s="298" t="s">
        <v>1972</v>
      </c>
      <c r="G20" s="298"/>
      <c r="H20" s="298"/>
      <c r="I20" s="298"/>
      <c r="J20" s="298"/>
      <c r="K20" s="296"/>
    </row>
    <row r="21" s="1" customFormat="1" ht="15" customHeight="1">
      <c r="B21" s="299"/>
      <c r="C21" s="300"/>
      <c r="D21" s="300"/>
      <c r="E21" s="302" t="s">
        <v>1973</v>
      </c>
      <c r="F21" s="298" t="s">
        <v>97</v>
      </c>
      <c r="G21" s="298"/>
      <c r="H21" s="298"/>
      <c r="I21" s="298"/>
      <c r="J21" s="298"/>
      <c r="K21" s="296"/>
    </row>
    <row r="22" s="1" customFormat="1" ht="15" customHeight="1">
      <c r="B22" s="299"/>
      <c r="C22" s="300"/>
      <c r="D22" s="300"/>
      <c r="E22" s="302" t="s">
        <v>1974</v>
      </c>
      <c r="F22" s="298" t="s">
        <v>1975</v>
      </c>
      <c r="G22" s="298"/>
      <c r="H22" s="298"/>
      <c r="I22" s="298"/>
      <c r="J22" s="298"/>
      <c r="K22" s="296"/>
    </row>
    <row r="23" s="1" customFormat="1" ht="15" customHeight="1">
      <c r="B23" s="299"/>
      <c r="C23" s="300"/>
      <c r="D23" s="300"/>
      <c r="E23" s="302" t="s">
        <v>1976</v>
      </c>
      <c r="F23" s="298" t="s">
        <v>1977</v>
      </c>
      <c r="G23" s="298"/>
      <c r="H23" s="298"/>
      <c r="I23" s="298"/>
      <c r="J23" s="298"/>
      <c r="K23" s="296"/>
    </row>
    <row r="24" s="1" customFormat="1" ht="12.75" customHeight="1">
      <c r="B24" s="299"/>
      <c r="C24" s="300"/>
      <c r="D24" s="300"/>
      <c r="E24" s="300"/>
      <c r="F24" s="300"/>
      <c r="G24" s="300"/>
      <c r="H24" s="300"/>
      <c r="I24" s="300"/>
      <c r="J24" s="300"/>
      <c r="K24" s="296"/>
    </row>
    <row r="25" s="1" customFormat="1" ht="15" customHeight="1">
      <c r="B25" s="299"/>
      <c r="C25" s="298" t="s">
        <v>1978</v>
      </c>
      <c r="D25" s="298"/>
      <c r="E25" s="298"/>
      <c r="F25" s="298"/>
      <c r="G25" s="298"/>
      <c r="H25" s="298"/>
      <c r="I25" s="298"/>
      <c r="J25" s="298"/>
      <c r="K25" s="296"/>
    </row>
    <row r="26" s="1" customFormat="1" ht="15" customHeight="1">
      <c r="B26" s="299"/>
      <c r="C26" s="298" t="s">
        <v>1979</v>
      </c>
      <c r="D26" s="298"/>
      <c r="E26" s="298"/>
      <c r="F26" s="298"/>
      <c r="G26" s="298"/>
      <c r="H26" s="298"/>
      <c r="I26" s="298"/>
      <c r="J26" s="298"/>
      <c r="K26" s="296"/>
    </row>
    <row r="27" s="1" customFormat="1" ht="15" customHeight="1">
      <c r="B27" s="299"/>
      <c r="C27" s="298"/>
      <c r="D27" s="298" t="s">
        <v>1980</v>
      </c>
      <c r="E27" s="298"/>
      <c r="F27" s="298"/>
      <c r="G27" s="298"/>
      <c r="H27" s="298"/>
      <c r="I27" s="298"/>
      <c r="J27" s="298"/>
      <c r="K27" s="296"/>
    </row>
    <row r="28" s="1" customFormat="1" ht="15" customHeight="1">
      <c r="B28" s="299"/>
      <c r="C28" s="300"/>
      <c r="D28" s="298" t="s">
        <v>1981</v>
      </c>
      <c r="E28" s="298"/>
      <c r="F28" s="298"/>
      <c r="G28" s="298"/>
      <c r="H28" s="298"/>
      <c r="I28" s="298"/>
      <c r="J28" s="298"/>
      <c r="K28" s="296"/>
    </row>
    <row r="29" s="1" customFormat="1" ht="12.75" customHeight="1">
      <c r="B29" s="299"/>
      <c r="C29" s="300"/>
      <c r="D29" s="300"/>
      <c r="E29" s="300"/>
      <c r="F29" s="300"/>
      <c r="G29" s="300"/>
      <c r="H29" s="300"/>
      <c r="I29" s="300"/>
      <c r="J29" s="300"/>
      <c r="K29" s="296"/>
    </row>
    <row r="30" s="1" customFormat="1" ht="15" customHeight="1">
      <c r="B30" s="299"/>
      <c r="C30" s="300"/>
      <c r="D30" s="298" t="s">
        <v>1982</v>
      </c>
      <c r="E30" s="298"/>
      <c r="F30" s="298"/>
      <c r="G30" s="298"/>
      <c r="H30" s="298"/>
      <c r="I30" s="298"/>
      <c r="J30" s="298"/>
      <c r="K30" s="296"/>
    </row>
    <row r="31" s="1" customFormat="1" ht="15" customHeight="1">
      <c r="B31" s="299"/>
      <c r="C31" s="300"/>
      <c r="D31" s="298" t="s">
        <v>1983</v>
      </c>
      <c r="E31" s="298"/>
      <c r="F31" s="298"/>
      <c r="G31" s="298"/>
      <c r="H31" s="298"/>
      <c r="I31" s="298"/>
      <c r="J31" s="298"/>
      <c r="K31" s="296"/>
    </row>
    <row r="32" s="1" customFormat="1" ht="12.75" customHeight="1">
      <c r="B32" s="299"/>
      <c r="C32" s="300"/>
      <c r="D32" s="300"/>
      <c r="E32" s="300"/>
      <c r="F32" s="300"/>
      <c r="G32" s="300"/>
      <c r="H32" s="300"/>
      <c r="I32" s="300"/>
      <c r="J32" s="300"/>
      <c r="K32" s="296"/>
    </row>
    <row r="33" s="1" customFormat="1" ht="15" customHeight="1">
      <c r="B33" s="299"/>
      <c r="C33" s="300"/>
      <c r="D33" s="298" t="s">
        <v>1984</v>
      </c>
      <c r="E33" s="298"/>
      <c r="F33" s="298"/>
      <c r="G33" s="298"/>
      <c r="H33" s="298"/>
      <c r="I33" s="298"/>
      <c r="J33" s="298"/>
      <c r="K33" s="296"/>
    </row>
    <row r="34" s="1" customFormat="1" ht="15" customHeight="1">
      <c r="B34" s="299"/>
      <c r="C34" s="300"/>
      <c r="D34" s="298" t="s">
        <v>1985</v>
      </c>
      <c r="E34" s="298"/>
      <c r="F34" s="298"/>
      <c r="G34" s="298"/>
      <c r="H34" s="298"/>
      <c r="I34" s="298"/>
      <c r="J34" s="298"/>
      <c r="K34" s="296"/>
    </row>
    <row r="35" s="1" customFormat="1" ht="15" customHeight="1">
      <c r="B35" s="299"/>
      <c r="C35" s="300"/>
      <c r="D35" s="298" t="s">
        <v>1986</v>
      </c>
      <c r="E35" s="298"/>
      <c r="F35" s="298"/>
      <c r="G35" s="298"/>
      <c r="H35" s="298"/>
      <c r="I35" s="298"/>
      <c r="J35" s="298"/>
      <c r="K35" s="296"/>
    </row>
    <row r="36" s="1" customFormat="1" ht="15" customHeight="1">
      <c r="B36" s="299"/>
      <c r="C36" s="300"/>
      <c r="D36" s="298"/>
      <c r="E36" s="301" t="s">
        <v>127</v>
      </c>
      <c r="F36" s="298"/>
      <c r="G36" s="298" t="s">
        <v>1987</v>
      </c>
      <c r="H36" s="298"/>
      <c r="I36" s="298"/>
      <c r="J36" s="298"/>
      <c r="K36" s="296"/>
    </row>
    <row r="37" s="1" customFormat="1" ht="30.75" customHeight="1">
      <c r="B37" s="299"/>
      <c r="C37" s="300"/>
      <c r="D37" s="298"/>
      <c r="E37" s="301" t="s">
        <v>1988</v>
      </c>
      <c r="F37" s="298"/>
      <c r="G37" s="298" t="s">
        <v>1989</v>
      </c>
      <c r="H37" s="298"/>
      <c r="I37" s="298"/>
      <c r="J37" s="298"/>
      <c r="K37" s="296"/>
    </row>
    <row r="38" s="1" customFormat="1" ht="15" customHeight="1">
      <c r="B38" s="299"/>
      <c r="C38" s="300"/>
      <c r="D38" s="298"/>
      <c r="E38" s="301" t="s">
        <v>57</v>
      </c>
      <c r="F38" s="298"/>
      <c r="G38" s="298" t="s">
        <v>1990</v>
      </c>
      <c r="H38" s="298"/>
      <c r="I38" s="298"/>
      <c r="J38" s="298"/>
      <c r="K38" s="296"/>
    </row>
    <row r="39" s="1" customFormat="1" ht="15" customHeight="1">
      <c r="B39" s="299"/>
      <c r="C39" s="300"/>
      <c r="D39" s="298"/>
      <c r="E39" s="301" t="s">
        <v>58</v>
      </c>
      <c r="F39" s="298"/>
      <c r="G39" s="298" t="s">
        <v>1991</v>
      </c>
      <c r="H39" s="298"/>
      <c r="I39" s="298"/>
      <c r="J39" s="298"/>
      <c r="K39" s="296"/>
    </row>
    <row r="40" s="1" customFormat="1" ht="15" customHeight="1">
      <c r="B40" s="299"/>
      <c r="C40" s="300"/>
      <c r="D40" s="298"/>
      <c r="E40" s="301" t="s">
        <v>128</v>
      </c>
      <c r="F40" s="298"/>
      <c r="G40" s="298" t="s">
        <v>1992</v>
      </c>
      <c r="H40" s="298"/>
      <c r="I40" s="298"/>
      <c r="J40" s="298"/>
      <c r="K40" s="296"/>
    </row>
    <row r="41" s="1" customFormat="1" ht="15" customHeight="1">
      <c r="B41" s="299"/>
      <c r="C41" s="300"/>
      <c r="D41" s="298"/>
      <c r="E41" s="301" t="s">
        <v>129</v>
      </c>
      <c r="F41" s="298"/>
      <c r="G41" s="298" t="s">
        <v>1993</v>
      </c>
      <c r="H41" s="298"/>
      <c r="I41" s="298"/>
      <c r="J41" s="298"/>
      <c r="K41" s="296"/>
    </row>
    <row r="42" s="1" customFormat="1" ht="15" customHeight="1">
      <c r="B42" s="299"/>
      <c r="C42" s="300"/>
      <c r="D42" s="298"/>
      <c r="E42" s="301" t="s">
        <v>1994</v>
      </c>
      <c r="F42" s="298"/>
      <c r="G42" s="298" t="s">
        <v>1995</v>
      </c>
      <c r="H42" s="298"/>
      <c r="I42" s="298"/>
      <c r="J42" s="298"/>
      <c r="K42" s="296"/>
    </row>
    <row r="43" s="1" customFormat="1" ht="15" customHeight="1">
      <c r="B43" s="299"/>
      <c r="C43" s="300"/>
      <c r="D43" s="298"/>
      <c r="E43" s="301"/>
      <c r="F43" s="298"/>
      <c r="G43" s="298" t="s">
        <v>1996</v>
      </c>
      <c r="H43" s="298"/>
      <c r="I43" s="298"/>
      <c r="J43" s="298"/>
      <c r="K43" s="296"/>
    </row>
    <row r="44" s="1" customFormat="1" ht="15" customHeight="1">
      <c r="B44" s="299"/>
      <c r="C44" s="300"/>
      <c r="D44" s="298"/>
      <c r="E44" s="301" t="s">
        <v>1997</v>
      </c>
      <c r="F44" s="298"/>
      <c r="G44" s="298" t="s">
        <v>1998</v>
      </c>
      <c r="H44" s="298"/>
      <c r="I44" s="298"/>
      <c r="J44" s="298"/>
      <c r="K44" s="296"/>
    </row>
    <row r="45" s="1" customFormat="1" ht="15" customHeight="1">
      <c r="B45" s="299"/>
      <c r="C45" s="300"/>
      <c r="D45" s="298"/>
      <c r="E45" s="301" t="s">
        <v>131</v>
      </c>
      <c r="F45" s="298"/>
      <c r="G45" s="298" t="s">
        <v>1999</v>
      </c>
      <c r="H45" s="298"/>
      <c r="I45" s="298"/>
      <c r="J45" s="298"/>
      <c r="K45" s="296"/>
    </row>
    <row r="46" s="1" customFormat="1" ht="12.75" customHeight="1">
      <c r="B46" s="299"/>
      <c r="C46" s="300"/>
      <c r="D46" s="298"/>
      <c r="E46" s="298"/>
      <c r="F46" s="298"/>
      <c r="G46" s="298"/>
      <c r="H46" s="298"/>
      <c r="I46" s="298"/>
      <c r="J46" s="298"/>
      <c r="K46" s="296"/>
    </row>
    <row r="47" s="1" customFormat="1" ht="15" customHeight="1">
      <c r="B47" s="299"/>
      <c r="C47" s="300"/>
      <c r="D47" s="298" t="s">
        <v>2000</v>
      </c>
      <c r="E47" s="298"/>
      <c r="F47" s="298"/>
      <c r="G47" s="298"/>
      <c r="H47" s="298"/>
      <c r="I47" s="298"/>
      <c r="J47" s="298"/>
      <c r="K47" s="296"/>
    </row>
    <row r="48" s="1" customFormat="1" ht="15" customHeight="1">
      <c r="B48" s="299"/>
      <c r="C48" s="300"/>
      <c r="D48" s="300"/>
      <c r="E48" s="298" t="s">
        <v>2001</v>
      </c>
      <c r="F48" s="298"/>
      <c r="G48" s="298"/>
      <c r="H48" s="298"/>
      <c r="I48" s="298"/>
      <c r="J48" s="298"/>
      <c r="K48" s="296"/>
    </row>
    <row r="49" s="1" customFormat="1" ht="15" customHeight="1">
      <c r="B49" s="299"/>
      <c r="C49" s="300"/>
      <c r="D49" s="300"/>
      <c r="E49" s="298" t="s">
        <v>2002</v>
      </c>
      <c r="F49" s="298"/>
      <c r="G49" s="298"/>
      <c r="H49" s="298"/>
      <c r="I49" s="298"/>
      <c r="J49" s="298"/>
      <c r="K49" s="296"/>
    </row>
    <row r="50" s="1" customFormat="1" ht="15" customHeight="1">
      <c r="B50" s="299"/>
      <c r="C50" s="300"/>
      <c r="D50" s="300"/>
      <c r="E50" s="298" t="s">
        <v>2003</v>
      </c>
      <c r="F50" s="298"/>
      <c r="G50" s="298"/>
      <c r="H50" s="298"/>
      <c r="I50" s="298"/>
      <c r="J50" s="298"/>
      <c r="K50" s="296"/>
    </row>
    <row r="51" s="1" customFormat="1" ht="15" customHeight="1">
      <c r="B51" s="299"/>
      <c r="C51" s="300"/>
      <c r="D51" s="298" t="s">
        <v>2004</v>
      </c>
      <c r="E51" s="298"/>
      <c r="F51" s="298"/>
      <c r="G51" s="298"/>
      <c r="H51" s="298"/>
      <c r="I51" s="298"/>
      <c r="J51" s="298"/>
      <c r="K51" s="296"/>
    </row>
    <row r="52" s="1" customFormat="1" ht="25.5" customHeight="1">
      <c r="B52" s="294"/>
      <c r="C52" s="295" t="s">
        <v>2005</v>
      </c>
      <c r="D52" s="295"/>
      <c r="E52" s="295"/>
      <c r="F52" s="295"/>
      <c r="G52" s="295"/>
      <c r="H52" s="295"/>
      <c r="I52" s="295"/>
      <c r="J52" s="295"/>
      <c r="K52" s="296"/>
    </row>
    <row r="53" s="1" customFormat="1" ht="5.25" customHeight="1">
      <c r="B53" s="294"/>
      <c r="C53" s="297"/>
      <c r="D53" s="297"/>
      <c r="E53" s="297"/>
      <c r="F53" s="297"/>
      <c r="G53" s="297"/>
      <c r="H53" s="297"/>
      <c r="I53" s="297"/>
      <c r="J53" s="297"/>
      <c r="K53" s="296"/>
    </row>
    <row r="54" s="1" customFormat="1" ht="15" customHeight="1">
      <c r="B54" s="294"/>
      <c r="C54" s="298" t="s">
        <v>2006</v>
      </c>
      <c r="D54" s="298"/>
      <c r="E54" s="298"/>
      <c r="F54" s="298"/>
      <c r="G54" s="298"/>
      <c r="H54" s="298"/>
      <c r="I54" s="298"/>
      <c r="J54" s="298"/>
      <c r="K54" s="296"/>
    </row>
    <row r="55" s="1" customFormat="1" ht="15" customHeight="1">
      <c r="B55" s="294"/>
      <c r="C55" s="298" t="s">
        <v>2007</v>
      </c>
      <c r="D55" s="298"/>
      <c r="E55" s="298"/>
      <c r="F55" s="298"/>
      <c r="G55" s="298"/>
      <c r="H55" s="298"/>
      <c r="I55" s="298"/>
      <c r="J55" s="298"/>
      <c r="K55" s="296"/>
    </row>
    <row r="56" s="1" customFormat="1" ht="12.75" customHeight="1">
      <c r="B56" s="294"/>
      <c r="C56" s="298"/>
      <c r="D56" s="298"/>
      <c r="E56" s="298"/>
      <c r="F56" s="298"/>
      <c r="G56" s="298"/>
      <c r="H56" s="298"/>
      <c r="I56" s="298"/>
      <c r="J56" s="298"/>
      <c r="K56" s="296"/>
    </row>
    <row r="57" s="1" customFormat="1" ht="15" customHeight="1">
      <c r="B57" s="294"/>
      <c r="C57" s="298" t="s">
        <v>2008</v>
      </c>
      <c r="D57" s="298"/>
      <c r="E57" s="298"/>
      <c r="F57" s="298"/>
      <c r="G57" s="298"/>
      <c r="H57" s="298"/>
      <c r="I57" s="298"/>
      <c r="J57" s="298"/>
      <c r="K57" s="296"/>
    </row>
    <row r="58" s="1" customFormat="1" ht="15" customHeight="1">
      <c r="B58" s="294"/>
      <c r="C58" s="300"/>
      <c r="D58" s="298" t="s">
        <v>2009</v>
      </c>
      <c r="E58" s="298"/>
      <c r="F58" s="298"/>
      <c r="G58" s="298"/>
      <c r="H58" s="298"/>
      <c r="I58" s="298"/>
      <c r="J58" s="298"/>
      <c r="K58" s="296"/>
    </row>
    <row r="59" s="1" customFormat="1" ht="15" customHeight="1">
      <c r="B59" s="294"/>
      <c r="C59" s="300"/>
      <c r="D59" s="298" t="s">
        <v>2010</v>
      </c>
      <c r="E59" s="298"/>
      <c r="F59" s="298"/>
      <c r="G59" s="298"/>
      <c r="H59" s="298"/>
      <c r="I59" s="298"/>
      <c r="J59" s="298"/>
      <c r="K59" s="296"/>
    </row>
    <row r="60" s="1" customFormat="1" ht="15" customHeight="1">
      <c r="B60" s="294"/>
      <c r="C60" s="300"/>
      <c r="D60" s="298" t="s">
        <v>2011</v>
      </c>
      <c r="E60" s="298"/>
      <c r="F60" s="298"/>
      <c r="G60" s="298"/>
      <c r="H60" s="298"/>
      <c r="I60" s="298"/>
      <c r="J60" s="298"/>
      <c r="K60" s="296"/>
    </row>
    <row r="61" s="1" customFormat="1" ht="15" customHeight="1">
      <c r="B61" s="294"/>
      <c r="C61" s="300"/>
      <c r="D61" s="298" t="s">
        <v>2012</v>
      </c>
      <c r="E61" s="298"/>
      <c r="F61" s="298"/>
      <c r="G61" s="298"/>
      <c r="H61" s="298"/>
      <c r="I61" s="298"/>
      <c r="J61" s="298"/>
      <c r="K61" s="296"/>
    </row>
    <row r="62" s="1" customFormat="1" ht="15" customHeight="1">
      <c r="B62" s="294"/>
      <c r="C62" s="300"/>
      <c r="D62" s="303" t="s">
        <v>2013</v>
      </c>
      <c r="E62" s="303"/>
      <c r="F62" s="303"/>
      <c r="G62" s="303"/>
      <c r="H62" s="303"/>
      <c r="I62" s="303"/>
      <c r="J62" s="303"/>
      <c r="K62" s="296"/>
    </row>
    <row r="63" s="1" customFormat="1" ht="15" customHeight="1">
      <c r="B63" s="294"/>
      <c r="C63" s="300"/>
      <c r="D63" s="298" t="s">
        <v>2014</v>
      </c>
      <c r="E63" s="298"/>
      <c r="F63" s="298"/>
      <c r="G63" s="298"/>
      <c r="H63" s="298"/>
      <c r="I63" s="298"/>
      <c r="J63" s="298"/>
      <c r="K63" s="296"/>
    </row>
    <row r="64" s="1" customFormat="1" ht="12.75" customHeight="1">
      <c r="B64" s="294"/>
      <c r="C64" s="300"/>
      <c r="D64" s="300"/>
      <c r="E64" s="304"/>
      <c r="F64" s="300"/>
      <c r="G64" s="300"/>
      <c r="H64" s="300"/>
      <c r="I64" s="300"/>
      <c r="J64" s="300"/>
      <c r="K64" s="296"/>
    </row>
    <row r="65" s="1" customFormat="1" ht="15" customHeight="1">
      <c r="B65" s="294"/>
      <c r="C65" s="300"/>
      <c r="D65" s="298" t="s">
        <v>2015</v>
      </c>
      <c r="E65" s="298"/>
      <c r="F65" s="298"/>
      <c r="G65" s="298"/>
      <c r="H65" s="298"/>
      <c r="I65" s="298"/>
      <c r="J65" s="298"/>
      <c r="K65" s="296"/>
    </row>
    <row r="66" s="1" customFormat="1" ht="15" customHeight="1">
      <c r="B66" s="294"/>
      <c r="C66" s="300"/>
      <c r="D66" s="303" t="s">
        <v>2016</v>
      </c>
      <c r="E66" s="303"/>
      <c r="F66" s="303"/>
      <c r="G66" s="303"/>
      <c r="H66" s="303"/>
      <c r="I66" s="303"/>
      <c r="J66" s="303"/>
      <c r="K66" s="296"/>
    </row>
    <row r="67" s="1" customFormat="1" ht="15" customHeight="1">
      <c r="B67" s="294"/>
      <c r="C67" s="300"/>
      <c r="D67" s="298" t="s">
        <v>2017</v>
      </c>
      <c r="E67" s="298"/>
      <c r="F67" s="298"/>
      <c r="G67" s="298"/>
      <c r="H67" s="298"/>
      <c r="I67" s="298"/>
      <c r="J67" s="298"/>
      <c r="K67" s="296"/>
    </row>
    <row r="68" s="1" customFormat="1" ht="15" customHeight="1">
      <c r="B68" s="294"/>
      <c r="C68" s="300"/>
      <c r="D68" s="298" t="s">
        <v>2018</v>
      </c>
      <c r="E68" s="298"/>
      <c r="F68" s="298"/>
      <c r="G68" s="298"/>
      <c r="H68" s="298"/>
      <c r="I68" s="298"/>
      <c r="J68" s="298"/>
      <c r="K68" s="296"/>
    </row>
    <row r="69" s="1" customFormat="1" ht="15" customHeight="1">
      <c r="B69" s="294"/>
      <c r="C69" s="300"/>
      <c r="D69" s="298" t="s">
        <v>2019</v>
      </c>
      <c r="E69" s="298"/>
      <c r="F69" s="298"/>
      <c r="G69" s="298"/>
      <c r="H69" s="298"/>
      <c r="I69" s="298"/>
      <c r="J69" s="298"/>
      <c r="K69" s="296"/>
    </row>
    <row r="70" s="1" customFormat="1" ht="15" customHeight="1">
      <c r="B70" s="294"/>
      <c r="C70" s="300"/>
      <c r="D70" s="298" t="s">
        <v>2020</v>
      </c>
      <c r="E70" s="298"/>
      <c r="F70" s="298"/>
      <c r="G70" s="298"/>
      <c r="H70" s="298"/>
      <c r="I70" s="298"/>
      <c r="J70" s="298"/>
      <c r="K70" s="296"/>
    </row>
    <row r="71" s="1" customFormat="1" ht="12.75" customHeight="1">
      <c r="B71" s="305"/>
      <c r="C71" s="306"/>
      <c r="D71" s="306"/>
      <c r="E71" s="306"/>
      <c r="F71" s="306"/>
      <c r="G71" s="306"/>
      <c r="H71" s="306"/>
      <c r="I71" s="306"/>
      <c r="J71" s="306"/>
      <c r="K71" s="307"/>
    </row>
    <row r="72" s="1" customFormat="1" ht="18.75" customHeight="1">
      <c r="B72" s="308"/>
      <c r="C72" s="308"/>
      <c r="D72" s="308"/>
      <c r="E72" s="308"/>
      <c r="F72" s="308"/>
      <c r="G72" s="308"/>
      <c r="H72" s="308"/>
      <c r="I72" s="308"/>
      <c r="J72" s="308"/>
      <c r="K72" s="309"/>
    </row>
    <row r="73" s="1" customFormat="1" ht="18.75" customHeight="1">
      <c r="B73" s="309"/>
      <c r="C73" s="309"/>
      <c r="D73" s="309"/>
      <c r="E73" s="309"/>
      <c r="F73" s="309"/>
      <c r="G73" s="309"/>
      <c r="H73" s="309"/>
      <c r="I73" s="309"/>
      <c r="J73" s="309"/>
      <c r="K73" s="309"/>
    </row>
    <row r="74" s="1" customFormat="1" ht="7.5" customHeight="1">
      <c r="B74" s="310"/>
      <c r="C74" s="311"/>
      <c r="D74" s="311"/>
      <c r="E74" s="311"/>
      <c r="F74" s="311"/>
      <c r="G74" s="311"/>
      <c r="H74" s="311"/>
      <c r="I74" s="311"/>
      <c r="J74" s="311"/>
      <c r="K74" s="312"/>
    </row>
    <row r="75" s="1" customFormat="1" ht="45" customHeight="1">
      <c r="B75" s="313"/>
      <c r="C75" s="314" t="s">
        <v>2021</v>
      </c>
      <c r="D75" s="314"/>
      <c r="E75" s="314"/>
      <c r="F75" s="314"/>
      <c r="G75" s="314"/>
      <c r="H75" s="314"/>
      <c r="I75" s="314"/>
      <c r="J75" s="314"/>
      <c r="K75" s="315"/>
    </row>
    <row r="76" s="1" customFormat="1" ht="17.25" customHeight="1">
      <c r="B76" s="313"/>
      <c r="C76" s="316" t="s">
        <v>2022</v>
      </c>
      <c r="D76" s="316"/>
      <c r="E76" s="316"/>
      <c r="F76" s="316" t="s">
        <v>2023</v>
      </c>
      <c r="G76" s="317"/>
      <c r="H76" s="316" t="s">
        <v>58</v>
      </c>
      <c r="I76" s="316" t="s">
        <v>61</v>
      </c>
      <c r="J76" s="316" t="s">
        <v>2024</v>
      </c>
      <c r="K76" s="315"/>
    </row>
    <row r="77" s="1" customFormat="1" ht="17.25" customHeight="1">
      <c r="B77" s="313"/>
      <c r="C77" s="318" t="s">
        <v>2025</v>
      </c>
      <c r="D77" s="318"/>
      <c r="E77" s="318"/>
      <c r="F77" s="319" t="s">
        <v>2026</v>
      </c>
      <c r="G77" s="320"/>
      <c r="H77" s="318"/>
      <c r="I77" s="318"/>
      <c r="J77" s="318" t="s">
        <v>2027</v>
      </c>
      <c r="K77" s="315"/>
    </row>
    <row r="78" s="1" customFormat="1" ht="5.25" customHeight="1">
      <c r="B78" s="313"/>
      <c r="C78" s="321"/>
      <c r="D78" s="321"/>
      <c r="E78" s="321"/>
      <c r="F78" s="321"/>
      <c r="G78" s="322"/>
      <c r="H78" s="321"/>
      <c r="I78" s="321"/>
      <c r="J78" s="321"/>
      <c r="K78" s="315"/>
    </row>
    <row r="79" s="1" customFormat="1" ht="15" customHeight="1">
      <c r="B79" s="313"/>
      <c r="C79" s="301" t="s">
        <v>57</v>
      </c>
      <c r="D79" s="323"/>
      <c r="E79" s="323"/>
      <c r="F79" s="324" t="s">
        <v>2028</v>
      </c>
      <c r="G79" s="325"/>
      <c r="H79" s="301" t="s">
        <v>2029</v>
      </c>
      <c r="I79" s="301" t="s">
        <v>2030</v>
      </c>
      <c r="J79" s="301">
        <v>20</v>
      </c>
      <c r="K79" s="315"/>
    </row>
    <row r="80" s="1" customFormat="1" ht="15" customHeight="1">
      <c r="B80" s="313"/>
      <c r="C80" s="301" t="s">
        <v>2031</v>
      </c>
      <c r="D80" s="301"/>
      <c r="E80" s="301"/>
      <c r="F80" s="324" t="s">
        <v>2028</v>
      </c>
      <c r="G80" s="325"/>
      <c r="H80" s="301" t="s">
        <v>2032</v>
      </c>
      <c r="I80" s="301" t="s">
        <v>2030</v>
      </c>
      <c r="J80" s="301">
        <v>120</v>
      </c>
      <c r="K80" s="315"/>
    </row>
    <row r="81" s="1" customFormat="1" ht="15" customHeight="1">
      <c r="B81" s="326"/>
      <c r="C81" s="301" t="s">
        <v>2033</v>
      </c>
      <c r="D81" s="301"/>
      <c r="E81" s="301"/>
      <c r="F81" s="324" t="s">
        <v>2034</v>
      </c>
      <c r="G81" s="325"/>
      <c r="H81" s="301" t="s">
        <v>2035</v>
      </c>
      <c r="I81" s="301" t="s">
        <v>2030</v>
      </c>
      <c r="J81" s="301">
        <v>50</v>
      </c>
      <c r="K81" s="315"/>
    </row>
    <row r="82" s="1" customFormat="1" ht="15" customHeight="1">
      <c r="B82" s="326"/>
      <c r="C82" s="301" t="s">
        <v>2036</v>
      </c>
      <c r="D82" s="301"/>
      <c r="E82" s="301"/>
      <c r="F82" s="324" t="s">
        <v>2028</v>
      </c>
      <c r="G82" s="325"/>
      <c r="H82" s="301" t="s">
        <v>2037</v>
      </c>
      <c r="I82" s="301" t="s">
        <v>2038</v>
      </c>
      <c r="J82" s="301"/>
      <c r="K82" s="315"/>
    </row>
    <row r="83" s="1" customFormat="1" ht="15" customHeight="1">
      <c r="B83" s="326"/>
      <c r="C83" s="327" t="s">
        <v>2039</v>
      </c>
      <c r="D83" s="327"/>
      <c r="E83" s="327"/>
      <c r="F83" s="328" t="s">
        <v>2034</v>
      </c>
      <c r="G83" s="327"/>
      <c r="H83" s="327" t="s">
        <v>2040</v>
      </c>
      <c r="I83" s="327" t="s">
        <v>2030</v>
      </c>
      <c r="J83" s="327">
        <v>15</v>
      </c>
      <c r="K83" s="315"/>
    </row>
    <row r="84" s="1" customFormat="1" ht="15" customHeight="1">
      <c r="B84" s="326"/>
      <c r="C84" s="327" t="s">
        <v>2041</v>
      </c>
      <c r="D84" s="327"/>
      <c r="E84" s="327"/>
      <c r="F84" s="328" t="s">
        <v>2034</v>
      </c>
      <c r="G84" s="327"/>
      <c r="H84" s="327" t="s">
        <v>2042</v>
      </c>
      <c r="I84" s="327" t="s">
        <v>2030</v>
      </c>
      <c r="J84" s="327">
        <v>15</v>
      </c>
      <c r="K84" s="315"/>
    </row>
    <row r="85" s="1" customFormat="1" ht="15" customHeight="1">
      <c r="B85" s="326"/>
      <c r="C85" s="327" t="s">
        <v>2043</v>
      </c>
      <c r="D85" s="327"/>
      <c r="E85" s="327"/>
      <c r="F85" s="328" t="s">
        <v>2034</v>
      </c>
      <c r="G85" s="327"/>
      <c r="H85" s="327" t="s">
        <v>2044</v>
      </c>
      <c r="I85" s="327" t="s">
        <v>2030</v>
      </c>
      <c r="J85" s="327">
        <v>20</v>
      </c>
      <c r="K85" s="315"/>
    </row>
    <row r="86" s="1" customFormat="1" ht="15" customHeight="1">
      <c r="B86" s="326"/>
      <c r="C86" s="327" t="s">
        <v>2045</v>
      </c>
      <c r="D86" s="327"/>
      <c r="E86" s="327"/>
      <c r="F86" s="328" t="s">
        <v>2034</v>
      </c>
      <c r="G86" s="327"/>
      <c r="H86" s="327" t="s">
        <v>2046</v>
      </c>
      <c r="I86" s="327" t="s">
        <v>2030</v>
      </c>
      <c r="J86" s="327">
        <v>20</v>
      </c>
      <c r="K86" s="315"/>
    </row>
    <row r="87" s="1" customFormat="1" ht="15" customHeight="1">
      <c r="B87" s="326"/>
      <c r="C87" s="301" t="s">
        <v>2047</v>
      </c>
      <c r="D87" s="301"/>
      <c r="E87" s="301"/>
      <c r="F87" s="324" t="s">
        <v>2034</v>
      </c>
      <c r="G87" s="325"/>
      <c r="H87" s="301" t="s">
        <v>2048</v>
      </c>
      <c r="I87" s="301" t="s">
        <v>2030</v>
      </c>
      <c r="J87" s="301">
        <v>50</v>
      </c>
      <c r="K87" s="315"/>
    </row>
    <row r="88" s="1" customFormat="1" ht="15" customHeight="1">
      <c r="B88" s="326"/>
      <c r="C88" s="301" t="s">
        <v>2049</v>
      </c>
      <c r="D88" s="301"/>
      <c r="E88" s="301"/>
      <c r="F88" s="324" t="s">
        <v>2034</v>
      </c>
      <c r="G88" s="325"/>
      <c r="H88" s="301" t="s">
        <v>2050</v>
      </c>
      <c r="I88" s="301" t="s">
        <v>2030</v>
      </c>
      <c r="J88" s="301">
        <v>20</v>
      </c>
      <c r="K88" s="315"/>
    </row>
    <row r="89" s="1" customFormat="1" ht="15" customHeight="1">
      <c r="B89" s="326"/>
      <c r="C89" s="301" t="s">
        <v>2051</v>
      </c>
      <c r="D89" s="301"/>
      <c r="E89" s="301"/>
      <c r="F89" s="324" t="s">
        <v>2034</v>
      </c>
      <c r="G89" s="325"/>
      <c r="H89" s="301" t="s">
        <v>2052</v>
      </c>
      <c r="I89" s="301" t="s">
        <v>2030</v>
      </c>
      <c r="J89" s="301">
        <v>20</v>
      </c>
      <c r="K89" s="315"/>
    </row>
    <row r="90" s="1" customFormat="1" ht="15" customHeight="1">
      <c r="B90" s="326"/>
      <c r="C90" s="301" t="s">
        <v>2053</v>
      </c>
      <c r="D90" s="301"/>
      <c r="E90" s="301"/>
      <c r="F90" s="324" t="s">
        <v>2034</v>
      </c>
      <c r="G90" s="325"/>
      <c r="H90" s="301" t="s">
        <v>2054</v>
      </c>
      <c r="I90" s="301" t="s">
        <v>2030</v>
      </c>
      <c r="J90" s="301">
        <v>50</v>
      </c>
      <c r="K90" s="315"/>
    </row>
    <row r="91" s="1" customFormat="1" ht="15" customHeight="1">
      <c r="B91" s="326"/>
      <c r="C91" s="301" t="s">
        <v>2055</v>
      </c>
      <c r="D91" s="301"/>
      <c r="E91" s="301"/>
      <c r="F91" s="324" t="s">
        <v>2034</v>
      </c>
      <c r="G91" s="325"/>
      <c r="H91" s="301" t="s">
        <v>2055</v>
      </c>
      <c r="I91" s="301" t="s">
        <v>2030</v>
      </c>
      <c r="J91" s="301">
        <v>50</v>
      </c>
      <c r="K91" s="315"/>
    </row>
    <row r="92" s="1" customFormat="1" ht="15" customHeight="1">
      <c r="B92" s="326"/>
      <c r="C92" s="301" t="s">
        <v>2056</v>
      </c>
      <c r="D92" s="301"/>
      <c r="E92" s="301"/>
      <c r="F92" s="324" t="s">
        <v>2034</v>
      </c>
      <c r="G92" s="325"/>
      <c r="H92" s="301" t="s">
        <v>2057</v>
      </c>
      <c r="I92" s="301" t="s">
        <v>2030</v>
      </c>
      <c r="J92" s="301">
        <v>255</v>
      </c>
      <c r="K92" s="315"/>
    </row>
    <row r="93" s="1" customFormat="1" ht="15" customHeight="1">
      <c r="B93" s="326"/>
      <c r="C93" s="301" t="s">
        <v>2058</v>
      </c>
      <c r="D93" s="301"/>
      <c r="E93" s="301"/>
      <c r="F93" s="324" t="s">
        <v>2028</v>
      </c>
      <c r="G93" s="325"/>
      <c r="H93" s="301" t="s">
        <v>2059</v>
      </c>
      <c r="I93" s="301" t="s">
        <v>2060</v>
      </c>
      <c r="J93" s="301"/>
      <c r="K93" s="315"/>
    </row>
    <row r="94" s="1" customFormat="1" ht="15" customHeight="1">
      <c r="B94" s="326"/>
      <c r="C94" s="301" t="s">
        <v>2061</v>
      </c>
      <c r="D94" s="301"/>
      <c r="E94" s="301"/>
      <c r="F94" s="324" t="s">
        <v>2028</v>
      </c>
      <c r="G94" s="325"/>
      <c r="H94" s="301" t="s">
        <v>2062</v>
      </c>
      <c r="I94" s="301" t="s">
        <v>2063</v>
      </c>
      <c r="J94" s="301"/>
      <c r="K94" s="315"/>
    </row>
    <row r="95" s="1" customFormat="1" ht="15" customHeight="1">
      <c r="B95" s="326"/>
      <c r="C95" s="301" t="s">
        <v>2064</v>
      </c>
      <c r="D95" s="301"/>
      <c r="E95" s="301"/>
      <c r="F95" s="324" t="s">
        <v>2028</v>
      </c>
      <c r="G95" s="325"/>
      <c r="H95" s="301" t="s">
        <v>2064</v>
      </c>
      <c r="I95" s="301" t="s">
        <v>2063</v>
      </c>
      <c r="J95" s="301"/>
      <c r="K95" s="315"/>
    </row>
    <row r="96" s="1" customFormat="1" ht="15" customHeight="1">
      <c r="B96" s="326"/>
      <c r="C96" s="301" t="s">
        <v>42</v>
      </c>
      <c r="D96" s="301"/>
      <c r="E96" s="301"/>
      <c r="F96" s="324" t="s">
        <v>2028</v>
      </c>
      <c r="G96" s="325"/>
      <c r="H96" s="301" t="s">
        <v>2065</v>
      </c>
      <c r="I96" s="301" t="s">
        <v>2063</v>
      </c>
      <c r="J96" s="301"/>
      <c r="K96" s="315"/>
    </row>
    <row r="97" s="1" customFormat="1" ht="15" customHeight="1">
      <c r="B97" s="326"/>
      <c r="C97" s="301" t="s">
        <v>52</v>
      </c>
      <c r="D97" s="301"/>
      <c r="E97" s="301"/>
      <c r="F97" s="324" t="s">
        <v>2028</v>
      </c>
      <c r="G97" s="325"/>
      <c r="H97" s="301" t="s">
        <v>2066</v>
      </c>
      <c r="I97" s="301" t="s">
        <v>2063</v>
      </c>
      <c r="J97" s="301"/>
      <c r="K97" s="315"/>
    </row>
    <row r="98" s="1" customFormat="1" ht="15" customHeight="1">
      <c r="B98" s="329"/>
      <c r="C98" s="330"/>
      <c r="D98" s="330"/>
      <c r="E98" s="330"/>
      <c r="F98" s="330"/>
      <c r="G98" s="330"/>
      <c r="H98" s="330"/>
      <c r="I98" s="330"/>
      <c r="J98" s="330"/>
      <c r="K98" s="331"/>
    </row>
    <row r="99" s="1" customFormat="1" ht="18.75" customHeight="1">
      <c r="B99" s="332"/>
      <c r="C99" s="333"/>
      <c r="D99" s="333"/>
      <c r="E99" s="333"/>
      <c r="F99" s="333"/>
      <c r="G99" s="333"/>
      <c r="H99" s="333"/>
      <c r="I99" s="333"/>
      <c r="J99" s="333"/>
      <c r="K99" s="332"/>
    </row>
    <row r="100" s="1" customFormat="1" ht="18.75" customHeight="1">
      <c r="B100" s="309"/>
      <c r="C100" s="309"/>
      <c r="D100" s="309"/>
      <c r="E100" s="309"/>
      <c r="F100" s="309"/>
      <c r="G100" s="309"/>
      <c r="H100" s="309"/>
      <c r="I100" s="309"/>
      <c r="J100" s="309"/>
      <c r="K100" s="309"/>
    </row>
    <row r="101" s="1" customFormat="1" ht="7.5" customHeight="1">
      <c r="B101" s="310"/>
      <c r="C101" s="311"/>
      <c r="D101" s="311"/>
      <c r="E101" s="311"/>
      <c r="F101" s="311"/>
      <c r="G101" s="311"/>
      <c r="H101" s="311"/>
      <c r="I101" s="311"/>
      <c r="J101" s="311"/>
      <c r="K101" s="312"/>
    </row>
    <row r="102" s="1" customFormat="1" ht="45" customHeight="1">
      <c r="B102" s="313"/>
      <c r="C102" s="314" t="s">
        <v>2067</v>
      </c>
      <c r="D102" s="314"/>
      <c r="E102" s="314"/>
      <c r="F102" s="314"/>
      <c r="G102" s="314"/>
      <c r="H102" s="314"/>
      <c r="I102" s="314"/>
      <c r="J102" s="314"/>
      <c r="K102" s="315"/>
    </row>
    <row r="103" s="1" customFormat="1" ht="17.25" customHeight="1">
      <c r="B103" s="313"/>
      <c r="C103" s="316" t="s">
        <v>2022</v>
      </c>
      <c r="D103" s="316"/>
      <c r="E103" s="316"/>
      <c r="F103" s="316" t="s">
        <v>2023</v>
      </c>
      <c r="G103" s="317"/>
      <c r="H103" s="316" t="s">
        <v>58</v>
      </c>
      <c r="I103" s="316" t="s">
        <v>61</v>
      </c>
      <c r="J103" s="316" t="s">
        <v>2024</v>
      </c>
      <c r="K103" s="315"/>
    </row>
    <row r="104" s="1" customFormat="1" ht="17.25" customHeight="1">
      <c r="B104" s="313"/>
      <c r="C104" s="318" t="s">
        <v>2025</v>
      </c>
      <c r="D104" s="318"/>
      <c r="E104" s="318"/>
      <c r="F104" s="319" t="s">
        <v>2026</v>
      </c>
      <c r="G104" s="320"/>
      <c r="H104" s="318"/>
      <c r="I104" s="318"/>
      <c r="J104" s="318" t="s">
        <v>2027</v>
      </c>
      <c r="K104" s="315"/>
    </row>
    <row r="105" s="1" customFormat="1" ht="5.25" customHeight="1">
      <c r="B105" s="313"/>
      <c r="C105" s="316"/>
      <c r="D105" s="316"/>
      <c r="E105" s="316"/>
      <c r="F105" s="316"/>
      <c r="G105" s="334"/>
      <c r="H105" s="316"/>
      <c r="I105" s="316"/>
      <c r="J105" s="316"/>
      <c r="K105" s="315"/>
    </row>
    <row r="106" s="1" customFormat="1" ht="15" customHeight="1">
      <c r="B106" s="313"/>
      <c r="C106" s="301" t="s">
        <v>57</v>
      </c>
      <c r="D106" s="323"/>
      <c r="E106" s="323"/>
      <c r="F106" s="324" t="s">
        <v>2028</v>
      </c>
      <c r="G106" s="301"/>
      <c r="H106" s="301" t="s">
        <v>2068</v>
      </c>
      <c r="I106" s="301" t="s">
        <v>2030</v>
      </c>
      <c r="J106" s="301">
        <v>20</v>
      </c>
      <c r="K106" s="315"/>
    </row>
    <row r="107" s="1" customFormat="1" ht="15" customHeight="1">
      <c r="B107" s="313"/>
      <c r="C107" s="301" t="s">
        <v>2031</v>
      </c>
      <c r="D107" s="301"/>
      <c r="E107" s="301"/>
      <c r="F107" s="324" t="s">
        <v>2028</v>
      </c>
      <c r="G107" s="301"/>
      <c r="H107" s="301" t="s">
        <v>2068</v>
      </c>
      <c r="I107" s="301" t="s">
        <v>2030</v>
      </c>
      <c r="J107" s="301">
        <v>120</v>
      </c>
      <c r="K107" s="315"/>
    </row>
    <row r="108" s="1" customFormat="1" ht="15" customHeight="1">
      <c r="B108" s="326"/>
      <c r="C108" s="301" t="s">
        <v>2033</v>
      </c>
      <c r="D108" s="301"/>
      <c r="E108" s="301"/>
      <c r="F108" s="324" t="s">
        <v>2034</v>
      </c>
      <c r="G108" s="301"/>
      <c r="H108" s="301" t="s">
        <v>2068</v>
      </c>
      <c r="I108" s="301" t="s">
        <v>2030</v>
      </c>
      <c r="J108" s="301">
        <v>50</v>
      </c>
      <c r="K108" s="315"/>
    </row>
    <row r="109" s="1" customFormat="1" ht="15" customHeight="1">
      <c r="B109" s="326"/>
      <c r="C109" s="301" t="s">
        <v>2036</v>
      </c>
      <c r="D109" s="301"/>
      <c r="E109" s="301"/>
      <c r="F109" s="324" t="s">
        <v>2028</v>
      </c>
      <c r="G109" s="301"/>
      <c r="H109" s="301" t="s">
        <v>2068</v>
      </c>
      <c r="I109" s="301" t="s">
        <v>2038</v>
      </c>
      <c r="J109" s="301"/>
      <c r="K109" s="315"/>
    </row>
    <row r="110" s="1" customFormat="1" ht="15" customHeight="1">
      <c r="B110" s="326"/>
      <c r="C110" s="301" t="s">
        <v>2047</v>
      </c>
      <c r="D110" s="301"/>
      <c r="E110" s="301"/>
      <c r="F110" s="324" t="s">
        <v>2034</v>
      </c>
      <c r="G110" s="301"/>
      <c r="H110" s="301" t="s">
        <v>2068</v>
      </c>
      <c r="I110" s="301" t="s">
        <v>2030</v>
      </c>
      <c r="J110" s="301">
        <v>50</v>
      </c>
      <c r="K110" s="315"/>
    </row>
    <row r="111" s="1" customFormat="1" ht="15" customHeight="1">
      <c r="B111" s="326"/>
      <c r="C111" s="301" t="s">
        <v>2055</v>
      </c>
      <c r="D111" s="301"/>
      <c r="E111" s="301"/>
      <c r="F111" s="324" t="s">
        <v>2034</v>
      </c>
      <c r="G111" s="301"/>
      <c r="H111" s="301" t="s">
        <v>2068</v>
      </c>
      <c r="I111" s="301" t="s">
        <v>2030</v>
      </c>
      <c r="J111" s="301">
        <v>50</v>
      </c>
      <c r="K111" s="315"/>
    </row>
    <row r="112" s="1" customFormat="1" ht="15" customHeight="1">
      <c r="B112" s="326"/>
      <c r="C112" s="301" t="s">
        <v>2053</v>
      </c>
      <c r="D112" s="301"/>
      <c r="E112" s="301"/>
      <c r="F112" s="324" t="s">
        <v>2034</v>
      </c>
      <c r="G112" s="301"/>
      <c r="H112" s="301" t="s">
        <v>2068</v>
      </c>
      <c r="I112" s="301" t="s">
        <v>2030</v>
      </c>
      <c r="J112" s="301">
        <v>50</v>
      </c>
      <c r="K112" s="315"/>
    </row>
    <row r="113" s="1" customFormat="1" ht="15" customHeight="1">
      <c r="B113" s="326"/>
      <c r="C113" s="301" t="s">
        <v>57</v>
      </c>
      <c r="D113" s="301"/>
      <c r="E113" s="301"/>
      <c r="F113" s="324" t="s">
        <v>2028</v>
      </c>
      <c r="G113" s="301"/>
      <c r="H113" s="301" t="s">
        <v>2069</v>
      </c>
      <c r="I113" s="301" t="s">
        <v>2030</v>
      </c>
      <c r="J113" s="301">
        <v>20</v>
      </c>
      <c r="K113" s="315"/>
    </row>
    <row r="114" s="1" customFormat="1" ht="15" customHeight="1">
      <c r="B114" s="326"/>
      <c r="C114" s="301" t="s">
        <v>2070</v>
      </c>
      <c r="D114" s="301"/>
      <c r="E114" s="301"/>
      <c r="F114" s="324" t="s">
        <v>2028</v>
      </c>
      <c r="G114" s="301"/>
      <c r="H114" s="301" t="s">
        <v>2071</v>
      </c>
      <c r="I114" s="301" t="s">
        <v>2030</v>
      </c>
      <c r="J114" s="301">
        <v>120</v>
      </c>
      <c r="K114" s="315"/>
    </row>
    <row r="115" s="1" customFormat="1" ht="15" customHeight="1">
      <c r="B115" s="326"/>
      <c r="C115" s="301" t="s">
        <v>42</v>
      </c>
      <c r="D115" s="301"/>
      <c r="E115" s="301"/>
      <c r="F115" s="324" t="s">
        <v>2028</v>
      </c>
      <c r="G115" s="301"/>
      <c r="H115" s="301" t="s">
        <v>2072</v>
      </c>
      <c r="I115" s="301" t="s">
        <v>2063</v>
      </c>
      <c r="J115" s="301"/>
      <c r="K115" s="315"/>
    </row>
    <row r="116" s="1" customFormat="1" ht="15" customHeight="1">
      <c r="B116" s="326"/>
      <c r="C116" s="301" t="s">
        <v>52</v>
      </c>
      <c r="D116" s="301"/>
      <c r="E116" s="301"/>
      <c r="F116" s="324" t="s">
        <v>2028</v>
      </c>
      <c r="G116" s="301"/>
      <c r="H116" s="301" t="s">
        <v>2073</v>
      </c>
      <c r="I116" s="301" t="s">
        <v>2063</v>
      </c>
      <c r="J116" s="301"/>
      <c r="K116" s="315"/>
    </row>
    <row r="117" s="1" customFormat="1" ht="15" customHeight="1">
      <c r="B117" s="326"/>
      <c r="C117" s="301" t="s">
        <v>61</v>
      </c>
      <c r="D117" s="301"/>
      <c r="E117" s="301"/>
      <c r="F117" s="324" t="s">
        <v>2028</v>
      </c>
      <c r="G117" s="301"/>
      <c r="H117" s="301" t="s">
        <v>2074</v>
      </c>
      <c r="I117" s="301" t="s">
        <v>2075</v>
      </c>
      <c r="J117" s="301"/>
      <c r="K117" s="315"/>
    </row>
    <row r="118" s="1" customFormat="1" ht="15" customHeight="1">
      <c r="B118" s="329"/>
      <c r="C118" s="335"/>
      <c r="D118" s="335"/>
      <c r="E118" s="335"/>
      <c r="F118" s="335"/>
      <c r="G118" s="335"/>
      <c r="H118" s="335"/>
      <c r="I118" s="335"/>
      <c r="J118" s="335"/>
      <c r="K118" s="331"/>
    </row>
    <row r="119" s="1" customFormat="1" ht="18.75" customHeight="1">
      <c r="B119" s="336"/>
      <c r="C119" s="337"/>
      <c r="D119" s="337"/>
      <c r="E119" s="337"/>
      <c r="F119" s="338"/>
      <c r="G119" s="337"/>
      <c r="H119" s="337"/>
      <c r="I119" s="337"/>
      <c r="J119" s="337"/>
      <c r="K119" s="336"/>
    </row>
    <row r="120" s="1" customFormat="1" ht="18.75" customHeight="1">
      <c r="B120" s="309"/>
      <c r="C120" s="309"/>
      <c r="D120" s="309"/>
      <c r="E120" s="309"/>
      <c r="F120" s="309"/>
      <c r="G120" s="309"/>
      <c r="H120" s="309"/>
      <c r="I120" s="309"/>
      <c r="J120" s="309"/>
      <c r="K120" s="309"/>
    </row>
    <row r="121" s="1" customFormat="1" ht="7.5" customHeight="1">
      <c r="B121" s="339"/>
      <c r="C121" s="340"/>
      <c r="D121" s="340"/>
      <c r="E121" s="340"/>
      <c r="F121" s="340"/>
      <c r="G121" s="340"/>
      <c r="H121" s="340"/>
      <c r="I121" s="340"/>
      <c r="J121" s="340"/>
      <c r="K121" s="341"/>
    </row>
    <row r="122" s="1" customFormat="1" ht="45" customHeight="1">
      <c r="B122" s="342"/>
      <c r="C122" s="292" t="s">
        <v>2076</v>
      </c>
      <c r="D122" s="292"/>
      <c r="E122" s="292"/>
      <c r="F122" s="292"/>
      <c r="G122" s="292"/>
      <c r="H122" s="292"/>
      <c r="I122" s="292"/>
      <c r="J122" s="292"/>
      <c r="K122" s="343"/>
    </row>
    <row r="123" s="1" customFormat="1" ht="17.25" customHeight="1">
      <c r="B123" s="344"/>
      <c r="C123" s="316" t="s">
        <v>2022</v>
      </c>
      <c r="D123" s="316"/>
      <c r="E123" s="316"/>
      <c r="F123" s="316" t="s">
        <v>2023</v>
      </c>
      <c r="G123" s="317"/>
      <c r="H123" s="316" t="s">
        <v>58</v>
      </c>
      <c r="I123" s="316" t="s">
        <v>61</v>
      </c>
      <c r="J123" s="316" t="s">
        <v>2024</v>
      </c>
      <c r="K123" s="345"/>
    </row>
    <row r="124" s="1" customFormat="1" ht="17.25" customHeight="1">
      <c r="B124" s="344"/>
      <c r="C124" s="318" t="s">
        <v>2025</v>
      </c>
      <c r="D124" s="318"/>
      <c r="E124" s="318"/>
      <c r="F124" s="319" t="s">
        <v>2026</v>
      </c>
      <c r="G124" s="320"/>
      <c r="H124" s="318"/>
      <c r="I124" s="318"/>
      <c r="J124" s="318" t="s">
        <v>2027</v>
      </c>
      <c r="K124" s="345"/>
    </row>
    <row r="125" s="1" customFormat="1" ht="5.25" customHeight="1">
      <c r="B125" s="346"/>
      <c r="C125" s="321"/>
      <c r="D125" s="321"/>
      <c r="E125" s="321"/>
      <c r="F125" s="321"/>
      <c r="G125" s="347"/>
      <c r="H125" s="321"/>
      <c r="I125" s="321"/>
      <c r="J125" s="321"/>
      <c r="K125" s="348"/>
    </row>
    <row r="126" s="1" customFormat="1" ht="15" customHeight="1">
      <c r="B126" s="346"/>
      <c r="C126" s="301" t="s">
        <v>2031</v>
      </c>
      <c r="D126" s="323"/>
      <c r="E126" s="323"/>
      <c r="F126" s="324" t="s">
        <v>2028</v>
      </c>
      <c r="G126" s="301"/>
      <c r="H126" s="301" t="s">
        <v>2068</v>
      </c>
      <c r="I126" s="301" t="s">
        <v>2030</v>
      </c>
      <c r="J126" s="301">
        <v>120</v>
      </c>
      <c r="K126" s="349"/>
    </row>
    <row r="127" s="1" customFormat="1" ht="15" customHeight="1">
      <c r="B127" s="346"/>
      <c r="C127" s="301" t="s">
        <v>2077</v>
      </c>
      <c r="D127" s="301"/>
      <c r="E127" s="301"/>
      <c r="F127" s="324" t="s">
        <v>2028</v>
      </c>
      <c r="G127" s="301"/>
      <c r="H127" s="301" t="s">
        <v>2078</v>
      </c>
      <c r="I127" s="301" t="s">
        <v>2030</v>
      </c>
      <c r="J127" s="301" t="s">
        <v>2079</v>
      </c>
      <c r="K127" s="349"/>
    </row>
    <row r="128" s="1" customFormat="1" ht="15" customHeight="1">
      <c r="B128" s="346"/>
      <c r="C128" s="301" t="s">
        <v>1976</v>
      </c>
      <c r="D128" s="301"/>
      <c r="E128" s="301"/>
      <c r="F128" s="324" t="s">
        <v>2028</v>
      </c>
      <c r="G128" s="301"/>
      <c r="H128" s="301" t="s">
        <v>2080</v>
      </c>
      <c r="I128" s="301" t="s">
        <v>2030</v>
      </c>
      <c r="J128" s="301" t="s">
        <v>2079</v>
      </c>
      <c r="K128" s="349"/>
    </row>
    <row r="129" s="1" customFormat="1" ht="15" customHeight="1">
      <c r="B129" s="346"/>
      <c r="C129" s="301" t="s">
        <v>2039</v>
      </c>
      <c r="D129" s="301"/>
      <c r="E129" s="301"/>
      <c r="F129" s="324" t="s">
        <v>2034</v>
      </c>
      <c r="G129" s="301"/>
      <c r="H129" s="301" t="s">
        <v>2040</v>
      </c>
      <c r="I129" s="301" t="s">
        <v>2030</v>
      </c>
      <c r="J129" s="301">
        <v>15</v>
      </c>
      <c r="K129" s="349"/>
    </row>
    <row r="130" s="1" customFormat="1" ht="15" customHeight="1">
      <c r="B130" s="346"/>
      <c r="C130" s="327" t="s">
        <v>2041</v>
      </c>
      <c r="D130" s="327"/>
      <c r="E130" s="327"/>
      <c r="F130" s="328" t="s">
        <v>2034</v>
      </c>
      <c r="G130" s="327"/>
      <c r="H130" s="327" t="s">
        <v>2042</v>
      </c>
      <c r="I130" s="327" t="s">
        <v>2030</v>
      </c>
      <c r="J130" s="327">
        <v>15</v>
      </c>
      <c r="K130" s="349"/>
    </row>
    <row r="131" s="1" customFormat="1" ht="15" customHeight="1">
      <c r="B131" s="346"/>
      <c r="C131" s="327" t="s">
        <v>2043</v>
      </c>
      <c r="D131" s="327"/>
      <c r="E131" s="327"/>
      <c r="F131" s="328" t="s">
        <v>2034</v>
      </c>
      <c r="G131" s="327"/>
      <c r="H131" s="327" t="s">
        <v>2044</v>
      </c>
      <c r="I131" s="327" t="s">
        <v>2030</v>
      </c>
      <c r="J131" s="327">
        <v>20</v>
      </c>
      <c r="K131" s="349"/>
    </row>
    <row r="132" s="1" customFormat="1" ht="15" customHeight="1">
      <c r="B132" s="346"/>
      <c r="C132" s="327" t="s">
        <v>2045</v>
      </c>
      <c r="D132" s="327"/>
      <c r="E132" s="327"/>
      <c r="F132" s="328" t="s">
        <v>2034</v>
      </c>
      <c r="G132" s="327"/>
      <c r="H132" s="327" t="s">
        <v>2046</v>
      </c>
      <c r="I132" s="327" t="s">
        <v>2030</v>
      </c>
      <c r="J132" s="327">
        <v>20</v>
      </c>
      <c r="K132" s="349"/>
    </row>
    <row r="133" s="1" customFormat="1" ht="15" customHeight="1">
      <c r="B133" s="346"/>
      <c r="C133" s="301" t="s">
        <v>2033</v>
      </c>
      <c r="D133" s="301"/>
      <c r="E133" s="301"/>
      <c r="F133" s="324" t="s">
        <v>2034</v>
      </c>
      <c r="G133" s="301"/>
      <c r="H133" s="301" t="s">
        <v>2068</v>
      </c>
      <c r="I133" s="301" t="s">
        <v>2030</v>
      </c>
      <c r="J133" s="301">
        <v>50</v>
      </c>
      <c r="K133" s="349"/>
    </row>
    <row r="134" s="1" customFormat="1" ht="15" customHeight="1">
      <c r="B134" s="346"/>
      <c r="C134" s="301" t="s">
        <v>2047</v>
      </c>
      <c r="D134" s="301"/>
      <c r="E134" s="301"/>
      <c r="F134" s="324" t="s">
        <v>2034</v>
      </c>
      <c r="G134" s="301"/>
      <c r="H134" s="301" t="s">
        <v>2068</v>
      </c>
      <c r="I134" s="301" t="s">
        <v>2030</v>
      </c>
      <c r="J134" s="301">
        <v>50</v>
      </c>
      <c r="K134" s="349"/>
    </row>
    <row r="135" s="1" customFormat="1" ht="15" customHeight="1">
      <c r="B135" s="346"/>
      <c r="C135" s="301" t="s">
        <v>2053</v>
      </c>
      <c r="D135" s="301"/>
      <c r="E135" s="301"/>
      <c r="F135" s="324" t="s">
        <v>2034</v>
      </c>
      <c r="G135" s="301"/>
      <c r="H135" s="301" t="s">
        <v>2068</v>
      </c>
      <c r="I135" s="301" t="s">
        <v>2030</v>
      </c>
      <c r="J135" s="301">
        <v>50</v>
      </c>
      <c r="K135" s="349"/>
    </row>
    <row r="136" s="1" customFormat="1" ht="15" customHeight="1">
      <c r="B136" s="346"/>
      <c r="C136" s="301" t="s">
        <v>2055</v>
      </c>
      <c r="D136" s="301"/>
      <c r="E136" s="301"/>
      <c r="F136" s="324" t="s">
        <v>2034</v>
      </c>
      <c r="G136" s="301"/>
      <c r="H136" s="301" t="s">
        <v>2068</v>
      </c>
      <c r="I136" s="301" t="s">
        <v>2030</v>
      </c>
      <c r="J136" s="301">
        <v>50</v>
      </c>
      <c r="K136" s="349"/>
    </row>
    <row r="137" s="1" customFormat="1" ht="15" customHeight="1">
      <c r="B137" s="346"/>
      <c r="C137" s="301" t="s">
        <v>2056</v>
      </c>
      <c r="D137" s="301"/>
      <c r="E137" s="301"/>
      <c r="F137" s="324" t="s">
        <v>2034</v>
      </c>
      <c r="G137" s="301"/>
      <c r="H137" s="301" t="s">
        <v>2081</v>
      </c>
      <c r="I137" s="301" t="s">
        <v>2030</v>
      </c>
      <c r="J137" s="301">
        <v>255</v>
      </c>
      <c r="K137" s="349"/>
    </row>
    <row r="138" s="1" customFormat="1" ht="15" customHeight="1">
      <c r="B138" s="346"/>
      <c r="C138" s="301" t="s">
        <v>2058</v>
      </c>
      <c r="D138" s="301"/>
      <c r="E138" s="301"/>
      <c r="F138" s="324" t="s">
        <v>2028</v>
      </c>
      <c r="G138" s="301"/>
      <c r="H138" s="301" t="s">
        <v>2082</v>
      </c>
      <c r="I138" s="301" t="s">
        <v>2060</v>
      </c>
      <c r="J138" s="301"/>
      <c r="K138" s="349"/>
    </row>
    <row r="139" s="1" customFormat="1" ht="15" customHeight="1">
      <c r="B139" s="346"/>
      <c r="C139" s="301" t="s">
        <v>2061</v>
      </c>
      <c r="D139" s="301"/>
      <c r="E139" s="301"/>
      <c r="F139" s="324" t="s">
        <v>2028</v>
      </c>
      <c r="G139" s="301"/>
      <c r="H139" s="301" t="s">
        <v>2083</v>
      </c>
      <c r="I139" s="301" t="s">
        <v>2063</v>
      </c>
      <c r="J139" s="301"/>
      <c r="K139" s="349"/>
    </row>
    <row r="140" s="1" customFormat="1" ht="15" customHeight="1">
      <c r="B140" s="346"/>
      <c r="C140" s="301" t="s">
        <v>2064</v>
      </c>
      <c r="D140" s="301"/>
      <c r="E140" s="301"/>
      <c r="F140" s="324" t="s">
        <v>2028</v>
      </c>
      <c r="G140" s="301"/>
      <c r="H140" s="301" t="s">
        <v>2064</v>
      </c>
      <c r="I140" s="301" t="s">
        <v>2063</v>
      </c>
      <c r="J140" s="301"/>
      <c r="K140" s="349"/>
    </row>
    <row r="141" s="1" customFormat="1" ht="15" customHeight="1">
      <c r="B141" s="346"/>
      <c r="C141" s="301" t="s">
        <v>42</v>
      </c>
      <c r="D141" s="301"/>
      <c r="E141" s="301"/>
      <c r="F141" s="324" t="s">
        <v>2028</v>
      </c>
      <c r="G141" s="301"/>
      <c r="H141" s="301" t="s">
        <v>2084</v>
      </c>
      <c r="I141" s="301" t="s">
        <v>2063</v>
      </c>
      <c r="J141" s="301"/>
      <c r="K141" s="349"/>
    </row>
    <row r="142" s="1" customFormat="1" ht="15" customHeight="1">
      <c r="B142" s="346"/>
      <c r="C142" s="301" t="s">
        <v>2085</v>
      </c>
      <c r="D142" s="301"/>
      <c r="E142" s="301"/>
      <c r="F142" s="324" t="s">
        <v>2028</v>
      </c>
      <c r="G142" s="301"/>
      <c r="H142" s="301" t="s">
        <v>2086</v>
      </c>
      <c r="I142" s="301" t="s">
        <v>2063</v>
      </c>
      <c r="J142" s="301"/>
      <c r="K142" s="349"/>
    </row>
    <row r="143" s="1" customFormat="1" ht="15" customHeight="1">
      <c r="B143" s="350"/>
      <c r="C143" s="351"/>
      <c r="D143" s="351"/>
      <c r="E143" s="351"/>
      <c r="F143" s="351"/>
      <c r="G143" s="351"/>
      <c r="H143" s="351"/>
      <c r="I143" s="351"/>
      <c r="J143" s="351"/>
      <c r="K143" s="352"/>
    </row>
    <row r="144" s="1" customFormat="1" ht="18.75" customHeight="1">
      <c r="B144" s="337"/>
      <c r="C144" s="337"/>
      <c r="D144" s="337"/>
      <c r="E144" s="337"/>
      <c r="F144" s="338"/>
      <c r="G144" s="337"/>
      <c r="H144" s="337"/>
      <c r="I144" s="337"/>
      <c r="J144" s="337"/>
      <c r="K144" s="337"/>
    </row>
    <row r="145" s="1" customFormat="1" ht="18.75" customHeight="1">
      <c r="B145" s="309"/>
      <c r="C145" s="309"/>
      <c r="D145" s="309"/>
      <c r="E145" s="309"/>
      <c r="F145" s="309"/>
      <c r="G145" s="309"/>
      <c r="H145" s="309"/>
      <c r="I145" s="309"/>
      <c r="J145" s="309"/>
      <c r="K145" s="309"/>
    </row>
    <row r="146" s="1" customFormat="1" ht="7.5" customHeight="1">
      <c r="B146" s="310"/>
      <c r="C146" s="311"/>
      <c r="D146" s="311"/>
      <c r="E146" s="311"/>
      <c r="F146" s="311"/>
      <c r="G146" s="311"/>
      <c r="H146" s="311"/>
      <c r="I146" s="311"/>
      <c r="J146" s="311"/>
      <c r="K146" s="312"/>
    </row>
    <row r="147" s="1" customFormat="1" ht="45" customHeight="1">
      <c r="B147" s="313"/>
      <c r="C147" s="314" t="s">
        <v>2087</v>
      </c>
      <c r="D147" s="314"/>
      <c r="E147" s="314"/>
      <c r="F147" s="314"/>
      <c r="G147" s="314"/>
      <c r="H147" s="314"/>
      <c r="I147" s="314"/>
      <c r="J147" s="314"/>
      <c r="K147" s="315"/>
    </row>
    <row r="148" s="1" customFormat="1" ht="17.25" customHeight="1">
      <c r="B148" s="313"/>
      <c r="C148" s="316" t="s">
        <v>2022</v>
      </c>
      <c r="D148" s="316"/>
      <c r="E148" s="316"/>
      <c r="F148" s="316" t="s">
        <v>2023</v>
      </c>
      <c r="G148" s="317"/>
      <c r="H148" s="316" t="s">
        <v>58</v>
      </c>
      <c r="I148" s="316" t="s">
        <v>61</v>
      </c>
      <c r="J148" s="316" t="s">
        <v>2024</v>
      </c>
      <c r="K148" s="315"/>
    </row>
    <row r="149" s="1" customFormat="1" ht="17.25" customHeight="1">
      <c r="B149" s="313"/>
      <c r="C149" s="318" t="s">
        <v>2025</v>
      </c>
      <c r="D149" s="318"/>
      <c r="E149" s="318"/>
      <c r="F149" s="319" t="s">
        <v>2026</v>
      </c>
      <c r="G149" s="320"/>
      <c r="H149" s="318"/>
      <c r="I149" s="318"/>
      <c r="J149" s="318" t="s">
        <v>2027</v>
      </c>
      <c r="K149" s="315"/>
    </row>
    <row r="150" s="1" customFormat="1" ht="5.25" customHeight="1">
      <c r="B150" s="326"/>
      <c r="C150" s="321"/>
      <c r="D150" s="321"/>
      <c r="E150" s="321"/>
      <c r="F150" s="321"/>
      <c r="G150" s="322"/>
      <c r="H150" s="321"/>
      <c r="I150" s="321"/>
      <c r="J150" s="321"/>
      <c r="K150" s="349"/>
    </row>
    <row r="151" s="1" customFormat="1" ht="15" customHeight="1">
      <c r="B151" s="326"/>
      <c r="C151" s="353" t="s">
        <v>2031</v>
      </c>
      <c r="D151" s="301"/>
      <c r="E151" s="301"/>
      <c r="F151" s="354" t="s">
        <v>2028</v>
      </c>
      <c r="G151" s="301"/>
      <c r="H151" s="353" t="s">
        <v>2068</v>
      </c>
      <c r="I151" s="353" t="s">
        <v>2030</v>
      </c>
      <c r="J151" s="353">
        <v>120</v>
      </c>
      <c r="K151" s="349"/>
    </row>
    <row r="152" s="1" customFormat="1" ht="15" customHeight="1">
      <c r="B152" s="326"/>
      <c r="C152" s="353" t="s">
        <v>2077</v>
      </c>
      <c r="D152" s="301"/>
      <c r="E152" s="301"/>
      <c r="F152" s="354" t="s">
        <v>2028</v>
      </c>
      <c r="G152" s="301"/>
      <c r="H152" s="353" t="s">
        <v>2088</v>
      </c>
      <c r="I152" s="353" t="s">
        <v>2030</v>
      </c>
      <c r="J152" s="353" t="s">
        <v>2079</v>
      </c>
      <c r="K152" s="349"/>
    </row>
    <row r="153" s="1" customFormat="1" ht="15" customHeight="1">
      <c r="B153" s="326"/>
      <c r="C153" s="353" t="s">
        <v>1976</v>
      </c>
      <c r="D153" s="301"/>
      <c r="E153" s="301"/>
      <c r="F153" s="354" t="s">
        <v>2028</v>
      </c>
      <c r="G153" s="301"/>
      <c r="H153" s="353" t="s">
        <v>2089</v>
      </c>
      <c r="I153" s="353" t="s">
        <v>2030</v>
      </c>
      <c r="J153" s="353" t="s">
        <v>2079</v>
      </c>
      <c r="K153" s="349"/>
    </row>
    <row r="154" s="1" customFormat="1" ht="15" customHeight="1">
      <c r="B154" s="326"/>
      <c r="C154" s="353" t="s">
        <v>2033</v>
      </c>
      <c r="D154" s="301"/>
      <c r="E154" s="301"/>
      <c r="F154" s="354" t="s">
        <v>2034</v>
      </c>
      <c r="G154" s="301"/>
      <c r="H154" s="353" t="s">
        <v>2068</v>
      </c>
      <c r="I154" s="353" t="s">
        <v>2030</v>
      </c>
      <c r="J154" s="353">
        <v>50</v>
      </c>
      <c r="K154" s="349"/>
    </row>
    <row r="155" s="1" customFormat="1" ht="15" customHeight="1">
      <c r="B155" s="326"/>
      <c r="C155" s="353" t="s">
        <v>2036</v>
      </c>
      <c r="D155" s="301"/>
      <c r="E155" s="301"/>
      <c r="F155" s="354" t="s">
        <v>2028</v>
      </c>
      <c r="G155" s="301"/>
      <c r="H155" s="353" t="s">
        <v>2068</v>
      </c>
      <c r="I155" s="353" t="s">
        <v>2038</v>
      </c>
      <c r="J155" s="353"/>
      <c r="K155" s="349"/>
    </row>
    <row r="156" s="1" customFormat="1" ht="15" customHeight="1">
      <c r="B156" s="326"/>
      <c r="C156" s="353" t="s">
        <v>2047</v>
      </c>
      <c r="D156" s="301"/>
      <c r="E156" s="301"/>
      <c r="F156" s="354" t="s">
        <v>2034</v>
      </c>
      <c r="G156" s="301"/>
      <c r="H156" s="353" t="s">
        <v>2068</v>
      </c>
      <c r="I156" s="353" t="s">
        <v>2030</v>
      </c>
      <c r="J156" s="353">
        <v>50</v>
      </c>
      <c r="K156" s="349"/>
    </row>
    <row r="157" s="1" customFormat="1" ht="15" customHeight="1">
      <c r="B157" s="326"/>
      <c r="C157" s="353" t="s">
        <v>2055</v>
      </c>
      <c r="D157" s="301"/>
      <c r="E157" s="301"/>
      <c r="F157" s="354" t="s">
        <v>2034</v>
      </c>
      <c r="G157" s="301"/>
      <c r="H157" s="353" t="s">
        <v>2068</v>
      </c>
      <c r="I157" s="353" t="s">
        <v>2030</v>
      </c>
      <c r="J157" s="353">
        <v>50</v>
      </c>
      <c r="K157" s="349"/>
    </row>
    <row r="158" s="1" customFormat="1" ht="15" customHeight="1">
      <c r="B158" s="326"/>
      <c r="C158" s="353" t="s">
        <v>2053</v>
      </c>
      <c r="D158" s="301"/>
      <c r="E158" s="301"/>
      <c r="F158" s="354" t="s">
        <v>2034</v>
      </c>
      <c r="G158" s="301"/>
      <c r="H158" s="353" t="s">
        <v>2068</v>
      </c>
      <c r="I158" s="353" t="s">
        <v>2030</v>
      </c>
      <c r="J158" s="353">
        <v>50</v>
      </c>
      <c r="K158" s="349"/>
    </row>
    <row r="159" s="1" customFormat="1" ht="15" customHeight="1">
      <c r="B159" s="326"/>
      <c r="C159" s="353" t="s">
        <v>103</v>
      </c>
      <c r="D159" s="301"/>
      <c r="E159" s="301"/>
      <c r="F159" s="354" t="s">
        <v>2028</v>
      </c>
      <c r="G159" s="301"/>
      <c r="H159" s="353" t="s">
        <v>2090</v>
      </c>
      <c r="I159" s="353" t="s">
        <v>2030</v>
      </c>
      <c r="J159" s="353" t="s">
        <v>2091</v>
      </c>
      <c r="K159" s="349"/>
    </row>
    <row r="160" s="1" customFormat="1" ht="15" customHeight="1">
      <c r="B160" s="326"/>
      <c r="C160" s="353" t="s">
        <v>2092</v>
      </c>
      <c r="D160" s="301"/>
      <c r="E160" s="301"/>
      <c r="F160" s="354" t="s">
        <v>2028</v>
      </c>
      <c r="G160" s="301"/>
      <c r="H160" s="353" t="s">
        <v>2093</v>
      </c>
      <c r="I160" s="353" t="s">
        <v>2063</v>
      </c>
      <c r="J160" s="353"/>
      <c r="K160" s="349"/>
    </row>
    <row r="161" s="1" customFormat="1" ht="15" customHeight="1">
      <c r="B161" s="355"/>
      <c r="C161" s="335"/>
      <c r="D161" s="335"/>
      <c r="E161" s="335"/>
      <c r="F161" s="335"/>
      <c r="G161" s="335"/>
      <c r="H161" s="335"/>
      <c r="I161" s="335"/>
      <c r="J161" s="335"/>
      <c r="K161" s="356"/>
    </row>
    <row r="162" s="1" customFormat="1" ht="18.75" customHeight="1">
      <c r="B162" s="337"/>
      <c r="C162" s="347"/>
      <c r="D162" s="347"/>
      <c r="E162" s="347"/>
      <c r="F162" s="357"/>
      <c r="G162" s="347"/>
      <c r="H162" s="347"/>
      <c r="I162" s="347"/>
      <c r="J162" s="347"/>
      <c r="K162" s="337"/>
    </row>
    <row r="163" s="1" customFormat="1" ht="18.75" customHeight="1">
      <c r="B163" s="309"/>
      <c r="C163" s="309"/>
      <c r="D163" s="309"/>
      <c r="E163" s="309"/>
      <c r="F163" s="309"/>
      <c r="G163" s="309"/>
      <c r="H163" s="309"/>
      <c r="I163" s="309"/>
      <c r="J163" s="309"/>
      <c r="K163" s="309"/>
    </row>
    <row r="164" s="1" customFormat="1" ht="7.5" customHeight="1">
      <c r="B164" s="288"/>
      <c r="C164" s="289"/>
      <c r="D164" s="289"/>
      <c r="E164" s="289"/>
      <c r="F164" s="289"/>
      <c r="G164" s="289"/>
      <c r="H164" s="289"/>
      <c r="I164" s="289"/>
      <c r="J164" s="289"/>
      <c r="K164" s="290"/>
    </row>
    <row r="165" s="1" customFormat="1" ht="45" customHeight="1">
      <c r="B165" s="291"/>
      <c r="C165" s="292" t="s">
        <v>2094</v>
      </c>
      <c r="D165" s="292"/>
      <c r="E165" s="292"/>
      <c r="F165" s="292"/>
      <c r="G165" s="292"/>
      <c r="H165" s="292"/>
      <c r="I165" s="292"/>
      <c r="J165" s="292"/>
      <c r="K165" s="293"/>
    </row>
    <row r="166" s="1" customFormat="1" ht="17.25" customHeight="1">
      <c r="B166" s="291"/>
      <c r="C166" s="316" t="s">
        <v>2022</v>
      </c>
      <c r="D166" s="316"/>
      <c r="E166" s="316"/>
      <c r="F166" s="316" t="s">
        <v>2023</v>
      </c>
      <c r="G166" s="358"/>
      <c r="H166" s="359" t="s">
        <v>58</v>
      </c>
      <c r="I166" s="359" t="s">
        <v>61</v>
      </c>
      <c r="J166" s="316" t="s">
        <v>2024</v>
      </c>
      <c r="K166" s="293"/>
    </row>
    <row r="167" s="1" customFormat="1" ht="17.25" customHeight="1">
      <c r="B167" s="294"/>
      <c r="C167" s="318" t="s">
        <v>2025</v>
      </c>
      <c r="D167" s="318"/>
      <c r="E167" s="318"/>
      <c r="F167" s="319" t="s">
        <v>2026</v>
      </c>
      <c r="G167" s="360"/>
      <c r="H167" s="361"/>
      <c r="I167" s="361"/>
      <c r="J167" s="318" t="s">
        <v>2027</v>
      </c>
      <c r="K167" s="296"/>
    </row>
    <row r="168" s="1" customFormat="1" ht="5.25" customHeight="1">
      <c r="B168" s="326"/>
      <c r="C168" s="321"/>
      <c r="D168" s="321"/>
      <c r="E168" s="321"/>
      <c r="F168" s="321"/>
      <c r="G168" s="322"/>
      <c r="H168" s="321"/>
      <c r="I168" s="321"/>
      <c r="J168" s="321"/>
      <c r="K168" s="349"/>
    </row>
    <row r="169" s="1" customFormat="1" ht="15" customHeight="1">
      <c r="B169" s="326"/>
      <c r="C169" s="301" t="s">
        <v>2031</v>
      </c>
      <c r="D169" s="301"/>
      <c r="E169" s="301"/>
      <c r="F169" s="324" t="s">
        <v>2028</v>
      </c>
      <c r="G169" s="301"/>
      <c r="H169" s="301" t="s">
        <v>2068</v>
      </c>
      <c r="I169" s="301" t="s">
        <v>2030</v>
      </c>
      <c r="J169" s="301">
        <v>120</v>
      </c>
      <c r="K169" s="349"/>
    </row>
    <row r="170" s="1" customFormat="1" ht="15" customHeight="1">
      <c r="B170" s="326"/>
      <c r="C170" s="301" t="s">
        <v>2077</v>
      </c>
      <c r="D170" s="301"/>
      <c r="E170" s="301"/>
      <c r="F170" s="324" t="s">
        <v>2028</v>
      </c>
      <c r="G170" s="301"/>
      <c r="H170" s="301" t="s">
        <v>2078</v>
      </c>
      <c r="I170" s="301" t="s">
        <v>2030</v>
      </c>
      <c r="J170" s="301" t="s">
        <v>2079</v>
      </c>
      <c r="K170" s="349"/>
    </row>
    <row r="171" s="1" customFormat="1" ht="15" customHeight="1">
      <c r="B171" s="326"/>
      <c r="C171" s="301" t="s">
        <v>1976</v>
      </c>
      <c r="D171" s="301"/>
      <c r="E171" s="301"/>
      <c r="F171" s="324" t="s">
        <v>2028</v>
      </c>
      <c r="G171" s="301"/>
      <c r="H171" s="301" t="s">
        <v>2095</v>
      </c>
      <c r="I171" s="301" t="s">
        <v>2030</v>
      </c>
      <c r="J171" s="301" t="s">
        <v>2079</v>
      </c>
      <c r="K171" s="349"/>
    </row>
    <row r="172" s="1" customFormat="1" ht="15" customHeight="1">
      <c r="B172" s="326"/>
      <c r="C172" s="301" t="s">
        <v>2033</v>
      </c>
      <c r="D172" s="301"/>
      <c r="E172" s="301"/>
      <c r="F172" s="324" t="s">
        <v>2034</v>
      </c>
      <c r="G172" s="301"/>
      <c r="H172" s="301" t="s">
        <v>2095</v>
      </c>
      <c r="I172" s="301" t="s">
        <v>2030</v>
      </c>
      <c r="J172" s="301">
        <v>50</v>
      </c>
      <c r="K172" s="349"/>
    </row>
    <row r="173" s="1" customFormat="1" ht="15" customHeight="1">
      <c r="B173" s="326"/>
      <c r="C173" s="301" t="s">
        <v>2036</v>
      </c>
      <c r="D173" s="301"/>
      <c r="E173" s="301"/>
      <c r="F173" s="324" t="s">
        <v>2028</v>
      </c>
      <c r="G173" s="301"/>
      <c r="H173" s="301" t="s">
        <v>2095</v>
      </c>
      <c r="I173" s="301" t="s">
        <v>2038</v>
      </c>
      <c r="J173" s="301"/>
      <c r="K173" s="349"/>
    </row>
    <row r="174" s="1" customFormat="1" ht="15" customHeight="1">
      <c r="B174" s="326"/>
      <c r="C174" s="301" t="s">
        <v>2047</v>
      </c>
      <c r="D174" s="301"/>
      <c r="E174" s="301"/>
      <c r="F174" s="324" t="s">
        <v>2034</v>
      </c>
      <c r="G174" s="301"/>
      <c r="H174" s="301" t="s">
        <v>2095</v>
      </c>
      <c r="I174" s="301" t="s">
        <v>2030</v>
      </c>
      <c r="J174" s="301">
        <v>50</v>
      </c>
      <c r="K174" s="349"/>
    </row>
    <row r="175" s="1" customFormat="1" ht="15" customHeight="1">
      <c r="B175" s="326"/>
      <c r="C175" s="301" t="s">
        <v>2055</v>
      </c>
      <c r="D175" s="301"/>
      <c r="E175" s="301"/>
      <c r="F175" s="324" t="s">
        <v>2034</v>
      </c>
      <c r="G175" s="301"/>
      <c r="H175" s="301" t="s">
        <v>2095</v>
      </c>
      <c r="I175" s="301" t="s">
        <v>2030</v>
      </c>
      <c r="J175" s="301">
        <v>50</v>
      </c>
      <c r="K175" s="349"/>
    </row>
    <row r="176" s="1" customFormat="1" ht="15" customHeight="1">
      <c r="B176" s="326"/>
      <c r="C176" s="301" t="s">
        <v>2053</v>
      </c>
      <c r="D176" s="301"/>
      <c r="E176" s="301"/>
      <c r="F176" s="324" t="s">
        <v>2034</v>
      </c>
      <c r="G176" s="301"/>
      <c r="H176" s="301" t="s">
        <v>2095</v>
      </c>
      <c r="I176" s="301" t="s">
        <v>2030</v>
      </c>
      <c r="J176" s="301">
        <v>50</v>
      </c>
      <c r="K176" s="349"/>
    </row>
    <row r="177" s="1" customFormat="1" ht="15" customHeight="1">
      <c r="B177" s="326"/>
      <c r="C177" s="301" t="s">
        <v>127</v>
      </c>
      <c r="D177" s="301"/>
      <c r="E177" s="301"/>
      <c r="F177" s="324" t="s">
        <v>2028</v>
      </c>
      <c r="G177" s="301"/>
      <c r="H177" s="301" t="s">
        <v>2096</v>
      </c>
      <c r="I177" s="301" t="s">
        <v>2097</v>
      </c>
      <c r="J177" s="301"/>
      <c r="K177" s="349"/>
    </row>
    <row r="178" s="1" customFormat="1" ht="15" customHeight="1">
      <c r="B178" s="326"/>
      <c r="C178" s="301" t="s">
        <v>61</v>
      </c>
      <c r="D178" s="301"/>
      <c r="E178" s="301"/>
      <c r="F178" s="324" t="s">
        <v>2028</v>
      </c>
      <c r="G178" s="301"/>
      <c r="H178" s="301" t="s">
        <v>2098</v>
      </c>
      <c r="I178" s="301" t="s">
        <v>2099</v>
      </c>
      <c r="J178" s="301">
        <v>1</v>
      </c>
      <c r="K178" s="349"/>
    </row>
    <row r="179" s="1" customFormat="1" ht="15" customHeight="1">
      <c r="B179" s="326"/>
      <c r="C179" s="301" t="s">
        <v>57</v>
      </c>
      <c r="D179" s="301"/>
      <c r="E179" s="301"/>
      <c r="F179" s="324" t="s">
        <v>2028</v>
      </c>
      <c r="G179" s="301"/>
      <c r="H179" s="301" t="s">
        <v>2100</v>
      </c>
      <c r="I179" s="301" t="s">
        <v>2030</v>
      </c>
      <c r="J179" s="301">
        <v>20</v>
      </c>
      <c r="K179" s="349"/>
    </row>
    <row r="180" s="1" customFormat="1" ht="15" customHeight="1">
      <c r="B180" s="326"/>
      <c r="C180" s="301" t="s">
        <v>58</v>
      </c>
      <c r="D180" s="301"/>
      <c r="E180" s="301"/>
      <c r="F180" s="324" t="s">
        <v>2028</v>
      </c>
      <c r="G180" s="301"/>
      <c r="H180" s="301" t="s">
        <v>2101</v>
      </c>
      <c r="I180" s="301" t="s">
        <v>2030</v>
      </c>
      <c r="J180" s="301">
        <v>255</v>
      </c>
      <c r="K180" s="349"/>
    </row>
    <row r="181" s="1" customFormat="1" ht="15" customHeight="1">
      <c r="B181" s="326"/>
      <c r="C181" s="301" t="s">
        <v>128</v>
      </c>
      <c r="D181" s="301"/>
      <c r="E181" s="301"/>
      <c r="F181" s="324" t="s">
        <v>2028</v>
      </c>
      <c r="G181" s="301"/>
      <c r="H181" s="301" t="s">
        <v>1992</v>
      </c>
      <c r="I181" s="301" t="s">
        <v>2030</v>
      </c>
      <c r="J181" s="301">
        <v>10</v>
      </c>
      <c r="K181" s="349"/>
    </row>
    <row r="182" s="1" customFormat="1" ht="15" customHeight="1">
      <c r="B182" s="326"/>
      <c r="C182" s="301" t="s">
        <v>129</v>
      </c>
      <c r="D182" s="301"/>
      <c r="E182" s="301"/>
      <c r="F182" s="324" t="s">
        <v>2028</v>
      </c>
      <c r="G182" s="301"/>
      <c r="H182" s="301" t="s">
        <v>2102</v>
      </c>
      <c r="I182" s="301" t="s">
        <v>2063</v>
      </c>
      <c r="J182" s="301"/>
      <c r="K182" s="349"/>
    </row>
    <row r="183" s="1" customFormat="1" ht="15" customHeight="1">
      <c r="B183" s="326"/>
      <c r="C183" s="301" t="s">
        <v>2103</v>
      </c>
      <c r="D183" s="301"/>
      <c r="E183" s="301"/>
      <c r="F183" s="324" t="s">
        <v>2028</v>
      </c>
      <c r="G183" s="301"/>
      <c r="H183" s="301" t="s">
        <v>2104</v>
      </c>
      <c r="I183" s="301" t="s">
        <v>2063</v>
      </c>
      <c r="J183" s="301"/>
      <c r="K183" s="349"/>
    </row>
    <row r="184" s="1" customFormat="1" ht="15" customHeight="1">
      <c r="B184" s="326"/>
      <c r="C184" s="301" t="s">
        <v>2092</v>
      </c>
      <c r="D184" s="301"/>
      <c r="E184" s="301"/>
      <c r="F184" s="324" t="s">
        <v>2028</v>
      </c>
      <c r="G184" s="301"/>
      <c r="H184" s="301" t="s">
        <v>2105</v>
      </c>
      <c r="I184" s="301" t="s">
        <v>2063</v>
      </c>
      <c r="J184" s="301"/>
      <c r="K184" s="349"/>
    </row>
    <row r="185" s="1" customFormat="1" ht="15" customHeight="1">
      <c r="B185" s="326"/>
      <c r="C185" s="301" t="s">
        <v>131</v>
      </c>
      <c r="D185" s="301"/>
      <c r="E185" s="301"/>
      <c r="F185" s="324" t="s">
        <v>2034</v>
      </c>
      <c r="G185" s="301"/>
      <c r="H185" s="301" t="s">
        <v>2106</v>
      </c>
      <c r="I185" s="301" t="s">
        <v>2030</v>
      </c>
      <c r="J185" s="301">
        <v>50</v>
      </c>
      <c r="K185" s="349"/>
    </row>
    <row r="186" s="1" customFormat="1" ht="15" customHeight="1">
      <c r="B186" s="326"/>
      <c r="C186" s="301" t="s">
        <v>2107</v>
      </c>
      <c r="D186" s="301"/>
      <c r="E186" s="301"/>
      <c r="F186" s="324" t="s">
        <v>2034</v>
      </c>
      <c r="G186" s="301"/>
      <c r="H186" s="301" t="s">
        <v>2108</v>
      </c>
      <c r="I186" s="301" t="s">
        <v>2109</v>
      </c>
      <c r="J186" s="301"/>
      <c r="K186" s="349"/>
    </row>
    <row r="187" s="1" customFormat="1" ht="15" customHeight="1">
      <c r="B187" s="326"/>
      <c r="C187" s="301" t="s">
        <v>2110</v>
      </c>
      <c r="D187" s="301"/>
      <c r="E187" s="301"/>
      <c r="F187" s="324" t="s">
        <v>2034</v>
      </c>
      <c r="G187" s="301"/>
      <c r="H187" s="301" t="s">
        <v>2111</v>
      </c>
      <c r="I187" s="301" t="s">
        <v>2109</v>
      </c>
      <c r="J187" s="301"/>
      <c r="K187" s="349"/>
    </row>
    <row r="188" s="1" customFormat="1" ht="15" customHeight="1">
      <c r="B188" s="326"/>
      <c r="C188" s="301" t="s">
        <v>2112</v>
      </c>
      <c r="D188" s="301"/>
      <c r="E188" s="301"/>
      <c r="F188" s="324" t="s">
        <v>2034</v>
      </c>
      <c r="G188" s="301"/>
      <c r="H188" s="301" t="s">
        <v>2113</v>
      </c>
      <c r="I188" s="301" t="s">
        <v>2109</v>
      </c>
      <c r="J188" s="301"/>
      <c r="K188" s="349"/>
    </row>
    <row r="189" s="1" customFormat="1" ht="15" customHeight="1">
      <c r="B189" s="326"/>
      <c r="C189" s="362" t="s">
        <v>2114</v>
      </c>
      <c r="D189" s="301"/>
      <c r="E189" s="301"/>
      <c r="F189" s="324" t="s">
        <v>2034</v>
      </c>
      <c r="G189" s="301"/>
      <c r="H189" s="301" t="s">
        <v>2115</v>
      </c>
      <c r="I189" s="301" t="s">
        <v>2116</v>
      </c>
      <c r="J189" s="363" t="s">
        <v>2117</v>
      </c>
      <c r="K189" s="349"/>
    </row>
    <row r="190" s="18" customFormat="1" ht="15" customHeight="1">
      <c r="B190" s="364"/>
      <c r="C190" s="365" t="s">
        <v>2118</v>
      </c>
      <c r="D190" s="366"/>
      <c r="E190" s="366"/>
      <c r="F190" s="367" t="s">
        <v>2034</v>
      </c>
      <c r="G190" s="366"/>
      <c r="H190" s="366" t="s">
        <v>2119</v>
      </c>
      <c r="I190" s="366" t="s">
        <v>2116</v>
      </c>
      <c r="J190" s="368" t="s">
        <v>2117</v>
      </c>
      <c r="K190" s="369"/>
    </row>
    <row r="191" s="1" customFormat="1" ht="15" customHeight="1">
      <c r="B191" s="326"/>
      <c r="C191" s="362" t="s">
        <v>46</v>
      </c>
      <c r="D191" s="301"/>
      <c r="E191" s="301"/>
      <c r="F191" s="324" t="s">
        <v>2028</v>
      </c>
      <c r="G191" s="301"/>
      <c r="H191" s="298" t="s">
        <v>2120</v>
      </c>
      <c r="I191" s="301" t="s">
        <v>2121</v>
      </c>
      <c r="J191" s="301"/>
      <c r="K191" s="349"/>
    </row>
    <row r="192" s="1" customFormat="1" ht="15" customHeight="1">
      <c r="B192" s="326"/>
      <c r="C192" s="362" t="s">
        <v>2122</v>
      </c>
      <c r="D192" s="301"/>
      <c r="E192" s="301"/>
      <c r="F192" s="324" t="s">
        <v>2028</v>
      </c>
      <c r="G192" s="301"/>
      <c r="H192" s="301" t="s">
        <v>2123</v>
      </c>
      <c r="I192" s="301" t="s">
        <v>2063</v>
      </c>
      <c r="J192" s="301"/>
      <c r="K192" s="349"/>
    </row>
    <row r="193" s="1" customFormat="1" ht="15" customHeight="1">
      <c r="B193" s="326"/>
      <c r="C193" s="362" t="s">
        <v>2124</v>
      </c>
      <c r="D193" s="301"/>
      <c r="E193" s="301"/>
      <c r="F193" s="324" t="s">
        <v>2028</v>
      </c>
      <c r="G193" s="301"/>
      <c r="H193" s="301" t="s">
        <v>2125</v>
      </c>
      <c r="I193" s="301" t="s">
        <v>2063</v>
      </c>
      <c r="J193" s="301"/>
      <c r="K193" s="349"/>
    </row>
    <row r="194" s="1" customFormat="1" ht="15" customHeight="1">
      <c r="B194" s="326"/>
      <c r="C194" s="362" t="s">
        <v>2126</v>
      </c>
      <c r="D194" s="301"/>
      <c r="E194" s="301"/>
      <c r="F194" s="324" t="s">
        <v>2034</v>
      </c>
      <c r="G194" s="301"/>
      <c r="H194" s="301" t="s">
        <v>2127</v>
      </c>
      <c r="I194" s="301" t="s">
        <v>2063</v>
      </c>
      <c r="J194" s="301"/>
      <c r="K194" s="349"/>
    </row>
    <row r="195" s="1" customFormat="1" ht="15" customHeight="1">
      <c r="B195" s="355"/>
      <c r="C195" s="370"/>
      <c r="D195" s="335"/>
      <c r="E195" s="335"/>
      <c r="F195" s="335"/>
      <c r="G195" s="335"/>
      <c r="H195" s="335"/>
      <c r="I195" s="335"/>
      <c r="J195" s="335"/>
      <c r="K195" s="356"/>
    </row>
    <row r="196" s="1" customFormat="1" ht="18.75" customHeight="1">
      <c r="B196" s="337"/>
      <c r="C196" s="347"/>
      <c r="D196" s="347"/>
      <c r="E196" s="347"/>
      <c r="F196" s="357"/>
      <c r="G196" s="347"/>
      <c r="H196" s="347"/>
      <c r="I196" s="347"/>
      <c r="J196" s="347"/>
      <c r="K196" s="337"/>
    </row>
    <row r="197" s="1" customFormat="1" ht="18.75" customHeight="1">
      <c r="B197" s="337"/>
      <c r="C197" s="347"/>
      <c r="D197" s="347"/>
      <c r="E197" s="347"/>
      <c r="F197" s="357"/>
      <c r="G197" s="347"/>
      <c r="H197" s="347"/>
      <c r="I197" s="347"/>
      <c r="J197" s="347"/>
      <c r="K197" s="337"/>
    </row>
    <row r="198" s="1" customFormat="1" ht="18.75" customHeight="1">
      <c r="B198" s="309"/>
      <c r="C198" s="309"/>
      <c r="D198" s="309"/>
      <c r="E198" s="309"/>
      <c r="F198" s="309"/>
      <c r="G198" s="309"/>
      <c r="H198" s="309"/>
      <c r="I198" s="309"/>
      <c r="J198" s="309"/>
      <c r="K198" s="309"/>
    </row>
    <row r="199" s="1" customFormat="1" ht="13.5">
      <c r="B199" s="288"/>
      <c r="C199" s="289"/>
      <c r="D199" s="289"/>
      <c r="E199" s="289"/>
      <c r="F199" s="289"/>
      <c r="G199" s="289"/>
      <c r="H199" s="289"/>
      <c r="I199" s="289"/>
      <c r="J199" s="289"/>
      <c r="K199" s="290"/>
    </row>
    <row r="200" s="1" customFormat="1" ht="21">
      <c r="B200" s="291"/>
      <c r="C200" s="292" t="s">
        <v>2128</v>
      </c>
      <c r="D200" s="292"/>
      <c r="E200" s="292"/>
      <c r="F200" s="292"/>
      <c r="G200" s="292"/>
      <c r="H200" s="292"/>
      <c r="I200" s="292"/>
      <c r="J200" s="292"/>
      <c r="K200" s="293"/>
    </row>
    <row r="201" s="1" customFormat="1" ht="25.5" customHeight="1">
      <c r="B201" s="291"/>
      <c r="C201" s="371" t="s">
        <v>2129</v>
      </c>
      <c r="D201" s="371"/>
      <c r="E201" s="371"/>
      <c r="F201" s="371" t="s">
        <v>2130</v>
      </c>
      <c r="G201" s="372"/>
      <c r="H201" s="371" t="s">
        <v>2131</v>
      </c>
      <c r="I201" s="371"/>
      <c r="J201" s="371"/>
      <c r="K201" s="293"/>
    </row>
    <row r="202" s="1" customFormat="1" ht="5.25" customHeight="1">
      <c r="B202" s="326"/>
      <c r="C202" s="321"/>
      <c r="D202" s="321"/>
      <c r="E202" s="321"/>
      <c r="F202" s="321"/>
      <c r="G202" s="347"/>
      <c r="H202" s="321"/>
      <c r="I202" s="321"/>
      <c r="J202" s="321"/>
      <c r="K202" s="349"/>
    </row>
    <row r="203" s="1" customFormat="1" ht="15" customHeight="1">
      <c r="B203" s="326"/>
      <c r="C203" s="301" t="s">
        <v>2121</v>
      </c>
      <c r="D203" s="301"/>
      <c r="E203" s="301"/>
      <c r="F203" s="324" t="s">
        <v>47</v>
      </c>
      <c r="G203" s="301"/>
      <c r="H203" s="301" t="s">
        <v>2132</v>
      </c>
      <c r="I203" s="301"/>
      <c r="J203" s="301"/>
      <c r="K203" s="349"/>
    </row>
    <row r="204" s="1" customFormat="1" ht="15" customHeight="1">
      <c r="B204" s="326"/>
      <c r="C204" s="301"/>
      <c r="D204" s="301"/>
      <c r="E204" s="301"/>
      <c r="F204" s="324" t="s">
        <v>48</v>
      </c>
      <c r="G204" s="301"/>
      <c r="H204" s="301" t="s">
        <v>2133</v>
      </c>
      <c r="I204" s="301"/>
      <c r="J204" s="301"/>
      <c r="K204" s="349"/>
    </row>
    <row r="205" s="1" customFormat="1" ht="15" customHeight="1">
      <c r="B205" s="326"/>
      <c r="C205" s="301"/>
      <c r="D205" s="301"/>
      <c r="E205" s="301"/>
      <c r="F205" s="324" t="s">
        <v>51</v>
      </c>
      <c r="G205" s="301"/>
      <c r="H205" s="301" t="s">
        <v>2134</v>
      </c>
      <c r="I205" s="301"/>
      <c r="J205" s="301"/>
      <c r="K205" s="349"/>
    </row>
    <row r="206" s="1" customFormat="1" ht="15" customHeight="1">
      <c r="B206" s="326"/>
      <c r="C206" s="301"/>
      <c r="D206" s="301"/>
      <c r="E206" s="301"/>
      <c r="F206" s="324" t="s">
        <v>49</v>
      </c>
      <c r="G206" s="301"/>
      <c r="H206" s="301" t="s">
        <v>2135</v>
      </c>
      <c r="I206" s="301"/>
      <c r="J206" s="301"/>
      <c r="K206" s="349"/>
    </row>
    <row r="207" s="1" customFormat="1" ht="15" customHeight="1">
      <c r="B207" s="326"/>
      <c r="C207" s="301"/>
      <c r="D207" s="301"/>
      <c r="E207" s="301"/>
      <c r="F207" s="324" t="s">
        <v>50</v>
      </c>
      <c r="G207" s="301"/>
      <c r="H207" s="301" t="s">
        <v>2136</v>
      </c>
      <c r="I207" s="301"/>
      <c r="J207" s="301"/>
      <c r="K207" s="349"/>
    </row>
    <row r="208" s="1" customFormat="1" ht="15" customHeight="1">
      <c r="B208" s="326"/>
      <c r="C208" s="301"/>
      <c r="D208" s="301"/>
      <c r="E208" s="301"/>
      <c r="F208" s="324"/>
      <c r="G208" s="301"/>
      <c r="H208" s="301"/>
      <c r="I208" s="301"/>
      <c r="J208" s="301"/>
      <c r="K208" s="349"/>
    </row>
    <row r="209" s="1" customFormat="1" ht="15" customHeight="1">
      <c r="B209" s="326"/>
      <c r="C209" s="301" t="s">
        <v>2075</v>
      </c>
      <c r="D209" s="301"/>
      <c r="E209" s="301"/>
      <c r="F209" s="324" t="s">
        <v>83</v>
      </c>
      <c r="G209" s="301"/>
      <c r="H209" s="301" t="s">
        <v>2137</v>
      </c>
      <c r="I209" s="301"/>
      <c r="J209" s="301"/>
      <c r="K209" s="349"/>
    </row>
    <row r="210" s="1" customFormat="1" ht="15" customHeight="1">
      <c r="B210" s="326"/>
      <c r="C210" s="301"/>
      <c r="D210" s="301"/>
      <c r="E210" s="301"/>
      <c r="F210" s="324" t="s">
        <v>1971</v>
      </c>
      <c r="G210" s="301"/>
      <c r="H210" s="301" t="s">
        <v>1972</v>
      </c>
      <c r="I210" s="301"/>
      <c r="J210" s="301"/>
      <c r="K210" s="349"/>
    </row>
    <row r="211" s="1" customFormat="1" ht="15" customHeight="1">
      <c r="B211" s="326"/>
      <c r="C211" s="301"/>
      <c r="D211" s="301"/>
      <c r="E211" s="301"/>
      <c r="F211" s="324" t="s">
        <v>1969</v>
      </c>
      <c r="G211" s="301"/>
      <c r="H211" s="301" t="s">
        <v>2138</v>
      </c>
      <c r="I211" s="301"/>
      <c r="J211" s="301"/>
      <c r="K211" s="349"/>
    </row>
    <row r="212" s="1" customFormat="1" ht="15" customHeight="1">
      <c r="B212" s="373"/>
      <c r="C212" s="301"/>
      <c r="D212" s="301"/>
      <c r="E212" s="301"/>
      <c r="F212" s="324" t="s">
        <v>1973</v>
      </c>
      <c r="G212" s="362"/>
      <c r="H212" s="353" t="s">
        <v>97</v>
      </c>
      <c r="I212" s="353"/>
      <c r="J212" s="353"/>
      <c r="K212" s="374"/>
    </row>
    <row r="213" s="1" customFormat="1" ht="15" customHeight="1">
      <c r="B213" s="373"/>
      <c r="C213" s="301"/>
      <c r="D213" s="301"/>
      <c r="E213" s="301"/>
      <c r="F213" s="324" t="s">
        <v>1974</v>
      </c>
      <c r="G213" s="362"/>
      <c r="H213" s="353" t="s">
        <v>2139</v>
      </c>
      <c r="I213" s="353"/>
      <c r="J213" s="353"/>
      <c r="K213" s="374"/>
    </row>
    <row r="214" s="1" customFormat="1" ht="15" customHeight="1">
      <c r="B214" s="373"/>
      <c r="C214" s="301"/>
      <c r="D214" s="301"/>
      <c r="E214" s="301"/>
      <c r="F214" s="324"/>
      <c r="G214" s="362"/>
      <c r="H214" s="353"/>
      <c r="I214" s="353"/>
      <c r="J214" s="353"/>
      <c r="K214" s="374"/>
    </row>
    <row r="215" s="1" customFormat="1" ht="15" customHeight="1">
      <c r="B215" s="373"/>
      <c r="C215" s="301" t="s">
        <v>2099</v>
      </c>
      <c r="D215" s="301"/>
      <c r="E215" s="301"/>
      <c r="F215" s="324">
        <v>1</v>
      </c>
      <c r="G215" s="362"/>
      <c r="H215" s="353" t="s">
        <v>2140</v>
      </c>
      <c r="I215" s="353"/>
      <c r="J215" s="353"/>
      <c r="K215" s="374"/>
    </row>
    <row r="216" s="1" customFormat="1" ht="15" customHeight="1">
      <c r="B216" s="373"/>
      <c r="C216" s="301"/>
      <c r="D216" s="301"/>
      <c r="E216" s="301"/>
      <c r="F216" s="324">
        <v>2</v>
      </c>
      <c r="G216" s="362"/>
      <c r="H216" s="353" t="s">
        <v>2141</v>
      </c>
      <c r="I216" s="353"/>
      <c r="J216" s="353"/>
      <c r="K216" s="374"/>
    </row>
    <row r="217" s="1" customFormat="1" ht="15" customHeight="1">
      <c r="B217" s="373"/>
      <c r="C217" s="301"/>
      <c r="D217" s="301"/>
      <c r="E217" s="301"/>
      <c r="F217" s="324">
        <v>3</v>
      </c>
      <c r="G217" s="362"/>
      <c r="H217" s="353" t="s">
        <v>2142</v>
      </c>
      <c r="I217" s="353"/>
      <c r="J217" s="353"/>
      <c r="K217" s="374"/>
    </row>
    <row r="218" s="1" customFormat="1" ht="15" customHeight="1">
      <c r="B218" s="373"/>
      <c r="C218" s="301"/>
      <c r="D218" s="301"/>
      <c r="E218" s="301"/>
      <c r="F218" s="324">
        <v>4</v>
      </c>
      <c r="G218" s="362"/>
      <c r="H218" s="353" t="s">
        <v>2143</v>
      </c>
      <c r="I218" s="353"/>
      <c r="J218" s="353"/>
      <c r="K218" s="374"/>
    </row>
    <row r="219" s="1" customFormat="1" ht="12.75" customHeight="1">
      <c r="B219" s="375"/>
      <c r="C219" s="376"/>
      <c r="D219" s="376"/>
      <c r="E219" s="376"/>
      <c r="F219" s="376"/>
      <c r="G219" s="376"/>
      <c r="H219" s="376"/>
      <c r="I219" s="376"/>
      <c r="J219" s="376"/>
      <c r="K219" s="377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Martin Frous</dc:creator>
  <cp:lastModifiedBy>Martin Frous</cp:lastModifiedBy>
  <dcterms:created xsi:type="dcterms:W3CDTF">2024-04-15T23:42:46Z</dcterms:created>
  <dcterms:modified xsi:type="dcterms:W3CDTF">2024-04-15T23:42:54Z</dcterms:modified>
</cp:coreProperties>
</file>