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Rozpocty\2025\Ing. Riedl\ZŠ a ZUŠ Šmeralova 15 - nábytek\"/>
    </mc:Choice>
  </mc:AlternateContent>
  <bookViews>
    <workbookView xWindow="0" yWindow="0" windowWidth="0" windowHeight="0"/>
  </bookViews>
  <sheets>
    <sheet name="Rekapitulace stavby" sheetId="1" r:id="rId1"/>
    <sheet name="4.03 - Kabinet přírodních..." sheetId="2" r:id="rId2"/>
    <sheet name="4.05 - Učebna přírodních věd" sheetId="3" r:id="rId3"/>
    <sheet name="4.06 - Kabinet" sheetId="4" r:id="rId4"/>
    <sheet name="4.09 - Učebna počítače" sheetId="5" r:id="rId5"/>
    <sheet name="4.10 - Učebna počítače" sheetId="6" r:id="rId6"/>
    <sheet name="4.12 - Kabinet" sheetId="7" r:id="rId7"/>
    <sheet name="4.13 - Učebna jazyková" sheetId="8" r:id="rId8"/>
    <sheet name="4.25 - Učebna jazyková ro..." sheetId="9" r:id="rId9"/>
    <sheet name="Pokyny pro vyplnění" sheetId="10" r:id="rId10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'4.03 - Kabinet přírodních...'!$C$80:$K$110</definedName>
    <definedName name="_xlnm.Print_Area" localSheetId="1">'4.03 - Kabinet přírodních...'!$C$4:$J$39,'4.03 - Kabinet přírodních...'!$C$45:$J$62,'4.03 - Kabinet přírodních...'!$C$68:$K$110</definedName>
    <definedName name="_xlnm.Print_Titles" localSheetId="1">'4.03 - Kabinet přírodních...'!$80:$80</definedName>
    <definedName name="_xlnm._FilterDatabase" localSheetId="2" hidden="1">'4.05 - Učebna přírodních věd'!$C$80:$K$116</definedName>
    <definedName name="_xlnm.Print_Area" localSheetId="2">'4.05 - Učebna přírodních věd'!$C$4:$J$39,'4.05 - Učebna přírodních věd'!$C$45:$J$62,'4.05 - Učebna přírodních věd'!$C$68:$K$116</definedName>
    <definedName name="_xlnm.Print_Titles" localSheetId="2">'4.05 - Učebna přírodních věd'!$80:$80</definedName>
    <definedName name="_xlnm._FilterDatabase" localSheetId="3" hidden="1">'4.06 - Kabinet'!$C$80:$K$101</definedName>
    <definedName name="_xlnm.Print_Area" localSheetId="3">'4.06 - Kabinet'!$C$4:$J$39,'4.06 - Kabinet'!$C$45:$J$62,'4.06 - Kabinet'!$C$68:$K$101</definedName>
    <definedName name="_xlnm.Print_Titles" localSheetId="3">'4.06 - Kabinet'!$80:$80</definedName>
    <definedName name="_xlnm._FilterDatabase" localSheetId="4" hidden="1">'4.09 - Učebna počítače'!$C$80:$K$108</definedName>
    <definedName name="_xlnm.Print_Area" localSheetId="4">'4.09 - Učebna počítače'!$C$4:$J$39,'4.09 - Učebna počítače'!$C$45:$J$62,'4.09 - Učebna počítače'!$C$68:$K$108</definedName>
    <definedName name="_xlnm.Print_Titles" localSheetId="4">'4.09 - Učebna počítače'!$80:$80</definedName>
    <definedName name="_xlnm._FilterDatabase" localSheetId="5" hidden="1">'4.10 - Učebna počítače'!$C$80:$K$108</definedName>
    <definedName name="_xlnm.Print_Area" localSheetId="5">'4.10 - Učebna počítače'!$C$4:$J$39,'4.10 - Učebna počítače'!$C$45:$J$62,'4.10 - Učebna počítače'!$C$68:$K$108</definedName>
    <definedName name="_xlnm.Print_Titles" localSheetId="5">'4.10 - Učebna počítače'!$80:$80</definedName>
    <definedName name="_xlnm._FilterDatabase" localSheetId="6" hidden="1">'4.12 - Kabinet'!$C$80:$K$107</definedName>
    <definedName name="_xlnm.Print_Area" localSheetId="6">'4.12 - Kabinet'!$C$4:$J$39,'4.12 - Kabinet'!$C$45:$J$62,'4.12 - Kabinet'!$C$68:$K$107</definedName>
    <definedName name="_xlnm.Print_Titles" localSheetId="6">'4.12 - Kabinet'!$80:$80</definedName>
    <definedName name="_xlnm._FilterDatabase" localSheetId="7" hidden="1">'4.13 - Učebna jazyková'!$C$80:$K$108</definedName>
    <definedName name="_xlnm.Print_Area" localSheetId="7">'4.13 - Učebna jazyková'!$C$4:$J$39,'4.13 - Učebna jazyková'!$C$45:$J$62,'4.13 - Učebna jazyková'!$C$68:$K$108</definedName>
    <definedName name="_xlnm.Print_Titles" localSheetId="7">'4.13 - Učebna jazyková'!$80:$80</definedName>
    <definedName name="_xlnm._FilterDatabase" localSheetId="8" hidden="1">'4.25 - Učebna jazyková ro...'!$C$80:$K$114</definedName>
    <definedName name="_xlnm.Print_Area" localSheetId="8">'4.25 - Učebna jazyková ro...'!$C$4:$J$39,'4.25 - Učebna jazyková ro...'!$C$45:$J$62,'4.25 - Učebna jazyková ro...'!$C$68:$K$114</definedName>
    <definedName name="_xlnm.Print_Titles" localSheetId="8">'4.25 - Učebna jazyková ro...'!$80:$80</definedName>
    <definedName name="_xlnm.Print_Area" localSheetId="9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9" l="1" r="J37"/>
  <c r="J36"/>
  <c i="1" r="AY62"/>
  <c i="9" r="J35"/>
  <c i="1" r="AX62"/>
  <c i="9" r="BI111"/>
  <c r="BH111"/>
  <c r="BG111"/>
  <c r="BF111"/>
  <c r="T111"/>
  <c r="T110"/>
  <c r="R111"/>
  <c r="R110"/>
  <c r="P111"/>
  <c r="P110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9"/>
  <c r="BH89"/>
  <c r="BG89"/>
  <c r="BF89"/>
  <c r="T89"/>
  <c r="R89"/>
  <c r="P89"/>
  <c r="BI86"/>
  <c r="BH86"/>
  <c r="BG86"/>
  <c r="BF86"/>
  <c r="T86"/>
  <c r="R86"/>
  <c r="P86"/>
  <c r="BI83"/>
  <c r="BH83"/>
  <c r="BG83"/>
  <c r="BF83"/>
  <c r="T83"/>
  <c r="T82"/>
  <c r="T81"/>
  <c r="R83"/>
  <c r="R82"/>
  <c r="R81"/>
  <c r="P83"/>
  <c r="P82"/>
  <c r="P81"/>
  <c i="1" r="AU62"/>
  <c i="9" r="J77"/>
  <c r="F77"/>
  <c r="F75"/>
  <c r="E73"/>
  <c r="J54"/>
  <c r="F54"/>
  <c r="F52"/>
  <c r="E50"/>
  <c r="J24"/>
  <c r="E24"/>
  <c r="J55"/>
  <c r="J23"/>
  <c r="J18"/>
  <c r="E18"/>
  <c r="F78"/>
  <c r="J17"/>
  <c r="J12"/>
  <c r="J75"/>
  <c r="E7"/>
  <c r="E48"/>
  <c i="8" r="J37"/>
  <c r="J36"/>
  <c i="1" r="AY61"/>
  <c i="8" r="J35"/>
  <c i="1" r="AX61"/>
  <c i="8" r="BI105"/>
  <c r="BH105"/>
  <c r="BG105"/>
  <c r="BF105"/>
  <c r="T105"/>
  <c r="T104"/>
  <c r="R105"/>
  <c r="R104"/>
  <c r="P105"/>
  <c r="P104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2"/>
  <c r="BH92"/>
  <c r="BG92"/>
  <c r="BF92"/>
  <c r="T92"/>
  <c r="R92"/>
  <c r="P92"/>
  <c r="BI89"/>
  <c r="BH89"/>
  <c r="BG89"/>
  <c r="BF89"/>
  <c r="T89"/>
  <c r="R89"/>
  <c r="P89"/>
  <c r="BI86"/>
  <c r="BH86"/>
  <c r="BG86"/>
  <c r="BF86"/>
  <c r="T86"/>
  <c r="R86"/>
  <c r="P86"/>
  <c r="BI83"/>
  <c r="BH83"/>
  <c r="BG83"/>
  <c r="BF83"/>
  <c r="T83"/>
  <c r="T82"/>
  <c r="T81"/>
  <c r="R83"/>
  <c r="R82"/>
  <c r="R81"/>
  <c r="P83"/>
  <c r="P82"/>
  <c r="P81"/>
  <c i="1" r="AU61"/>
  <c i="8" r="J77"/>
  <c r="F77"/>
  <c r="F75"/>
  <c r="E73"/>
  <c r="J54"/>
  <c r="F54"/>
  <c r="F52"/>
  <c r="E50"/>
  <c r="J24"/>
  <c r="E24"/>
  <c r="J78"/>
  <c r="J23"/>
  <c r="J18"/>
  <c r="E18"/>
  <c r="F78"/>
  <c r="J17"/>
  <c r="J12"/>
  <c r="J52"/>
  <c r="E7"/>
  <c r="E48"/>
  <c i="7" r="J37"/>
  <c r="J36"/>
  <c i="1" r="AY60"/>
  <c i="7" r="J35"/>
  <c i="1" r="AX60"/>
  <c i="7" r="BI104"/>
  <c r="BH104"/>
  <c r="BG104"/>
  <c r="BF104"/>
  <c r="T104"/>
  <c r="T103"/>
  <c r="R104"/>
  <c r="R103"/>
  <c r="P104"/>
  <c r="P103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6"/>
  <c r="BH86"/>
  <c r="BG86"/>
  <c r="BF86"/>
  <c r="T86"/>
  <c r="R86"/>
  <c r="P86"/>
  <c r="BI83"/>
  <c r="BH83"/>
  <c r="BG83"/>
  <c r="BF83"/>
  <c r="T83"/>
  <c r="T82"/>
  <c r="T81"/>
  <c r="R83"/>
  <c r="R82"/>
  <c r="R81"/>
  <c r="P83"/>
  <c r="P82"/>
  <c r="P81"/>
  <c i="1" r="AU60"/>
  <c i="7" r="J77"/>
  <c r="F77"/>
  <c r="F75"/>
  <c r="E73"/>
  <c r="J54"/>
  <c r="F54"/>
  <c r="F52"/>
  <c r="E50"/>
  <c r="J24"/>
  <c r="E24"/>
  <c r="J78"/>
  <c r="J23"/>
  <c r="J18"/>
  <c r="E18"/>
  <c r="F55"/>
  <c r="J17"/>
  <c r="J12"/>
  <c r="J52"/>
  <c r="E7"/>
  <c r="E71"/>
  <c i="6" r="J37"/>
  <c r="J36"/>
  <c i="1" r="AY59"/>
  <c i="6" r="J35"/>
  <c i="1" r="AX59"/>
  <c i="6" r="BI105"/>
  <c r="BH105"/>
  <c r="BG105"/>
  <c r="BF105"/>
  <c r="T105"/>
  <c r="T104"/>
  <c r="R105"/>
  <c r="R104"/>
  <c r="P105"/>
  <c r="P104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2"/>
  <c r="BH92"/>
  <c r="BG92"/>
  <c r="BF92"/>
  <c r="T92"/>
  <c r="R92"/>
  <c r="P92"/>
  <c r="BI89"/>
  <c r="BH89"/>
  <c r="BG89"/>
  <c r="BF89"/>
  <c r="T89"/>
  <c r="R89"/>
  <c r="P89"/>
  <c r="BI86"/>
  <c r="BH86"/>
  <c r="BG86"/>
  <c r="BF86"/>
  <c r="T86"/>
  <c r="R86"/>
  <c r="P86"/>
  <c r="BI83"/>
  <c r="BH83"/>
  <c r="BG83"/>
  <c r="BF83"/>
  <c r="T83"/>
  <c r="T82"/>
  <c r="T81"/>
  <c r="R83"/>
  <c r="R82"/>
  <c r="R81"/>
  <c r="P83"/>
  <c r="P82"/>
  <c r="P81"/>
  <c i="1" r="AU59"/>
  <c i="6" r="J77"/>
  <c r="F77"/>
  <c r="F75"/>
  <c r="E73"/>
  <c r="J54"/>
  <c r="F54"/>
  <c r="F52"/>
  <c r="E50"/>
  <c r="J24"/>
  <c r="E24"/>
  <c r="J78"/>
  <c r="J23"/>
  <c r="J18"/>
  <c r="E18"/>
  <c r="F55"/>
  <c r="J17"/>
  <c r="J12"/>
  <c r="J75"/>
  <c r="E7"/>
  <c r="E48"/>
  <c i="5" r="J37"/>
  <c r="J36"/>
  <c i="1" r="AY58"/>
  <c i="5" r="J35"/>
  <c i="1" r="AX58"/>
  <c i="5" r="BI105"/>
  <c r="BH105"/>
  <c r="BG105"/>
  <c r="BF105"/>
  <c r="T105"/>
  <c r="T104"/>
  <c r="R105"/>
  <c r="R104"/>
  <c r="P105"/>
  <c r="P104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BI95"/>
  <c r="BH95"/>
  <c r="BG95"/>
  <c r="BF95"/>
  <c r="T95"/>
  <c r="R95"/>
  <c r="P95"/>
  <c r="BI92"/>
  <c r="BH92"/>
  <c r="BG92"/>
  <c r="BF92"/>
  <c r="T92"/>
  <c r="R92"/>
  <c r="P92"/>
  <c r="BI89"/>
  <c r="BH89"/>
  <c r="BG89"/>
  <c r="BF89"/>
  <c r="T89"/>
  <c r="R89"/>
  <c r="P89"/>
  <c r="BI86"/>
  <c r="BH86"/>
  <c r="BG86"/>
  <c r="BF86"/>
  <c r="T86"/>
  <c r="R86"/>
  <c r="P86"/>
  <c r="BI83"/>
  <c r="BH83"/>
  <c r="BG83"/>
  <c r="BF83"/>
  <c r="T83"/>
  <c r="T82"/>
  <c r="T81"/>
  <c r="R83"/>
  <c r="R82"/>
  <c r="R81"/>
  <c r="P83"/>
  <c r="P82"/>
  <c r="P81"/>
  <c i="1" r="AU58"/>
  <c i="5" r="J77"/>
  <c r="F77"/>
  <c r="F75"/>
  <c r="E73"/>
  <c r="J54"/>
  <c r="F54"/>
  <c r="F52"/>
  <c r="E50"/>
  <c r="J24"/>
  <c r="E24"/>
  <c r="J78"/>
  <c r="J23"/>
  <c r="J18"/>
  <c r="E18"/>
  <c r="F55"/>
  <c r="J17"/>
  <c r="J12"/>
  <c r="J52"/>
  <c r="E7"/>
  <c r="E48"/>
  <c i="4" r="J37"/>
  <c r="J36"/>
  <c i="1" r="AY57"/>
  <c i="4" r="J35"/>
  <c i="1" r="AX57"/>
  <c i="4" r="BI98"/>
  <c r="BH98"/>
  <c r="BG98"/>
  <c r="BF98"/>
  <c r="T98"/>
  <c r="T97"/>
  <c r="R98"/>
  <c r="R97"/>
  <c r="P98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6"/>
  <c r="BH86"/>
  <c r="BG86"/>
  <c r="BF86"/>
  <c r="T86"/>
  <c r="R86"/>
  <c r="P86"/>
  <c r="BI83"/>
  <c r="BH83"/>
  <c r="BG83"/>
  <c r="BF83"/>
  <c r="T83"/>
  <c r="T82"/>
  <c r="T81"/>
  <c r="R83"/>
  <c r="R82"/>
  <c r="R81"/>
  <c r="P83"/>
  <c r="P82"/>
  <c r="P81"/>
  <c i="1" r="AU57"/>
  <c i="4" r="J77"/>
  <c r="F77"/>
  <c r="F75"/>
  <c r="E73"/>
  <c r="J54"/>
  <c r="F54"/>
  <c r="F52"/>
  <c r="E50"/>
  <c r="J24"/>
  <c r="E24"/>
  <c r="J78"/>
  <c r="J23"/>
  <c r="J18"/>
  <c r="E18"/>
  <c r="F78"/>
  <c r="J17"/>
  <c r="J12"/>
  <c r="J75"/>
  <c r="E7"/>
  <c r="E71"/>
  <c i="3" r="J37"/>
  <c r="J36"/>
  <c i="1" r="AY56"/>
  <c i="3" r="J35"/>
  <c i="1" r="AX56"/>
  <c i="3" r="BI113"/>
  <c r="BH113"/>
  <c r="BG113"/>
  <c r="BF113"/>
  <c r="T113"/>
  <c r="T112"/>
  <c r="R113"/>
  <c r="R112"/>
  <c r="P113"/>
  <c r="P112"/>
  <c r="BI110"/>
  <c r="BH110"/>
  <c r="BG110"/>
  <c r="BF110"/>
  <c r="T110"/>
  <c r="R110"/>
  <c r="P110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BI95"/>
  <c r="BH95"/>
  <c r="BG95"/>
  <c r="BF95"/>
  <c r="T95"/>
  <c r="R95"/>
  <c r="P95"/>
  <c r="BI92"/>
  <c r="BH92"/>
  <c r="BG92"/>
  <c r="BF92"/>
  <c r="T92"/>
  <c r="R92"/>
  <c r="P92"/>
  <c r="BI89"/>
  <c r="BH89"/>
  <c r="BG89"/>
  <c r="BF89"/>
  <c r="T89"/>
  <c r="R89"/>
  <c r="P89"/>
  <c r="BI86"/>
  <c r="BH86"/>
  <c r="BG86"/>
  <c r="BF86"/>
  <c r="T86"/>
  <c r="R86"/>
  <c r="P86"/>
  <c r="BI83"/>
  <c r="BH83"/>
  <c r="BG83"/>
  <c r="BF83"/>
  <c r="T83"/>
  <c r="T82"/>
  <c r="T81"/>
  <c r="R83"/>
  <c r="P83"/>
  <c r="P82"/>
  <c r="P81"/>
  <c i="1" r="AU56"/>
  <c i="3" r="J77"/>
  <c r="F77"/>
  <c r="F75"/>
  <c r="E73"/>
  <c r="J54"/>
  <c r="F54"/>
  <c r="F52"/>
  <c r="E50"/>
  <c r="J24"/>
  <c r="E24"/>
  <c r="J78"/>
  <c r="J23"/>
  <c r="J18"/>
  <c r="E18"/>
  <c r="F55"/>
  <c r="J17"/>
  <c r="J12"/>
  <c r="J52"/>
  <c r="E7"/>
  <c r="E48"/>
  <c i="2" r="J37"/>
  <c r="J36"/>
  <c i="1" r="AY55"/>
  <c i="2" r="J35"/>
  <c i="1" r="AX55"/>
  <c i="2" r="BI107"/>
  <c r="BH107"/>
  <c r="BG107"/>
  <c r="BF107"/>
  <c r="T107"/>
  <c r="T106"/>
  <c r="R107"/>
  <c r="R106"/>
  <c r="P107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BI89"/>
  <c r="BH89"/>
  <c r="BG89"/>
  <c r="BF89"/>
  <c r="T89"/>
  <c r="R89"/>
  <c r="P89"/>
  <c r="BI86"/>
  <c r="BH86"/>
  <c r="BG86"/>
  <c r="BF86"/>
  <c r="T86"/>
  <c r="R86"/>
  <c r="P86"/>
  <c r="BI83"/>
  <c r="BH83"/>
  <c r="BG83"/>
  <c r="BF83"/>
  <c r="T83"/>
  <c r="T82"/>
  <c r="T81"/>
  <c r="R83"/>
  <c r="R82"/>
  <c r="R81"/>
  <c r="P83"/>
  <c r="P82"/>
  <c r="P81"/>
  <c i="1" r="AU55"/>
  <c i="2" r="J77"/>
  <c r="F77"/>
  <c r="F75"/>
  <c r="E73"/>
  <c r="J54"/>
  <c r="F54"/>
  <c r="F52"/>
  <c r="E50"/>
  <c r="J24"/>
  <c r="E24"/>
  <c r="J78"/>
  <c r="J23"/>
  <c r="J18"/>
  <c r="E18"/>
  <c r="F78"/>
  <c r="J17"/>
  <c r="J12"/>
  <c r="J75"/>
  <c r="E7"/>
  <c r="E71"/>
  <c i="1" r="L50"/>
  <c r="AM50"/>
  <c r="AM49"/>
  <c r="L49"/>
  <c r="AM47"/>
  <c r="L47"/>
  <c r="L45"/>
  <c r="L44"/>
  <c i="2" r="BK92"/>
  <c i="3" r="BK92"/>
  <c i="4" r="J86"/>
  <c r="J83"/>
  <c i="5" r="J100"/>
  <c i="6" r="J102"/>
  <c i="7" r="BK101"/>
  <c i="8" r="BK89"/>
  <c i="9" r="BK89"/>
  <c r="J89"/>
  <c i="2" r="J98"/>
  <c i="3" r="J86"/>
  <c i="4" r="BK98"/>
  <c i="5" r="J83"/>
  <c i="6" r="J83"/>
  <c i="7" r="BK99"/>
  <c i="8" r="J100"/>
  <c i="9" r="BK108"/>
  <c r="BK91"/>
  <c i="2" r="BK100"/>
  <c i="3" r="BK110"/>
  <c r="BK95"/>
  <c i="4" r="J93"/>
  <c i="9" r="J86"/>
  <c i="2" r="BK98"/>
  <c i="3" r="J110"/>
  <c i="4" r="BK89"/>
  <c i="6" r="BK105"/>
  <c r="BK86"/>
  <c i="7" r="BK96"/>
  <c r="BK83"/>
  <c i="8" r="BK94"/>
  <c i="9" r="BK111"/>
  <c r="J97"/>
  <c i="2" r="J100"/>
  <c i="3" r="J108"/>
  <c r="J83"/>
  <c i="5" r="BK102"/>
  <c r="BK83"/>
  <c i="6" r="J94"/>
  <c i="7" r="J99"/>
  <c r="BK86"/>
  <c i="8" r="J83"/>
  <c i="9" r="J103"/>
  <c i="2" r="J92"/>
  <c r="J102"/>
  <c i="3" r="BK113"/>
  <c r="BK89"/>
  <c r="J89"/>
  <c i="4" r="BK83"/>
  <c r="BK86"/>
  <c i="5" r="J89"/>
  <c r="J86"/>
  <c i="6" r="J92"/>
  <c r="BK92"/>
  <c i="7" r="J86"/>
  <c r="BK91"/>
  <c i="8" r="BK102"/>
  <c r="BK86"/>
  <c i="9" r="BK106"/>
  <c r="J83"/>
  <c i="2" r="BK95"/>
  <c r="J95"/>
  <c i="3" r="J92"/>
  <c r="J105"/>
  <c i="4" r="BK93"/>
  <c r="BK91"/>
  <c i="5" r="BK86"/>
  <c r="BK105"/>
  <c r="J97"/>
  <c i="6" r="BK102"/>
  <c r="BK97"/>
  <c i="7" r="J104"/>
  <c r="BK104"/>
  <c i="8" r="J94"/>
  <c r="BK100"/>
  <c r="BK83"/>
  <c i="9" r="BK103"/>
  <c r="BK94"/>
  <c i="2" r="BK107"/>
  <c r="J89"/>
  <c i="3" r="J97"/>
  <c r="BK100"/>
  <c i="4" r="J89"/>
  <c r="J34"/>
  <c i="8" r="BK97"/>
  <c i="9" r="BK97"/>
  <c r="J111"/>
  <c i="2" r="BK104"/>
  <c i="3" r="BK83"/>
  <c r="J102"/>
  <c i="4" r="J95"/>
  <c i="5" r="BK97"/>
  <c i="6" r="J97"/>
  <c i="7" r="J96"/>
  <c i="8" r="BK92"/>
  <c i="9" r="J108"/>
  <c i="2" r="J83"/>
  <c i="1" r="AS54"/>
  <c i="5" r="BK89"/>
  <c r="BK100"/>
  <c i="6" r="BK94"/>
  <c i="7" r="J91"/>
  <c i="8" r="J92"/>
  <c i="9" r="J106"/>
  <c r="BK86"/>
  <c i="2" r="J107"/>
  <c r="J86"/>
  <c i="3" r="BK102"/>
  <c r="BK105"/>
  <c r="J100"/>
  <c i="4" r="J91"/>
  <c i="5" r="BK92"/>
  <c r="J102"/>
  <c i="6" r="J105"/>
  <c r="J100"/>
  <c i="7" r="J89"/>
  <c r="J101"/>
  <c i="8" r="J105"/>
  <c r="J89"/>
  <c i="9" r="J91"/>
  <c r="J100"/>
  <c i="2" r="J104"/>
  <c r="BK83"/>
  <c i="3" r="J95"/>
  <c r="J113"/>
  <c r="BK97"/>
  <c i="4" r="BK95"/>
  <c i="5" r="J105"/>
  <c r="J92"/>
  <c r="BK95"/>
  <c i="6" r="BK100"/>
  <c r="J86"/>
  <c r="BK83"/>
  <c i="7" r="J93"/>
  <c r="BK89"/>
  <c i="8" r="J97"/>
  <c r="J86"/>
  <c i="9" r="BK100"/>
  <c r="J94"/>
  <c i="2" r="BK89"/>
  <c r="BK102"/>
  <c r="BK86"/>
  <c i="3" r="BK86"/>
  <c r="BK108"/>
  <c i="4" r="J98"/>
  <c i="5" r="J95"/>
  <c i="6" r="J89"/>
  <c r="BK89"/>
  <c i="7" r="J83"/>
  <c r="BK93"/>
  <c i="8" r="BK105"/>
  <c r="J102"/>
  <c i="9" r="BK83"/>
  <c i="3" l="1" r="R82"/>
  <c r="R81"/>
  <c i="2" r="BK106"/>
  <c r="J106"/>
  <c r="J61"/>
  <c i="6" r="BK104"/>
  <c r="J104"/>
  <c r="J61"/>
  <c i="2" r="BK82"/>
  <c r="J82"/>
  <c r="J60"/>
  <c i="4" r="BK97"/>
  <c r="J97"/>
  <c r="J61"/>
  <c i="6" r="BK82"/>
  <c r="BK81"/>
  <c r="J81"/>
  <c r="J59"/>
  <c i="7" r="BK103"/>
  <c r="J103"/>
  <c r="J61"/>
  <c i="8" r="BK104"/>
  <c r="J104"/>
  <c r="J61"/>
  <c i="3" r="BK112"/>
  <c r="J112"/>
  <c r="J61"/>
  <c i="4" r="BK82"/>
  <c r="J82"/>
  <c r="J60"/>
  <c i="5" r="BK104"/>
  <c r="J104"/>
  <c r="J61"/>
  <c i="8" r="BK82"/>
  <c r="J82"/>
  <c r="J60"/>
  <c i="9" r="BK82"/>
  <c r="J82"/>
  <c r="J60"/>
  <c r="BK110"/>
  <c r="J110"/>
  <c r="J61"/>
  <c r="E71"/>
  <c r="J78"/>
  <c r="BE83"/>
  <c r="BE103"/>
  <c r="BE108"/>
  <c r="J52"/>
  <c r="F55"/>
  <c r="BE86"/>
  <c r="BE89"/>
  <c r="BE91"/>
  <c r="BE94"/>
  <c i="8" r="BK81"/>
  <c r="J81"/>
  <c i="9" r="BE106"/>
  <c r="BE111"/>
  <c r="BE97"/>
  <c r="BE100"/>
  <c i="8" r="J55"/>
  <c r="BE89"/>
  <c r="BE92"/>
  <c r="BE105"/>
  <c r="F55"/>
  <c r="E71"/>
  <c r="J75"/>
  <c r="BE102"/>
  <c r="BE97"/>
  <c r="BE83"/>
  <c r="BE86"/>
  <c r="BE94"/>
  <c r="BE100"/>
  <c i="6" r="J82"/>
  <c r="J60"/>
  <c i="7" r="E48"/>
  <c r="F78"/>
  <c r="BE86"/>
  <c r="BE89"/>
  <c r="BE91"/>
  <c r="BE93"/>
  <c r="BE96"/>
  <c r="BE99"/>
  <c r="J55"/>
  <c r="BE83"/>
  <c r="J75"/>
  <c r="BE101"/>
  <c r="BE104"/>
  <c i="6" r="J52"/>
  <c r="J55"/>
  <c r="BE86"/>
  <c r="BE100"/>
  <c r="E71"/>
  <c r="F78"/>
  <c r="BE83"/>
  <c r="BE92"/>
  <c r="BE102"/>
  <c r="BE105"/>
  <c r="BE97"/>
  <c r="BE89"/>
  <c r="BE94"/>
  <c i="5" r="J55"/>
  <c r="F78"/>
  <c r="BE86"/>
  <c r="BE95"/>
  <c r="BE100"/>
  <c r="BE102"/>
  <c r="E71"/>
  <c r="J75"/>
  <c r="BE83"/>
  <c r="BE89"/>
  <c r="BE92"/>
  <c i="4" r="BK81"/>
  <c r="J81"/>
  <c r="J59"/>
  <c i="5" r="BE97"/>
  <c r="BE105"/>
  <c i="4" r="E48"/>
  <c r="J55"/>
  <c r="BE83"/>
  <c r="BE89"/>
  <c r="J52"/>
  <c r="F55"/>
  <c r="BE93"/>
  <c r="BE98"/>
  <c r="BE86"/>
  <c r="BE91"/>
  <c r="BE95"/>
  <c i="1" r="AW57"/>
  <c i="3" r="E71"/>
  <c r="J75"/>
  <c r="BE92"/>
  <c r="BE110"/>
  <c r="J55"/>
  <c r="F78"/>
  <c r="BE86"/>
  <c r="BE83"/>
  <c r="BE89"/>
  <c r="BE95"/>
  <c r="BE97"/>
  <c r="BE100"/>
  <c r="BE102"/>
  <c r="BE108"/>
  <c r="BE113"/>
  <c r="BE105"/>
  <c i="2" r="F55"/>
  <c r="E48"/>
  <c r="J52"/>
  <c r="J55"/>
  <c r="BE86"/>
  <c r="BE92"/>
  <c r="BE95"/>
  <c r="BE98"/>
  <c r="BE100"/>
  <c r="BE102"/>
  <c r="BE104"/>
  <c r="BE107"/>
  <c r="BE83"/>
  <c r="BE89"/>
  <c i="3" r="F35"/>
  <c i="1" r="BB56"/>
  <c i="5" r="F37"/>
  <c i="1" r="BD58"/>
  <c i="8" r="F34"/>
  <c i="1" r="BA61"/>
  <c i="2" r="F36"/>
  <c i="1" r="BC55"/>
  <c i="3" r="J34"/>
  <c i="1" r="AW56"/>
  <c i="8" r="F35"/>
  <c i="1" r="BB61"/>
  <c i="9" r="F35"/>
  <c i="1" r="BB62"/>
  <c i="4" r="F35"/>
  <c i="1" r="BB57"/>
  <c i="6" r="F37"/>
  <c i="1" r="BD59"/>
  <c i="8" r="F36"/>
  <c i="1" r="BC61"/>
  <c i="3" r="F36"/>
  <c i="1" r="BC56"/>
  <c i="5" r="F36"/>
  <c i="1" r="BC58"/>
  <c i="8" r="J34"/>
  <c i="1" r="AW61"/>
  <c i="8" r="J30"/>
  <c i="2" r="J34"/>
  <c i="1" r="AW55"/>
  <c i="6" r="F36"/>
  <c i="1" r="BC59"/>
  <c i="8" r="F37"/>
  <c i="1" r="BD61"/>
  <c i="2" r="F37"/>
  <c i="1" r="BD55"/>
  <c i="6" r="F35"/>
  <c i="1" r="BB59"/>
  <c i="6" r="F34"/>
  <c i="1" r="BA59"/>
  <c i="9" r="F37"/>
  <c i="1" r="BD62"/>
  <c i="3" r="F34"/>
  <c i="1" r="BA56"/>
  <c i="5" r="F35"/>
  <c i="1" r="BB58"/>
  <c i="7" r="F37"/>
  <c i="1" r="BD60"/>
  <c i="2" r="F35"/>
  <c i="1" r="BB55"/>
  <c i="4" r="F37"/>
  <c i="1" r="BD57"/>
  <c i="6" r="J34"/>
  <c i="1" r="AW59"/>
  <c i="9" r="J34"/>
  <c i="1" r="AW62"/>
  <c r="AU54"/>
  <c i="4" r="F36"/>
  <c i="1" r="BC57"/>
  <c i="7" r="F35"/>
  <c i="1" r="BB60"/>
  <c i="9" r="F34"/>
  <c i="1" r="BA62"/>
  <c i="5" r="F34"/>
  <c i="1" r="BA58"/>
  <c i="7" r="J34"/>
  <c i="1" r="AW60"/>
  <c i="2" r="F34"/>
  <c i="1" r="BA55"/>
  <c i="3" r="F37"/>
  <c i="1" r="BD56"/>
  <c i="7" r="F34"/>
  <c i="1" r="BA60"/>
  <c i="9" r="F36"/>
  <c i="1" r="BC62"/>
  <c i="4" r="F34"/>
  <c i="1" r="BA57"/>
  <c i="5" r="J34"/>
  <c i="1" r="AW58"/>
  <c i="6" r="J30"/>
  <c i="7" r="F36"/>
  <c i="1" r="BC60"/>
  <c i="5" l="1" r="BK82"/>
  <c r="J82"/>
  <c r="J60"/>
  <c i="3" r="BK82"/>
  <c r="BK81"/>
  <c r="J81"/>
  <c r="J59"/>
  <c i="7" r="BK82"/>
  <c r="J82"/>
  <c r="J60"/>
  <c i="2" r="BK81"/>
  <c r="J81"/>
  <c i="9" r="BK81"/>
  <c r="J81"/>
  <c r="J59"/>
  <c i="1" r="AG61"/>
  <c i="8" r="J59"/>
  <c i="1" r="AG59"/>
  <c i="8" r="J33"/>
  <c i="1" r="AV61"/>
  <c r="AT61"/>
  <c r="AN61"/>
  <c i="9" r="F33"/>
  <c i="1" r="AZ62"/>
  <c i="8" r="F33"/>
  <c i="1" r="AZ61"/>
  <c i="5" r="F33"/>
  <c i="1" r="AZ58"/>
  <c i="2" r="J33"/>
  <c i="1" r="AV55"/>
  <c r="AT55"/>
  <c i="4" r="J30"/>
  <c i="1" r="AG57"/>
  <c i="5" r="J33"/>
  <c i="1" r="AV58"/>
  <c r="AT58"/>
  <c i="2" r="F33"/>
  <c i="1" r="AZ55"/>
  <c r="BB54"/>
  <c r="W31"/>
  <c i="7" r="J33"/>
  <c i="1" r="AV60"/>
  <c r="AT60"/>
  <c i="4" r="J33"/>
  <c i="1" r="AV57"/>
  <c r="AT57"/>
  <c r="BC54"/>
  <c r="W32"/>
  <c i="7" r="F33"/>
  <c i="1" r="AZ60"/>
  <c i="6" r="J33"/>
  <c i="1" r="AV59"/>
  <c r="AT59"/>
  <c r="AN59"/>
  <c r="BD54"/>
  <c r="W33"/>
  <c r="BA54"/>
  <c r="W30"/>
  <c i="6" r="F33"/>
  <c i="1" r="AZ59"/>
  <c i="3" r="J33"/>
  <c i="1" r="AV56"/>
  <c r="AT56"/>
  <c i="2" r="J30"/>
  <c i="1" r="AG55"/>
  <c i="4" r="F33"/>
  <c i="1" r="AZ57"/>
  <c i="3" r="F33"/>
  <c i="1" r="AZ56"/>
  <c i="9" r="J33"/>
  <c i="1" r="AV62"/>
  <c r="AT62"/>
  <c i="7" l="1" r="BK81"/>
  <c r="J81"/>
  <c r="J59"/>
  <c i="5" r="BK81"/>
  <c r="J81"/>
  <c r="J59"/>
  <c i="3" r="J82"/>
  <c r="J60"/>
  <c i="2" r="J59"/>
  <c i="8" r="J39"/>
  <c i="6" r="J39"/>
  <c i="1" r="AN57"/>
  <c i="4" r="J39"/>
  <c i="2" r="J39"/>
  <c i="1" r="AN55"/>
  <c i="9" r="J30"/>
  <c i="1" r="AG62"/>
  <c r="AZ54"/>
  <c r="AV54"/>
  <c r="AK29"/>
  <c i="3" r="J30"/>
  <c i="1" r="AG56"/>
  <c r="AY54"/>
  <c r="AW54"/>
  <c r="AK30"/>
  <c r="AX54"/>
  <c i="3" l="1" r="J39"/>
  <c i="9" r="J39"/>
  <c i="1" r="AN56"/>
  <c r="AN62"/>
  <c i="5" r="J30"/>
  <c i="1" r="AG58"/>
  <c i="7" r="J30"/>
  <c i="1" r="AG60"/>
  <c r="W29"/>
  <c r="AT54"/>
  <c i="7" l="1" r="J39"/>
  <c i="5" r="J39"/>
  <c i="1" r="AN58"/>
  <c r="AN60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<sst xmlns="http://schemas.openxmlformats.org/spreadsheetml/2006/main">
  <si>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</si>
  <si>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</si>
  <si>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</si>
  <si>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</si>
  <si>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</si>
  <si>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{2a06de32-0bf2-4250-b14f-bbf38949c4f1}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</si>
  <si>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</si>
  <si>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</si>
  <si>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</si>
  <si>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</si>
  <si>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</si>
  <si>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</si>
  <si>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</si>
  <si>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</si>
  <si>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2025J-031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</si>
  <si>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</si>
  <si>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</si>
  <si>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 a ZUŠ Šmeralova 15 II.stupeň - půdní vestavba, odborné učebny - dodávka nábytku</t>
  </si>
  <si>
    <t>KSO:</t>
  </si>
  <si>
    <t/>
  </si>
  <si>
    <t>CC-CZ:</t>
  </si>
  <si>
    <t>Místo:</t>
  </si>
  <si>
    <t>Karlovy Vary</t>
  </si>
  <si>
    <t>Datum:</t>
  </si>
  <si>
    <t>10. 3. 2025</t>
  </si>
  <si>
    <t>Zadavatel:</t>
  </si>
  <si>
    <t>IČ:</t>
  </si>
  <si>
    <t>Statutární Město Karlovy Vary</t>
  </si>
  <si>
    <t>DIČ:</t>
  </si>
  <si>
    <t>Účastník:</t>
  </si>
  <si>
    <t>Vyplň údaj</t>
  </si>
  <si>
    <t>Projektant:</t>
  </si>
  <si>
    <t>Oto Szakos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</si>
  <si>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</si>
  <si>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</si>
  <si>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</si>
  <si>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</si>
  <si>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</si>
  <si>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</si>
  <si>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</si>
  <si>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</si>
  <si>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</si>
  <si>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</si>
  <si>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</si>
  <si>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</si>
  <si>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</si>
  <si>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</si>
  <si>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</si>
  <si>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</si>
  <si>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</si>
  <si>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</si>
  <si>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</si>
  <si>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</si>
  <si>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</si>
  <si>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</si>
  <si>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</si>
  <si>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</si>
  <si>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</si>
  <si>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</si>
  <si>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</si>
  <si>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</si>
  <si>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</si>
  <si>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</si>
  <si>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</si>
  <si>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</si>
  <si>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</si>
  <si>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</si>
  <si>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</si>
  <si>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</si>
  <si>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</si>
  <si>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</si>
  <si>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</si>
  <si>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</si>
  <si>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</si>
  <si>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</si>
  <si>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</si>
  <si>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</si>
  <si>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4.03</t>
  </si>
  <si>
    <t>Kabinet přírodních věd</t>
  </si>
  <si>
    <t>STA</t>
  </si>
  <si>
    <t>1</t>
  </si>
  <si>
    <t>{51689366-4cf8-4c8c-bf92-0839c9864794}</t>
  </si>
  <si>
    <t>2</t>
  </si>
  <si>
    <t>4.05</t>
  </si>
  <si>
    <t>Učebna přírodních věd</t>
  </si>
  <si>
    <t>{ddf99c90-451f-4ecb-938c-cffcbb8ee629}</t>
  </si>
  <si>
    <t>4.06</t>
  </si>
  <si>
    <t>Kabinet</t>
  </si>
  <si>
    <t>{c386705c-c805-49a4-9a6d-344915ea2c11}</t>
  </si>
  <si>
    <t>4.09</t>
  </si>
  <si>
    <t>Učebna počítače</t>
  </si>
  <si>
    <t>{6a2a26a4-e338-4af4-97d5-4378574578ea}</t>
  </si>
  <si>
    <t>4.10</t>
  </si>
  <si>
    <t>{63a33cea-81fd-4119-9714-124a9faed82b}</t>
  </si>
  <si>
    <t>4.12</t>
  </si>
  <si>
    <t>{1acece6d-34ea-44f7-86df-c7e9f00d22b1}</t>
  </si>
  <si>
    <t>4.13</t>
  </si>
  <si>
    <t>Učebna jazyková</t>
  </si>
  <si>
    <t>{5367b3cd-ee55-4fa0-88b2-31bef887118f}</t>
  </si>
  <si>
    <t>4.25</t>
  </si>
  <si>
    <t>Učebna jazyková robotika</t>
  </si>
  <si>
    <t>{c8468b6d-d6a5-4b82-8498-e9772ef628b5}</t>
  </si>
  <si>
    <t>KRYCÍ LIST SOUPISU PRACÍ</t>
  </si>
  <si>
    <t>Objekt:</t>
  </si>
  <si>
    <t>4.03 - Kabinet přírodních věd</t>
  </si>
  <si>
    <t>REKAPITULACE ČLENĚNÍ SOUPISU PRACÍ</t>
  </si>
  <si>
    <t>Kód dílu - Popis</t>
  </si>
  <si>
    <t>Cena celkem [CZK]</t>
  </si>
  <si>
    <t>-1</t>
  </si>
  <si>
    <t>OST - Ostatní</t>
  </si>
  <si>
    <t xml:space="preserve">    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</si>
  <si>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</si>
  <si>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</si>
  <si>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</si>
  <si>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</si>
  <si>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</si>
  <si>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</si>
  <si>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</si>
  <si>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</si>
  <si>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</si>
  <si>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</si>
  <si>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</si>
  <si>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</si>
  <si>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</si>
  <si>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</si>
  <si>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</si>
  <si>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</si>
  <si>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</si>
  <si>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K</t>
  </si>
  <si>
    <t>900960001</t>
  </si>
  <si>
    <t>Učitelský stůl 1300x650</t>
  </si>
  <si>
    <t>ks</t>
  </si>
  <si>
    <t>262144</t>
  </si>
  <si>
    <t>1504551917</t>
  </si>
  <si>
    <t>PP</t>
  </si>
  <si>
    <t>P</t>
  </si>
  <si>
    <t>Poznámka k položce:_x000d_
Poznámka k položce: rozměry desky 1300 x 600 mm (tloušťka pracovní desky 22 mm) 2x uzamykatelná zásuvka, otvor nebo tunel na kabeláž k PC hmotnost 34,5 kg</t>
  </si>
  <si>
    <t>900960002</t>
  </si>
  <si>
    <t>Židle učitelská</t>
  </si>
  <si>
    <t>-2129813288</t>
  </si>
  <si>
    <t xml:space="preserve">Poznámka k položce:_x000d_
Poznámka k položce: Židle otočná, výškově stavitelná, kolečka v kovovém min. pětiramenném kříži, plynový píst s regulací výšky pomocí páčky;  plastový šálový sedák s opěrákem v jednom kusu, ergonomicky tvarovaný, se vzduchovým polštářem a otvorem pro uchopení židle, snadno omyvatelný, bez perforace,                                    čalouněný panýlek pro židli, pevné uchycení suchým zipem, možnost aretace vrutem, snímatelný a pratelný.;</t>
  </si>
  <si>
    <t>3</t>
  </si>
  <si>
    <t>900960003</t>
  </si>
  <si>
    <t>Skříň vysoká šatní</t>
  </si>
  <si>
    <t>1440927038</t>
  </si>
  <si>
    <t xml:space="preserve">Poznámka k položce:_x000d_
Poznámka k položce: Skříň vysoká,  (ŠxVxH)800x2000x620 mm, 2x křídlové dveře,  uvnitř 1 x pevná police a 4 x volně nastavitelné police.</t>
  </si>
  <si>
    <t>900960004</t>
  </si>
  <si>
    <t>-1342773365</t>
  </si>
  <si>
    <t xml:space="preserve">Poznámka k položce:_x000d_
Poznámka k položce: Skříň vysoká,  (ŠxVxH)800x2000x620 mm, 2x křídlové dveře,  uvnitř svislá mezistěna, která rozděluje skříň na šatní tyč a volně stavitelné police.</t>
  </si>
  <si>
    <t>5</t>
  </si>
  <si>
    <t>900960005</t>
  </si>
  <si>
    <t>Skříň vysoká policová</t>
  </si>
  <si>
    <t>-1945827203</t>
  </si>
  <si>
    <t xml:space="preserve">Poznámka k položce:_x000d_
Poznámka k položce: kříň vysoká,  (ŠxVxH)800x2000x620 mm,  uvnitř 1 x pevná police a 4 x volně nastavitelné police.</t>
  </si>
  <si>
    <t>6</t>
  </si>
  <si>
    <t>900960006</t>
  </si>
  <si>
    <t>Pohovka dvoumístná čalouněná</t>
  </si>
  <si>
    <t>1382730155</t>
  </si>
  <si>
    <t>7</t>
  </si>
  <si>
    <t>900960007</t>
  </si>
  <si>
    <t xml:space="preserve">Stolek konferenční  rozměr 800x 600, nízký</t>
  </si>
  <si>
    <t>1187431951</t>
  </si>
  <si>
    <t>Stolek konferenční rozměr 800x 600, nízký</t>
  </si>
  <si>
    <t>8</t>
  </si>
  <si>
    <t>900960037</t>
  </si>
  <si>
    <t>Montáže nábytku mobiliáře</t>
  </si>
  <si>
    <t>kpl</t>
  </si>
  <si>
    <t>1704089809</t>
  </si>
  <si>
    <t>9</t>
  </si>
  <si>
    <t>900960038</t>
  </si>
  <si>
    <t>Doprava nábytku mobiliáře na stavbu</t>
  </si>
  <si>
    <t>-792026086</t>
  </si>
  <si>
    <t>HZS</t>
  </si>
  <si>
    <t>Hodinové zúčtovací sazby</t>
  </si>
  <si>
    <t>10</t>
  </si>
  <si>
    <t>HZS1291</t>
  </si>
  <si>
    <t>Hodinová zúčtovací sazba pomocný stavební dělník</t>
  </si>
  <si>
    <t>hod</t>
  </si>
  <si>
    <t>-736014466</t>
  </si>
  <si>
    <t>VV</t>
  </si>
  <si>
    <t>" přesuny nábytku mobiliáře po škole " 3</t>
  </si>
  <si>
    <t>Součet</t>
  </si>
  <si>
    <t>4.05 - Učebna přírodních věd</t>
  </si>
  <si>
    <t>1587167182</t>
  </si>
  <si>
    <t>-1320977829</t>
  </si>
  <si>
    <t>900960009</t>
  </si>
  <si>
    <t>Žákovský stůl 1 - místný</t>
  </si>
  <si>
    <t>-1245320187</t>
  </si>
  <si>
    <t>Poznámka k položce:_x000d_
Poznámka k položce: žákovský stůl 1 místný, rozměr 650 x 650, výška 760 mm stůl mobilní MOVE/ PC stůl ( v případě mobilního stolu odkládací koš )</t>
  </si>
  <si>
    <t>900960010</t>
  </si>
  <si>
    <t>Žákovská židle, otočná, na kluzácích</t>
  </si>
  <si>
    <t>917213888</t>
  </si>
  <si>
    <t xml:space="preserve">Poznámka k položce:_x000d_
Poznámka k položce: otočná na kluzácích  - nutné pro změnu natočení se žáka k monitoru nebo tabuli   / výškově  nastavitelná do dvou poloh jsou dva typy židlí velikostí  pro 1. a druhý stupeň lehká ovladatelnost výšky díky polohovací páčce</t>
  </si>
  <si>
    <t>900960010.1</t>
  </si>
  <si>
    <t>Žákovská židle ke stolům pro imobilní žáky</t>
  </si>
  <si>
    <t>1139180508</t>
  </si>
  <si>
    <t>900960011</t>
  </si>
  <si>
    <t>Žákovský stůl, 2 - místný</t>
  </si>
  <si>
    <t>-650102942</t>
  </si>
  <si>
    <t xml:space="preserve">Poznámka k položce:_x000d_
Poznámka k položce: rozměr 1300 x 700 mm, výškově nastavitelný pro imobilního žáka na vozíku,  bez jakéhokoliv úložného systému pod pracovní deskou   (možnost využití pro dva mobilní žáky)</t>
  </si>
  <si>
    <t>900960012</t>
  </si>
  <si>
    <t>Skříň vestavná policová 2 dveřová, 1020x700x400 , SDK šikmina</t>
  </si>
  <si>
    <t>-77762899</t>
  </si>
  <si>
    <t>900960013</t>
  </si>
  <si>
    <t>Skříň umyvadlová</t>
  </si>
  <si>
    <t>1729118954</t>
  </si>
  <si>
    <t xml:space="preserve">Poznámka k položce:_x000d_
Poznámka k položce: Nízká skříňová sestava s keramicým umyvadlem,  celkový rozměr 1100x600x800, skříňka dvoudveřová .  Uvnitř skříňky je jedna police s protivlhkostní podložkou,      bez umyvadla - umyvadlo je v ZTI</t>
  </si>
  <si>
    <t>900960014</t>
  </si>
  <si>
    <t>Skříň dřezová</t>
  </si>
  <si>
    <t>-2145175075</t>
  </si>
  <si>
    <t xml:space="preserve">Poznámka k položce:_x000d_
Poznámka k položce: Nízká skříňová sestava s keramicým dřezem,   celkový rozměr 1100x600x800, skříňka dvoudveřová .  Uvnitř skříňky je jedna police s protivlhkostní podložkou,</t>
  </si>
  <si>
    <t>1796720811</t>
  </si>
  <si>
    <t>11</t>
  </si>
  <si>
    <t>-1873751006</t>
  </si>
  <si>
    <t>-732202296</t>
  </si>
  <si>
    <t>" přesuny nábytku mobiliáře po škole " 5</t>
  </si>
  <si>
    <t>4.06 - Kabinet</t>
  </si>
  <si>
    <t>-282491406</t>
  </si>
  <si>
    <t>902631754</t>
  </si>
  <si>
    <t>900960017</t>
  </si>
  <si>
    <t xml:space="preserve">Zásuvkový box 500x600 - zamykatelý čtyřzásuvkový  kontejner 500x600</t>
  </si>
  <si>
    <t>-1191190750</t>
  </si>
  <si>
    <t>Zásuvkový box 500x600 - zamykatelý čtyřzásuvkový kontejner 500x600</t>
  </si>
  <si>
    <t>900960018</t>
  </si>
  <si>
    <t xml:space="preserve">Skříň policová 450x800x1100  se 3 volně nastavitelnými policemi</t>
  </si>
  <si>
    <t>1567219545</t>
  </si>
  <si>
    <t>Skříň policová 450x800x1100 se 3 volně nastavitelnými policemi</t>
  </si>
  <si>
    <t>-51558947</t>
  </si>
  <si>
    <t>-1735700222</t>
  </si>
  <si>
    <t>-963231485</t>
  </si>
  <si>
    <t>" přesuny nábytku mobiliáře po škole " 2</t>
  </si>
  <si>
    <t>4.09 - Učebna počítače</t>
  </si>
  <si>
    <t>-1619087040</t>
  </si>
  <si>
    <t>2004816738</t>
  </si>
  <si>
    <t>1778054879</t>
  </si>
  <si>
    <t>900960021</t>
  </si>
  <si>
    <t xml:space="preserve">Žákovská lavice jednomístná  650x650 - PC připojení </t>
  </si>
  <si>
    <t>257752145</t>
  </si>
  <si>
    <t xml:space="preserve">Žákovská lavice jednomístná 650x650 - PC připojení </t>
  </si>
  <si>
    <t xml:space="preserve">Poznámka k položce:_x000d_
Poznámka k položce: žákovský stůl 1 místný, rozměr 650 x 650, výška 760 mm  stůl PC  mobilní</t>
  </si>
  <si>
    <t>-502647070</t>
  </si>
  <si>
    <t>900960022</t>
  </si>
  <si>
    <t xml:space="preserve">Žákovská lavice jednomístná  650x775 - PC připojení </t>
  </si>
  <si>
    <t>-130855854</t>
  </si>
  <si>
    <t xml:space="preserve">Žákovská lavice jednomístná 650x775 - PC připojení </t>
  </si>
  <si>
    <t xml:space="preserve">Poznámka k položce:_x000d_
Poznámka k položce: žákovský stůl 1 místný, rozměr 650 x 775, výška 760 mm  stůl PC  imobilní</t>
  </si>
  <si>
    <t>2122179340</t>
  </si>
  <si>
    <t>2131217168</t>
  </si>
  <si>
    <t>941038986</t>
  </si>
  <si>
    <t>4.10 - Učebna počítače</t>
  </si>
  <si>
    <t>-1516222707</t>
  </si>
  <si>
    <t>-640514158</t>
  </si>
  <si>
    <t>144242325</t>
  </si>
  <si>
    <t>307764128</t>
  </si>
  <si>
    <t>-1600324436</t>
  </si>
  <si>
    <t>-196935630</t>
  </si>
  <si>
    <t>1048509762</t>
  </si>
  <si>
    <t>50626601</t>
  </si>
  <si>
    <t>2022276967</t>
  </si>
  <si>
    <t>" přesuny nábytku mobiliáře po škole " 4</t>
  </si>
  <si>
    <t>4.12 - Kabinet</t>
  </si>
  <si>
    <t>-1725079455</t>
  </si>
  <si>
    <t>877960527</t>
  </si>
  <si>
    <t>-785412135</t>
  </si>
  <si>
    <t>-665135624</t>
  </si>
  <si>
    <t>900960025</t>
  </si>
  <si>
    <t>Skříň šatní vysoká</t>
  </si>
  <si>
    <t>1790808324</t>
  </si>
  <si>
    <t xml:space="preserve">Poznámka k položce:_x000d_
Poznámka k položce: Skříň vysoká,  600x800x2000 mm,  2x křídlové dveře,  uvnitř svislá mezistěna, která rozděluje skříň na šatní tyč a volně stavitelné police.</t>
  </si>
  <si>
    <t>900960026</t>
  </si>
  <si>
    <t>Skříň policová vysoká</t>
  </si>
  <si>
    <t>96826595</t>
  </si>
  <si>
    <t>Poznámka k položce:_x000d_
Poznámka k položce: otevřený regál 600x800x2000, 4 volně stavitelné police</t>
  </si>
  <si>
    <t>1147415493</t>
  </si>
  <si>
    <t>1424362794</t>
  </si>
  <si>
    <t>536610229</t>
  </si>
  <si>
    <t>4.13 - Učebna jazyková</t>
  </si>
  <si>
    <t>524431425</t>
  </si>
  <si>
    <t>1139841509</t>
  </si>
  <si>
    <t>-825814315</t>
  </si>
  <si>
    <t>-1242969308</t>
  </si>
  <si>
    <t>-1705667576</t>
  </si>
  <si>
    <t>900960027</t>
  </si>
  <si>
    <t>1382913035</t>
  </si>
  <si>
    <t xml:space="preserve">Poznámka k položce:_x000d_
Poznámka k položce: žákovská lavice jednomístná 1000x700 v. 760 mm,  bez úložného prostoru, pro žáka na vozíku</t>
  </si>
  <si>
    <t>-1800636704</t>
  </si>
  <si>
    <t>1856675860</t>
  </si>
  <si>
    <t>211988367</t>
  </si>
  <si>
    <t>4.25 - Učebna jazyková robotika</t>
  </si>
  <si>
    <t>1273089757</t>
  </si>
  <si>
    <t>-676577399</t>
  </si>
  <si>
    <t>-582538963</t>
  </si>
  <si>
    <t>1864055004</t>
  </si>
  <si>
    <t>900960030</t>
  </si>
  <si>
    <t>-300561597</t>
  </si>
  <si>
    <t xml:space="preserve">Poznámka k položce:_x000d_
Poznámka k položce: žákovský stůl jednomístný, rozměr 650x700 ,  úložný prostor police pevná</t>
  </si>
  <si>
    <t>900960031</t>
  </si>
  <si>
    <t>Učitelský stůl 680x1400</t>
  </si>
  <si>
    <t>473473157</t>
  </si>
  <si>
    <t>Poznámka k položce:_x000d_
Poznámka k položce: rozměry desky 680x1400 mm (tloušťka pracovní desky 22 mm) 2x uzamykatelná zásuvka, otvor nebo tunel na kabeláž k PC</t>
  </si>
  <si>
    <t>900960032</t>
  </si>
  <si>
    <t>Stůl robotika 1050x2100</t>
  </si>
  <si>
    <t>-2140968838</t>
  </si>
  <si>
    <t xml:space="preserve">Poznámka k položce:_x000d_
Poznámka k položce: Robotický stůl mobilní určen pro práci s audiovizuálními robotickými legojeřáby.  Pracovní plocha ohraničená pevnými mantinely 70 mm, 2 ks.  Spodní skříňka  o rozměru 700x700x790,</t>
  </si>
  <si>
    <t>900960033</t>
  </si>
  <si>
    <t>Skříň policová 500x700x1100</t>
  </si>
  <si>
    <t>286828271</t>
  </si>
  <si>
    <t xml:space="preserve">Poznámka k položce:_x000d_
Poznámka k položce: Skříň policová 500x700x1100 mm,  uvnitř 3  x volně nastavitelné police.</t>
  </si>
  <si>
    <t>-1254096961</t>
  </si>
  <si>
    <t>1531379335</t>
  </si>
  <si>
    <t>-1420340110</t>
  </si>
  <si>
    <t>" přesuny nábytku mobiliáře po škole " 15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</si>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</sst>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3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8" fillId="0" borderId="29" xfId="0" applyFont="1" applyBorder="1" applyAlignment="1">
      <alignment horizontal="left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horizontal="left" vertical="center" wrapText="1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33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8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51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2025J-031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ZŠ a ZUŠ Šmeralova 15 II.stupeň - půdní vestavba, odborné učebny - dodávka nábytku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Karlovy Vary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10. 3. 2025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6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Statutární Město Karlovy Vary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Oto Szakos</v>
      </c>
      <c r="AN49" s="65"/>
      <c r="AO49" s="65"/>
      <c r="AP49" s="65"/>
      <c r="AQ49" s="41"/>
      <c r="AR49" s="45"/>
      <c r="AS49" s="75" t="s">
        <v>52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6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53</v>
      </c>
      <c r="D52" s="88"/>
      <c r="E52" s="88"/>
      <c r="F52" s="88"/>
      <c r="G52" s="88"/>
      <c r="H52" s="89"/>
      <c r="I52" s="90" t="s">
        <v>54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55</v>
      </c>
      <c r="AH52" s="88"/>
      <c r="AI52" s="88"/>
      <c r="AJ52" s="88"/>
      <c r="AK52" s="88"/>
      <c r="AL52" s="88"/>
      <c r="AM52" s="88"/>
      <c r="AN52" s="90" t="s">
        <v>56</v>
      </c>
      <c r="AO52" s="88"/>
      <c r="AP52" s="88"/>
      <c r="AQ52" s="92" t="s">
        <v>57</v>
      </c>
      <c r="AR52" s="45"/>
      <c r="AS52" s="93" t="s">
        <v>58</v>
      </c>
      <c r="AT52" s="94" t="s">
        <v>59</v>
      </c>
      <c r="AU52" s="94" t="s">
        <v>60</v>
      </c>
      <c r="AV52" s="94" t="s">
        <v>61</v>
      </c>
      <c r="AW52" s="94" t="s">
        <v>62</v>
      </c>
      <c r="AX52" s="94" t="s">
        <v>63</v>
      </c>
      <c r="AY52" s="94" t="s">
        <v>64</v>
      </c>
      <c r="AZ52" s="94" t="s">
        <v>65</v>
      </c>
      <c r="BA52" s="94" t="s">
        <v>66</v>
      </c>
      <c r="BB52" s="94" t="s">
        <v>67</v>
      </c>
      <c r="BC52" s="94" t="s">
        <v>68</v>
      </c>
      <c r="BD52" s="95" t="s">
        <v>69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70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ROUND(SUM(AG55:AG62),2)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ROUND(SUM(AS55:AS62),2)</f>
        <v>0</v>
      </c>
      <c r="AT54" s="107">
        <f>ROUND(SUM(AV54:AW54),2)</f>
        <v>0</v>
      </c>
      <c r="AU54" s="108">
        <f>ROUND(SUM(AU55:AU62),5)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ROUND(SUM(AZ55:AZ62),2)</f>
        <v>0</v>
      </c>
      <c r="BA54" s="107">
        <f>ROUND(SUM(BA55:BA62),2)</f>
        <v>0</v>
      </c>
      <c r="BB54" s="107">
        <f>ROUND(SUM(BB55:BB62),2)</f>
        <v>0</v>
      </c>
      <c r="BC54" s="107">
        <f>ROUND(SUM(BC55:BC62),2)</f>
        <v>0</v>
      </c>
      <c r="BD54" s="109">
        <f>ROUND(SUM(BD55:BD62),2)</f>
        <v>0</v>
      </c>
      <c r="BE54" s="6"/>
      <c r="BS54" s="110" t="s">
        <v>71</v>
      </c>
      <c r="BT54" s="110" t="s">
        <v>72</v>
      </c>
      <c r="BU54" s="111" t="s">
        <v>73</v>
      </c>
      <c r="BV54" s="110" t="s">
        <v>74</v>
      </c>
      <c r="BW54" s="110" t="s">
        <v>5</v>
      </c>
      <c r="BX54" s="110" t="s">
        <v>75</v>
      </c>
      <c r="CL54" s="110" t="s">
        <v>19</v>
      </c>
    </row>
    <row r="55" s="7" customFormat="1" ht="14.4" customHeight="1">
      <c r="A55" s="112" t="s">
        <v>76</v>
      </c>
      <c r="B55" s="113"/>
      <c r="C55" s="114"/>
      <c r="D55" s="115" t="s">
        <v>77</v>
      </c>
      <c r="E55" s="115"/>
      <c r="F55" s="115"/>
      <c r="G55" s="115"/>
      <c r="H55" s="115"/>
      <c r="I55" s="116"/>
      <c r="J55" s="115" t="s">
        <v>78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'4.03 - Kabinet přírodních...'!J30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79</v>
      </c>
      <c r="AR55" s="119"/>
      <c r="AS55" s="120">
        <v>0</v>
      </c>
      <c r="AT55" s="121">
        <f>ROUND(SUM(AV55:AW55),2)</f>
        <v>0</v>
      </c>
      <c r="AU55" s="122">
        <f>'4.03 - Kabinet přírodních...'!P81</f>
        <v>0</v>
      </c>
      <c r="AV55" s="121">
        <f>'4.03 - Kabinet přírodních...'!J33</f>
        <v>0</v>
      </c>
      <c r="AW55" s="121">
        <f>'4.03 - Kabinet přírodních...'!J34</f>
        <v>0</v>
      </c>
      <c r="AX55" s="121">
        <f>'4.03 - Kabinet přírodních...'!J35</f>
        <v>0</v>
      </c>
      <c r="AY55" s="121">
        <f>'4.03 - Kabinet přírodních...'!J36</f>
        <v>0</v>
      </c>
      <c r="AZ55" s="121">
        <f>'4.03 - Kabinet přírodních...'!F33</f>
        <v>0</v>
      </c>
      <c r="BA55" s="121">
        <f>'4.03 - Kabinet přírodních...'!F34</f>
        <v>0</v>
      </c>
      <c r="BB55" s="121">
        <f>'4.03 - Kabinet přírodních...'!F35</f>
        <v>0</v>
      </c>
      <c r="BC55" s="121">
        <f>'4.03 - Kabinet přírodních...'!F36</f>
        <v>0</v>
      </c>
      <c r="BD55" s="123">
        <f>'4.03 - Kabinet přírodních...'!F37</f>
        <v>0</v>
      </c>
      <c r="BE55" s="7"/>
      <c r="BT55" s="124" t="s">
        <v>80</v>
      </c>
      <c r="BV55" s="124" t="s">
        <v>74</v>
      </c>
      <c r="BW55" s="124" t="s">
        <v>81</v>
      </c>
      <c r="BX55" s="124" t="s">
        <v>5</v>
      </c>
      <c r="CL55" s="124" t="s">
        <v>19</v>
      </c>
      <c r="CM55" s="124" t="s">
        <v>82</v>
      </c>
    </row>
    <row r="56" s="7" customFormat="1" ht="14.4" customHeight="1">
      <c r="A56" s="112" t="s">
        <v>76</v>
      </c>
      <c r="B56" s="113"/>
      <c r="C56" s="114"/>
      <c r="D56" s="115" t="s">
        <v>83</v>
      </c>
      <c r="E56" s="115"/>
      <c r="F56" s="115"/>
      <c r="G56" s="115"/>
      <c r="H56" s="115"/>
      <c r="I56" s="116"/>
      <c r="J56" s="115" t="s">
        <v>84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'4.05 - Učebna přírodních věd'!J30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79</v>
      </c>
      <c r="AR56" s="119"/>
      <c r="AS56" s="120">
        <v>0</v>
      </c>
      <c r="AT56" s="121">
        <f>ROUND(SUM(AV56:AW56),2)</f>
        <v>0</v>
      </c>
      <c r="AU56" s="122">
        <f>'4.05 - Učebna přírodních věd'!P81</f>
        <v>0</v>
      </c>
      <c r="AV56" s="121">
        <f>'4.05 - Učebna přírodních věd'!J33</f>
        <v>0</v>
      </c>
      <c r="AW56" s="121">
        <f>'4.05 - Učebna přírodních věd'!J34</f>
        <v>0</v>
      </c>
      <c r="AX56" s="121">
        <f>'4.05 - Učebna přírodních věd'!J35</f>
        <v>0</v>
      </c>
      <c r="AY56" s="121">
        <f>'4.05 - Učebna přírodních věd'!J36</f>
        <v>0</v>
      </c>
      <c r="AZ56" s="121">
        <f>'4.05 - Učebna přírodních věd'!F33</f>
        <v>0</v>
      </c>
      <c r="BA56" s="121">
        <f>'4.05 - Učebna přírodních věd'!F34</f>
        <v>0</v>
      </c>
      <c r="BB56" s="121">
        <f>'4.05 - Učebna přírodních věd'!F35</f>
        <v>0</v>
      </c>
      <c r="BC56" s="121">
        <f>'4.05 - Učebna přírodních věd'!F36</f>
        <v>0</v>
      </c>
      <c r="BD56" s="123">
        <f>'4.05 - Učebna přírodních věd'!F37</f>
        <v>0</v>
      </c>
      <c r="BE56" s="7"/>
      <c r="BT56" s="124" t="s">
        <v>80</v>
      </c>
      <c r="BV56" s="124" t="s">
        <v>74</v>
      </c>
      <c r="BW56" s="124" t="s">
        <v>85</v>
      </c>
      <c r="BX56" s="124" t="s">
        <v>5</v>
      </c>
      <c r="CL56" s="124" t="s">
        <v>19</v>
      </c>
      <c r="CM56" s="124" t="s">
        <v>82</v>
      </c>
    </row>
    <row r="57" s="7" customFormat="1" ht="14.4" customHeight="1">
      <c r="A57" s="112" t="s">
        <v>76</v>
      </c>
      <c r="B57" s="113"/>
      <c r="C57" s="114"/>
      <c r="D57" s="115" t="s">
        <v>86</v>
      </c>
      <c r="E57" s="115"/>
      <c r="F57" s="115"/>
      <c r="G57" s="115"/>
      <c r="H57" s="115"/>
      <c r="I57" s="116"/>
      <c r="J57" s="115" t="s">
        <v>87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'4.06 - Kabinet'!J30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79</v>
      </c>
      <c r="AR57" s="119"/>
      <c r="AS57" s="120">
        <v>0</v>
      </c>
      <c r="AT57" s="121">
        <f>ROUND(SUM(AV57:AW57),2)</f>
        <v>0</v>
      </c>
      <c r="AU57" s="122">
        <f>'4.06 - Kabinet'!P81</f>
        <v>0</v>
      </c>
      <c r="AV57" s="121">
        <f>'4.06 - Kabinet'!J33</f>
        <v>0</v>
      </c>
      <c r="AW57" s="121">
        <f>'4.06 - Kabinet'!J34</f>
        <v>0</v>
      </c>
      <c r="AX57" s="121">
        <f>'4.06 - Kabinet'!J35</f>
        <v>0</v>
      </c>
      <c r="AY57" s="121">
        <f>'4.06 - Kabinet'!J36</f>
        <v>0</v>
      </c>
      <c r="AZ57" s="121">
        <f>'4.06 - Kabinet'!F33</f>
        <v>0</v>
      </c>
      <c r="BA57" s="121">
        <f>'4.06 - Kabinet'!F34</f>
        <v>0</v>
      </c>
      <c r="BB57" s="121">
        <f>'4.06 - Kabinet'!F35</f>
        <v>0</v>
      </c>
      <c r="BC57" s="121">
        <f>'4.06 - Kabinet'!F36</f>
        <v>0</v>
      </c>
      <c r="BD57" s="123">
        <f>'4.06 - Kabinet'!F37</f>
        <v>0</v>
      </c>
      <c r="BE57" s="7"/>
      <c r="BT57" s="124" t="s">
        <v>80</v>
      </c>
      <c r="BV57" s="124" t="s">
        <v>74</v>
      </c>
      <c r="BW57" s="124" t="s">
        <v>88</v>
      </c>
      <c r="BX57" s="124" t="s">
        <v>5</v>
      </c>
      <c r="CL57" s="124" t="s">
        <v>19</v>
      </c>
      <c r="CM57" s="124" t="s">
        <v>82</v>
      </c>
    </row>
    <row r="58" s="7" customFormat="1" ht="14.4" customHeight="1">
      <c r="A58" s="112" t="s">
        <v>76</v>
      </c>
      <c r="B58" s="113"/>
      <c r="C58" s="114"/>
      <c r="D58" s="115" t="s">
        <v>89</v>
      </c>
      <c r="E58" s="115"/>
      <c r="F58" s="115"/>
      <c r="G58" s="115"/>
      <c r="H58" s="115"/>
      <c r="I58" s="116"/>
      <c r="J58" s="115" t="s">
        <v>90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'4.09 - Učebna počítače'!J30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79</v>
      </c>
      <c r="AR58" s="119"/>
      <c r="AS58" s="120">
        <v>0</v>
      </c>
      <c r="AT58" s="121">
        <f>ROUND(SUM(AV58:AW58),2)</f>
        <v>0</v>
      </c>
      <c r="AU58" s="122">
        <f>'4.09 - Učebna počítače'!P81</f>
        <v>0</v>
      </c>
      <c r="AV58" s="121">
        <f>'4.09 - Učebna počítače'!J33</f>
        <v>0</v>
      </c>
      <c r="AW58" s="121">
        <f>'4.09 - Učebna počítače'!J34</f>
        <v>0</v>
      </c>
      <c r="AX58" s="121">
        <f>'4.09 - Učebna počítače'!J35</f>
        <v>0</v>
      </c>
      <c r="AY58" s="121">
        <f>'4.09 - Učebna počítače'!J36</f>
        <v>0</v>
      </c>
      <c r="AZ58" s="121">
        <f>'4.09 - Učebna počítače'!F33</f>
        <v>0</v>
      </c>
      <c r="BA58" s="121">
        <f>'4.09 - Učebna počítače'!F34</f>
        <v>0</v>
      </c>
      <c r="BB58" s="121">
        <f>'4.09 - Učebna počítače'!F35</f>
        <v>0</v>
      </c>
      <c r="BC58" s="121">
        <f>'4.09 - Učebna počítače'!F36</f>
        <v>0</v>
      </c>
      <c r="BD58" s="123">
        <f>'4.09 - Učebna počítače'!F37</f>
        <v>0</v>
      </c>
      <c r="BE58" s="7"/>
      <c r="BT58" s="124" t="s">
        <v>80</v>
      </c>
      <c r="BV58" s="124" t="s">
        <v>74</v>
      </c>
      <c r="BW58" s="124" t="s">
        <v>91</v>
      </c>
      <c r="BX58" s="124" t="s">
        <v>5</v>
      </c>
      <c r="CL58" s="124" t="s">
        <v>19</v>
      </c>
      <c r="CM58" s="124" t="s">
        <v>82</v>
      </c>
    </row>
    <row r="59" s="7" customFormat="1" ht="14.4" customHeight="1">
      <c r="A59" s="112" t="s">
        <v>76</v>
      </c>
      <c r="B59" s="113"/>
      <c r="C59" s="114"/>
      <c r="D59" s="115" t="s">
        <v>92</v>
      </c>
      <c r="E59" s="115"/>
      <c r="F59" s="115"/>
      <c r="G59" s="115"/>
      <c r="H59" s="115"/>
      <c r="I59" s="116"/>
      <c r="J59" s="115" t="s">
        <v>90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'4.10 - Učebna počítače'!J30</f>
        <v>0</v>
      </c>
      <c r="AH59" s="116"/>
      <c r="AI59" s="116"/>
      <c r="AJ59" s="116"/>
      <c r="AK59" s="116"/>
      <c r="AL59" s="116"/>
      <c r="AM59" s="116"/>
      <c r="AN59" s="117">
        <f>SUM(AG59,AT59)</f>
        <v>0</v>
      </c>
      <c r="AO59" s="116"/>
      <c r="AP59" s="116"/>
      <c r="AQ59" s="118" t="s">
        <v>79</v>
      </c>
      <c r="AR59" s="119"/>
      <c r="AS59" s="120">
        <v>0</v>
      </c>
      <c r="AT59" s="121">
        <f>ROUND(SUM(AV59:AW59),2)</f>
        <v>0</v>
      </c>
      <c r="AU59" s="122">
        <f>'4.10 - Učebna počítače'!P81</f>
        <v>0</v>
      </c>
      <c r="AV59" s="121">
        <f>'4.10 - Učebna počítače'!J33</f>
        <v>0</v>
      </c>
      <c r="AW59" s="121">
        <f>'4.10 - Učebna počítače'!J34</f>
        <v>0</v>
      </c>
      <c r="AX59" s="121">
        <f>'4.10 - Učebna počítače'!J35</f>
        <v>0</v>
      </c>
      <c r="AY59" s="121">
        <f>'4.10 - Učebna počítače'!J36</f>
        <v>0</v>
      </c>
      <c r="AZ59" s="121">
        <f>'4.10 - Učebna počítače'!F33</f>
        <v>0</v>
      </c>
      <c r="BA59" s="121">
        <f>'4.10 - Učebna počítače'!F34</f>
        <v>0</v>
      </c>
      <c r="BB59" s="121">
        <f>'4.10 - Učebna počítače'!F35</f>
        <v>0</v>
      </c>
      <c r="BC59" s="121">
        <f>'4.10 - Učebna počítače'!F36</f>
        <v>0</v>
      </c>
      <c r="BD59" s="123">
        <f>'4.10 - Učebna počítače'!F37</f>
        <v>0</v>
      </c>
      <c r="BE59" s="7"/>
      <c r="BT59" s="124" t="s">
        <v>80</v>
      </c>
      <c r="BV59" s="124" t="s">
        <v>74</v>
      </c>
      <c r="BW59" s="124" t="s">
        <v>93</v>
      </c>
      <c r="BX59" s="124" t="s">
        <v>5</v>
      </c>
      <c r="CL59" s="124" t="s">
        <v>19</v>
      </c>
      <c r="CM59" s="124" t="s">
        <v>82</v>
      </c>
    </row>
    <row r="60" s="7" customFormat="1" ht="14.4" customHeight="1">
      <c r="A60" s="112" t="s">
        <v>76</v>
      </c>
      <c r="B60" s="113"/>
      <c r="C60" s="114"/>
      <c r="D60" s="115" t="s">
        <v>94</v>
      </c>
      <c r="E60" s="115"/>
      <c r="F60" s="115"/>
      <c r="G60" s="115"/>
      <c r="H60" s="115"/>
      <c r="I60" s="116"/>
      <c r="J60" s="115" t="s">
        <v>87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7">
        <f>'4.12 - Kabinet'!J30</f>
        <v>0</v>
      </c>
      <c r="AH60" s="116"/>
      <c r="AI60" s="116"/>
      <c r="AJ60" s="116"/>
      <c r="AK60" s="116"/>
      <c r="AL60" s="116"/>
      <c r="AM60" s="116"/>
      <c r="AN60" s="117">
        <f>SUM(AG60,AT60)</f>
        <v>0</v>
      </c>
      <c r="AO60" s="116"/>
      <c r="AP60" s="116"/>
      <c r="AQ60" s="118" t="s">
        <v>79</v>
      </c>
      <c r="AR60" s="119"/>
      <c r="AS60" s="120">
        <v>0</v>
      </c>
      <c r="AT60" s="121">
        <f>ROUND(SUM(AV60:AW60),2)</f>
        <v>0</v>
      </c>
      <c r="AU60" s="122">
        <f>'4.12 - Kabinet'!P81</f>
        <v>0</v>
      </c>
      <c r="AV60" s="121">
        <f>'4.12 - Kabinet'!J33</f>
        <v>0</v>
      </c>
      <c r="AW60" s="121">
        <f>'4.12 - Kabinet'!J34</f>
        <v>0</v>
      </c>
      <c r="AX60" s="121">
        <f>'4.12 - Kabinet'!J35</f>
        <v>0</v>
      </c>
      <c r="AY60" s="121">
        <f>'4.12 - Kabinet'!J36</f>
        <v>0</v>
      </c>
      <c r="AZ60" s="121">
        <f>'4.12 - Kabinet'!F33</f>
        <v>0</v>
      </c>
      <c r="BA60" s="121">
        <f>'4.12 - Kabinet'!F34</f>
        <v>0</v>
      </c>
      <c r="BB60" s="121">
        <f>'4.12 - Kabinet'!F35</f>
        <v>0</v>
      </c>
      <c r="BC60" s="121">
        <f>'4.12 - Kabinet'!F36</f>
        <v>0</v>
      </c>
      <c r="BD60" s="123">
        <f>'4.12 - Kabinet'!F37</f>
        <v>0</v>
      </c>
      <c r="BE60" s="7"/>
      <c r="BT60" s="124" t="s">
        <v>80</v>
      </c>
      <c r="BV60" s="124" t="s">
        <v>74</v>
      </c>
      <c r="BW60" s="124" t="s">
        <v>95</v>
      </c>
      <c r="BX60" s="124" t="s">
        <v>5</v>
      </c>
      <c r="CL60" s="124" t="s">
        <v>19</v>
      </c>
      <c r="CM60" s="124" t="s">
        <v>82</v>
      </c>
    </row>
    <row r="61" s="7" customFormat="1" ht="14.4" customHeight="1">
      <c r="A61" s="112" t="s">
        <v>76</v>
      </c>
      <c r="B61" s="113"/>
      <c r="C61" s="114"/>
      <c r="D61" s="115" t="s">
        <v>96</v>
      </c>
      <c r="E61" s="115"/>
      <c r="F61" s="115"/>
      <c r="G61" s="115"/>
      <c r="H61" s="115"/>
      <c r="I61" s="116"/>
      <c r="J61" s="115" t="s">
        <v>97</v>
      </c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7">
        <f>'4.13 - Učebna jazyková'!J30</f>
        <v>0</v>
      </c>
      <c r="AH61" s="116"/>
      <c r="AI61" s="116"/>
      <c r="AJ61" s="116"/>
      <c r="AK61" s="116"/>
      <c r="AL61" s="116"/>
      <c r="AM61" s="116"/>
      <c r="AN61" s="117">
        <f>SUM(AG61,AT61)</f>
        <v>0</v>
      </c>
      <c r="AO61" s="116"/>
      <c r="AP61" s="116"/>
      <c r="AQ61" s="118" t="s">
        <v>79</v>
      </c>
      <c r="AR61" s="119"/>
      <c r="AS61" s="120">
        <v>0</v>
      </c>
      <c r="AT61" s="121">
        <f>ROUND(SUM(AV61:AW61),2)</f>
        <v>0</v>
      </c>
      <c r="AU61" s="122">
        <f>'4.13 - Učebna jazyková'!P81</f>
        <v>0</v>
      </c>
      <c r="AV61" s="121">
        <f>'4.13 - Učebna jazyková'!J33</f>
        <v>0</v>
      </c>
      <c r="AW61" s="121">
        <f>'4.13 - Učebna jazyková'!J34</f>
        <v>0</v>
      </c>
      <c r="AX61" s="121">
        <f>'4.13 - Učebna jazyková'!J35</f>
        <v>0</v>
      </c>
      <c r="AY61" s="121">
        <f>'4.13 - Učebna jazyková'!J36</f>
        <v>0</v>
      </c>
      <c r="AZ61" s="121">
        <f>'4.13 - Učebna jazyková'!F33</f>
        <v>0</v>
      </c>
      <c r="BA61" s="121">
        <f>'4.13 - Učebna jazyková'!F34</f>
        <v>0</v>
      </c>
      <c r="BB61" s="121">
        <f>'4.13 - Učebna jazyková'!F35</f>
        <v>0</v>
      </c>
      <c r="BC61" s="121">
        <f>'4.13 - Učebna jazyková'!F36</f>
        <v>0</v>
      </c>
      <c r="BD61" s="123">
        <f>'4.13 - Učebna jazyková'!F37</f>
        <v>0</v>
      </c>
      <c r="BE61" s="7"/>
      <c r="BT61" s="124" t="s">
        <v>80</v>
      </c>
      <c r="BV61" s="124" t="s">
        <v>74</v>
      </c>
      <c r="BW61" s="124" t="s">
        <v>98</v>
      </c>
      <c r="BX61" s="124" t="s">
        <v>5</v>
      </c>
      <c r="CL61" s="124" t="s">
        <v>19</v>
      </c>
      <c r="CM61" s="124" t="s">
        <v>82</v>
      </c>
    </row>
    <row r="62" s="7" customFormat="1" ht="14.4" customHeight="1">
      <c r="A62" s="112" t="s">
        <v>76</v>
      </c>
      <c r="B62" s="113"/>
      <c r="C62" s="114"/>
      <c r="D62" s="115" t="s">
        <v>99</v>
      </c>
      <c r="E62" s="115"/>
      <c r="F62" s="115"/>
      <c r="G62" s="115"/>
      <c r="H62" s="115"/>
      <c r="I62" s="116"/>
      <c r="J62" s="115" t="s">
        <v>100</v>
      </c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7">
        <f>'4.25 - Učebna jazyková ro...'!J30</f>
        <v>0</v>
      </c>
      <c r="AH62" s="116"/>
      <c r="AI62" s="116"/>
      <c r="AJ62" s="116"/>
      <c r="AK62" s="116"/>
      <c r="AL62" s="116"/>
      <c r="AM62" s="116"/>
      <c r="AN62" s="117">
        <f>SUM(AG62,AT62)</f>
        <v>0</v>
      </c>
      <c r="AO62" s="116"/>
      <c r="AP62" s="116"/>
      <c r="AQ62" s="118" t="s">
        <v>79</v>
      </c>
      <c r="AR62" s="119"/>
      <c r="AS62" s="125">
        <v>0</v>
      </c>
      <c r="AT62" s="126">
        <f>ROUND(SUM(AV62:AW62),2)</f>
        <v>0</v>
      </c>
      <c r="AU62" s="127">
        <f>'4.25 - Učebna jazyková ro...'!P81</f>
        <v>0</v>
      </c>
      <c r="AV62" s="126">
        <f>'4.25 - Učebna jazyková ro...'!J33</f>
        <v>0</v>
      </c>
      <c r="AW62" s="126">
        <f>'4.25 - Učebna jazyková ro...'!J34</f>
        <v>0</v>
      </c>
      <c r="AX62" s="126">
        <f>'4.25 - Učebna jazyková ro...'!J35</f>
        <v>0</v>
      </c>
      <c r="AY62" s="126">
        <f>'4.25 - Učebna jazyková ro...'!J36</f>
        <v>0</v>
      </c>
      <c r="AZ62" s="126">
        <f>'4.25 - Učebna jazyková ro...'!F33</f>
        <v>0</v>
      </c>
      <c r="BA62" s="126">
        <f>'4.25 - Učebna jazyková ro...'!F34</f>
        <v>0</v>
      </c>
      <c r="BB62" s="126">
        <f>'4.25 - Učebna jazyková ro...'!F35</f>
        <v>0</v>
      </c>
      <c r="BC62" s="126">
        <f>'4.25 - Učebna jazyková ro...'!F36</f>
        <v>0</v>
      </c>
      <c r="BD62" s="128">
        <f>'4.25 - Učebna jazyková ro...'!F37</f>
        <v>0</v>
      </c>
      <c r="BE62" s="7"/>
      <c r="BT62" s="124" t="s">
        <v>80</v>
      </c>
      <c r="BV62" s="124" t="s">
        <v>74</v>
      </c>
      <c r="BW62" s="124" t="s">
        <v>101</v>
      </c>
      <c r="BX62" s="124" t="s">
        <v>5</v>
      </c>
      <c r="CL62" s="124" t="s">
        <v>19</v>
      </c>
      <c r="CM62" s="124" t="s">
        <v>82</v>
      </c>
    </row>
    <row r="63" s="2" customFormat="1" ht="30" customHeight="1">
      <c r="A63" s="39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5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="2" customFormat="1" ht="6.96" customHeight="1">
      <c r="A64" s="39"/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45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</sheetData>
  <sheetProtection sheet="1" formatColumns="0" formatRows="0" objects="1" scenarios="1" spinCount="100000" saltValue="qn3e5MveSmBQIvgQzdyPRYHuJP4CEs7wG664KBzPMhe7uQtMDoNzAyz2A6iZE3399S4BqcY60zVeB4+pD85/2g==" hashValue="Pk7QHRupmDzqN1JWjcznuPUHhpH39hKsw/CGsos+Q6Qxo4cb89kBV5XuCOSFyRP8yx0PCbUf+OC6QqAVdz0BCw==" algorithmName="SHA-512" password="CC35"/>
  <mergeCells count="70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4.03 - Kabinet přírodních...'!C2" display="/"/>
    <hyperlink ref="A56" location="'4.05 - Učebna přírodních věd'!C2" display="/"/>
    <hyperlink ref="A57" location="'4.06 - Kabinet'!C2" display="/"/>
    <hyperlink ref="A58" location="'4.09 - Učebna počítače'!C2" display="/"/>
    <hyperlink ref="A59" location="'4.10 - Učebna počítače'!C2" display="/"/>
    <hyperlink ref="A60" location="'4.12 - Kabinet'!C2" display="/"/>
    <hyperlink ref="A61" location="'4.13 - Učebna jazyková'!C2" display="/"/>
    <hyperlink ref="A62" location="'4.25 - Učebna jazyková r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sheetFormatPr defaultRowHeight="13.5"/>
  <cols>
    <col min="1" max="1" width="8.28125" style="246" customWidth="1"/>
    <col min="2" max="2" width="1.710938" style="246" customWidth="1"/>
    <col min="3" max="4" width="5.003906" style="246" customWidth="1"/>
    <col min="5" max="5" width="11.71094" style="246" customWidth="1"/>
    <col min="6" max="6" width="9.140625" style="246" customWidth="1"/>
    <col min="7" max="7" width="5.003906" style="246" customWidth="1"/>
    <col min="8" max="8" width="77.85156" style="246" customWidth="1"/>
    <col min="9" max="10" width="20.00391" style="246" customWidth="1"/>
    <col min="11" max="11" width="1.710938" style="246" customWidth="1"/>
  </cols>
  <sheetData>
    <row r="1" s="1" customFormat="1" ht="37.5" customHeight="1"/>
    <row r="2" s="1" customFormat="1" ht="7.5" customHeight="1">
      <c r="B2" s="247"/>
      <c r="C2" s="248"/>
      <c r="D2" s="248"/>
      <c r="E2" s="248"/>
      <c r="F2" s="248"/>
      <c r="G2" s="248"/>
      <c r="H2" s="248"/>
      <c r="I2" s="248"/>
      <c r="J2" s="248"/>
      <c r="K2" s="249"/>
    </row>
    <row r="3" s="15" customFormat="1" ht="45" customHeight="1">
      <c r="B3" s="250"/>
      <c r="C3" s="251" t="s">
        <v>312</v>
      </c>
      <c r="D3" s="251"/>
      <c r="E3" s="251"/>
      <c r="F3" s="251"/>
      <c r="G3" s="251"/>
      <c r="H3" s="251"/>
      <c r="I3" s="251"/>
      <c r="J3" s="251"/>
      <c r="K3" s="252"/>
    </row>
    <row r="4" s="1" customFormat="1" ht="25.5" customHeight="1">
      <c r="B4" s="253"/>
      <c r="C4" s="254" t="s">
        <v>313</v>
      </c>
      <c r="D4" s="254"/>
      <c r="E4" s="254"/>
      <c r="F4" s="254"/>
      <c r="G4" s="254"/>
      <c r="H4" s="254"/>
      <c r="I4" s="254"/>
      <c r="J4" s="254"/>
      <c r="K4" s="255"/>
    </row>
    <row r="5" s="1" customFormat="1" ht="5.25" customHeight="1">
      <c r="B5" s="253"/>
      <c r="C5" s="256"/>
      <c r="D5" s="256"/>
      <c r="E5" s="256"/>
      <c r="F5" s="256"/>
      <c r="G5" s="256"/>
      <c r="H5" s="256"/>
      <c r="I5" s="256"/>
      <c r="J5" s="256"/>
      <c r="K5" s="255"/>
    </row>
    <row r="6" s="1" customFormat="1" ht="15" customHeight="1">
      <c r="B6" s="253"/>
      <c r="C6" s="257" t="s">
        <v>314</v>
      </c>
      <c r="D6" s="257"/>
      <c r="E6" s="257"/>
      <c r="F6" s="257"/>
      <c r="G6" s="257"/>
      <c r="H6" s="257"/>
      <c r="I6" s="257"/>
      <c r="J6" s="257"/>
      <c r="K6" s="255"/>
    </row>
    <row r="7" s="1" customFormat="1" ht="15" customHeight="1">
      <c r="B7" s="258"/>
      <c r="C7" s="257" t="s">
        <v>315</v>
      </c>
      <c r="D7" s="257"/>
      <c r="E7" s="257"/>
      <c r="F7" s="257"/>
      <c r="G7" s="257"/>
      <c r="H7" s="257"/>
      <c r="I7" s="257"/>
      <c r="J7" s="257"/>
      <c r="K7" s="255"/>
    </row>
    <row r="8" s="1" customFormat="1" ht="12.75" customHeight="1">
      <c r="B8" s="258"/>
      <c r="C8" s="257"/>
      <c r="D8" s="257"/>
      <c r="E8" s="257"/>
      <c r="F8" s="257"/>
      <c r="G8" s="257"/>
      <c r="H8" s="257"/>
      <c r="I8" s="257"/>
      <c r="J8" s="257"/>
      <c r="K8" s="255"/>
    </row>
    <row r="9" s="1" customFormat="1" ht="15" customHeight="1">
      <c r="B9" s="258"/>
      <c r="C9" s="257" t="s">
        <v>316</v>
      </c>
      <c r="D9" s="257"/>
      <c r="E9" s="257"/>
      <c r="F9" s="257"/>
      <c r="G9" s="257"/>
      <c r="H9" s="257"/>
      <c r="I9" s="257"/>
      <c r="J9" s="257"/>
      <c r="K9" s="255"/>
    </row>
    <row r="10" s="1" customFormat="1" ht="15" customHeight="1">
      <c r="B10" s="258"/>
      <c r="C10" s="257"/>
      <c r="D10" s="257" t="s">
        <v>317</v>
      </c>
      <c r="E10" s="257"/>
      <c r="F10" s="257"/>
      <c r="G10" s="257"/>
      <c r="H10" s="257"/>
      <c r="I10" s="257"/>
      <c r="J10" s="257"/>
      <c r="K10" s="255"/>
    </row>
    <row r="11" s="1" customFormat="1" ht="15" customHeight="1">
      <c r="B11" s="258"/>
      <c r="C11" s="259"/>
      <c r="D11" s="257" t="s">
        <v>318</v>
      </c>
      <c r="E11" s="257"/>
      <c r="F11" s="257"/>
      <c r="G11" s="257"/>
      <c r="H11" s="257"/>
      <c r="I11" s="257"/>
      <c r="J11" s="257"/>
      <c r="K11" s="255"/>
    </row>
    <row r="12" s="1" customFormat="1" ht="15" customHeight="1">
      <c r="B12" s="258"/>
      <c r="C12" s="259"/>
      <c r="D12" s="257"/>
      <c r="E12" s="257"/>
      <c r="F12" s="257"/>
      <c r="G12" s="257"/>
      <c r="H12" s="257"/>
      <c r="I12" s="257"/>
      <c r="J12" s="257"/>
      <c r="K12" s="255"/>
    </row>
    <row r="13" s="1" customFormat="1" ht="15" customHeight="1">
      <c r="B13" s="258"/>
      <c r="C13" s="259"/>
      <c r="D13" s="260" t="s">
        <v>319</v>
      </c>
      <c r="E13" s="257"/>
      <c r="F13" s="257"/>
      <c r="G13" s="257"/>
      <c r="H13" s="257"/>
      <c r="I13" s="257"/>
      <c r="J13" s="257"/>
      <c r="K13" s="255"/>
    </row>
    <row r="14" s="1" customFormat="1" ht="12.75" customHeight="1">
      <c r="B14" s="258"/>
      <c r="C14" s="259"/>
      <c r="D14" s="259"/>
      <c r="E14" s="259"/>
      <c r="F14" s="259"/>
      <c r="G14" s="259"/>
      <c r="H14" s="259"/>
      <c r="I14" s="259"/>
      <c r="J14" s="259"/>
      <c r="K14" s="255"/>
    </row>
    <row r="15" s="1" customFormat="1" ht="15" customHeight="1">
      <c r="B15" s="258"/>
      <c r="C15" s="259"/>
      <c r="D15" s="257" t="s">
        <v>320</v>
      </c>
      <c r="E15" s="257"/>
      <c r="F15" s="257"/>
      <c r="G15" s="257"/>
      <c r="H15" s="257"/>
      <c r="I15" s="257"/>
      <c r="J15" s="257"/>
      <c r="K15" s="255"/>
    </row>
    <row r="16" s="1" customFormat="1" ht="15" customHeight="1">
      <c r="B16" s="258"/>
      <c r="C16" s="259"/>
      <c r="D16" s="257" t="s">
        <v>321</v>
      </c>
      <c r="E16" s="257"/>
      <c r="F16" s="257"/>
      <c r="G16" s="257"/>
      <c r="H16" s="257"/>
      <c r="I16" s="257"/>
      <c r="J16" s="257"/>
      <c r="K16" s="255"/>
    </row>
    <row r="17" s="1" customFormat="1" ht="15" customHeight="1">
      <c r="B17" s="258"/>
      <c r="C17" s="259"/>
      <c r="D17" s="257" t="s">
        <v>322</v>
      </c>
      <c r="E17" s="257"/>
      <c r="F17" s="257"/>
      <c r="G17" s="257"/>
      <c r="H17" s="257"/>
      <c r="I17" s="257"/>
      <c r="J17" s="257"/>
      <c r="K17" s="255"/>
    </row>
    <row r="18" s="1" customFormat="1" ht="15" customHeight="1">
      <c r="B18" s="258"/>
      <c r="C18" s="259"/>
      <c r="D18" s="259"/>
      <c r="E18" s="261" t="s">
        <v>79</v>
      </c>
      <c r="F18" s="257" t="s">
        <v>323</v>
      </c>
      <c r="G18" s="257"/>
      <c r="H18" s="257"/>
      <c r="I18" s="257"/>
      <c r="J18" s="257"/>
      <c r="K18" s="255"/>
    </row>
    <row r="19" s="1" customFormat="1" ht="15" customHeight="1">
      <c r="B19" s="258"/>
      <c r="C19" s="259"/>
      <c r="D19" s="259"/>
      <c r="E19" s="261" t="s">
        <v>324</v>
      </c>
      <c r="F19" s="257" t="s">
        <v>325</v>
      </c>
      <c r="G19" s="257"/>
      <c r="H19" s="257"/>
      <c r="I19" s="257"/>
      <c r="J19" s="257"/>
      <c r="K19" s="255"/>
    </row>
    <row r="20" s="1" customFormat="1" ht="15" customHeight="1">
      <c r="B20" s="258"/>
      <c r="C20" s="259"/>
      <c r="D20" s="259"/>
      <c r="E20" s="261" t="s">
        <v>326</v>
      </c>
      <c r="F20" s="257" t="s">
        <v>327</v>
      </c>
      <c r="G20" s="257"/>
      <c r="H20" s="257"/>
      <c r="I20" s="257"/>
      <c r="J20" s="257"/>
      <c r="K20" s="255"/>
    </row>
    <row r="21" s="1" customFormat="1" ht="15" customHeight="1">
      <c r="B21" s="258"/>
      <c r="C21" s="259"/>
      <c r="D21" s="259"/>
      <c r="E21" s="261" t="s">
        <v>328</v>
      </c>
      <c r="F21" s="257" t="s">
        <v>329</v>
      </c>
      <c r="G21" s="257"/>
      <c r="H21" s="257"/>
      <c r="I21" s="257"/>
      <c r="J21" s="257"/>
      <c r="K21" s="255"/>
    </row>
    <row r="22" s="1" customFormat="1" ht="15" customHeight="1">
      <c r="B22" s="258"/>
      <c r="C22" s="259"/>
      <c r="D22" s="259"/>
      <c r="E22" s="261" t="s">
        <v>124</v>
      </c>
      <c r="F22" s="257" t="s">
        <v>125</v>
      </c>
      <c r="G22" s="257"/>
      <c r="H22" s="257"/>
      <c r="I22" s="257"/>
      <c r="J22" s="257"/>
      <c r="K22" s="255"/>
    </row>
    <row r="23" s="1" customFormat="1" ht="15" customHeight="1">
      <c r="B23" s="258"/>
      <c r="C23" s="259"/>
      <c r="D23" s="259"/>
      <c r="E23" s="261" t="s">
        <v>330</v>
      </c>
      <c r="F23" s="257" t="s">
        <v>331</v>
      </c>
      <c r="G23" s="257"/>
      <c r="H23" s="257"/>
      <c r="I23" s="257"/>
      <c r="J23" s="257"/>
      <c r="K23" s="255"/>
    </row>
    <row r="24" s="1" customFormat="1" ht="12.75" customHeight="1">
      <c r="B24" s="258"/>
      <c r="C24" s="259"/>
      <c r="D24" s="259"/>
      <c r="E24" s="259"/>
      <c r="F24" s="259"/>
      <c r="G24" s="259"/>
      <c r="H24" s="259"/>
      <c r="I24" s="259"/>
      <c r="J24" s="259"/>
      <c r="K24" s="255"/>
    </row>
    <row r="25" s="1" customFormat="1" ht="15" customHeight="1">
      <c r="B25" s="258"/>
      <c r="C25" s="257" t="s">
        <v>332</v>
      </c>
      <c r="D25" s="257"/>
      <c r="E25" s="257"/>
      <c r="F25" s="257"/>
      <c r="G25" s="257"/>
      <c r="H25" s="257"/>
      <c r="I25" s="257"/>
      <c r="J25" s="257"/>
      <c r="K25" s="255"/>
    </row>
    <row r="26" s="1" customFormat="1" ht="15" customHeight="1">
      <c r="B26" s="258"/>
      <c r="C26" s="257" t="s">
        <v>333</v>
      </c>
      <c r="D26" s="257"/>
      <c r="E26" s="257"/>
      <c r="F26" s="257"/>
      <c r="G26" s="257"/>
      <c r="H26" s="257"/>
      <c r="I26" s="257"/>
      <c r="J26" s="257"/>
      <c r="K26" s="255"/>
    </row>
    <row r="27" s="1" customFormat="1" ht="15" customHeight="1">
      <c r="B27" s="258"/>
      <c r="C27" s="257"/>
      <c r="D27" s="257" t="s">
        <v>334</v>
      </c>
      <c r="E27" s="257"/>
      <c r="F27" s="257"/>
      <c r="G27" s="257"/>
      <c r="H27" s="257"/>
      <c r="I27" s="257"/>
      <c r="J27" s="257"/>
      <c r="K27" s="255"/>
    </row>
    <row r="28" s="1" customFormat="1" ht="15" customHeight="1">
      <c r="B28" s="258"/>
      <c r="C28" s="259"/>
      <c r="D28" s="257" t="s">
        <v>335</v>
      </c>
      <c r="E28" s="257"/>
      <c r="F28" s="257"/>
      <c r="G28" s="257"/>
      <c r="H28" s="257"/>
      <c r="I28" s="257"/>
      <c r="J28" s="257"/>
      <c r="K28" s="255"/>
    </row>
    <row r="29" s="1" customFormat="1" ht="12.75" customHeight="1">
      <c r="B29" s="258"/>
      <c r="C29" s="259"/>
      <c r="D29" s="259"/>
      <c r="E29" s="259"/>
      <c r="F29" s="259"/>
      <c r="G29" s="259"/>
      <c r="H29" s="259"/>
      <c r="I29" s="259"/>
      <c r="J29" s="259"/>
      <c r="K29" s="255"/>
    </row>
    <row r="30" s="1" customFormat="1" ht="15" customHeight="1">
      <c r="B30" s="258"/>
      <c r="C30" s="259"/>
      <c r="D30" s="257" t="s">
        <v>336</v>
      </c>
      <c r="E30" s="257"/>
      <c r="F30" s="257"/>
      <c r="G30" s="257"/>
      <c r="H30" s="257"/>
      <c r="I30" s="257"/>
      <c r="J30" s="257"/>
      <c r="K30" s="255"/>
    </row>
    <row r="31" s="1" customFormat="1" ht="15" customHeight="1">
      <c r="B31" s="258"/>
      <c r="C31" s="259"/>
      <c r="D31" s="257" t="s">
        <v>337</v>
      </c>
      <c r="E31" s="257"/>
      <c r="F31" s="257"/>
      <c r="G31" s="257"/>
      <c r="H31" s="257"/>
      <c r="I31" s="257"/>
      <c r="J31" s="257"/>
      <c r="K31" s="255"/>
    </row>
    <row r="32" s="1" customFormat="1" ht="12.75" customHeight="1">
      <c r="B32" s="258"/>
      <c r="C32" s="259"/>
      <c r="D32" s="259"/>
      <c r="E32" s="259"/>
      <c r="F32" s="259"/>
      <c r="G32" s="259"/>
      <c r="H32" s="259"/>
      <c r="I32" s="259"/>
      <c r="J32" s="259"/>
      <c r="K32" s="255"/>
    </row>
    <row r="33" s="1" customFormat="1" ht="15" customHeight="1">
      <c r="B33" s="258"/>
      <c r="C33" s="259"/>
      <c r="D33" s="257" t="s">
        <v>338</v>
      </c>
      <c r="E33" s="257"/>
      <c r="F33" s="257"/>
      <c r="G33" s="257"/>
      <c r="H33" s="257"/>
      <c r="I33" s="257"/>
      <c r="J33" s="257"/>
      <c r="K33" s="255"/>
    </row>
    <row r="34" s="1" customFormat="1" ht="15" customHeight="1">
      <c r="B34" s="258"/>
      <c r="C34" s="259"/>
      <c r="D34" s="257" t="s">
        <v>339</v>
      </c>
      <c r="E34" s="257"/>
      <c r="F34" s="257"/>
      <c r="G34" s="257"/>
      <c r="H34" s="257"/>
      <c r="I34" s="257"/>
      <c r="J34" s="257"/>
      <c r="K34" s="255"/>
    </row>
    <row r="35" s="1" customFormat="1" ht="15" customHeight="1">
      <c r="B35" s="258"/>
      <c r="C35" s="259"/>
      <c r="D35" s="257" t="s">
        <v>340</v>
      </c>
      <c r="E35" s="257"/>
      <c r="F35" s="257"/>
      <c r="G35" s="257"/>
      <c r="H35" s="257"/>
      <c r="I35" s="257"/>
      <c r="J35" s="257"/>
      <c r="K35" s="255"/>
    </row>
    <row r="36" s="1" customFormat="1" ht="15" customHeight="1">
      <c r="B36" s="258"/>
      <c r="C36" s="259"/>
      <c r="D36" s="257"/>
      <c r="E36" s="260" t="s">
        <v>112</v>
      </c>
      <c r="F36" s="257"/>
      <c r="G36" s="257" t="s">
        <v>341</v>
      </c>
      <c r="H36" s="257"/>
      <c r="I36" s="257"/>
      <c r="J36" s="257"/>
      <c r="K36" s="255"/>
    </row>
    <row r="37" s="1" customFormat="1" ht="30.75" customHeight="1">
      <c r="B37" s="258"/>
      <c r="C37" s="259"/>
      <c r="D37" s="257"/>
      <c r="E37" s="260" t="s">
        <v>342</v>
      </c>
      <c r="F37" s="257"/>
      <c r="G37" s="257" t="s">
        <v>343</v>
      </c>
      <c r="H37" s="257"/>
      <c r="I37" s="257"/>
      <c r="J37" s="257"/>
      <c r="K37" s="255"/>
    </row>
    <row r="38" s="1" customFormat="1" ht="15" customHeight="1">
      <c r="B38" s="258"/>
      <c r="C38" s="259"/>
      <c r="D38" s="257"/>
      <c r="E38" s="260" t="s">
        <v>53</v>
      </c>
      <c r="F38" s="257"/>
      <c r="G38" s="257" t="s">
        <v>344</v>
      </c>
      <c r="H38" s="257"/>
      <c r="I38" s="257"/>
      <c r="J38" s="257"/>
      <c r="K38" s="255"/>
    </row>
    <row r="39" s="1" customFormat="1" ht="15" customHeight="1">
      <c r="B39" s="258"/>
      <c r="C39" s="259"/>
      <c r="D39" s="257"/>
      <c r="E39" s="260" t="s">
        <v>54</v>
      </c>
      <c r="F39" s="257"/>
      <c r="G39" s="257" t="s">
        <v>345</v>
      </c>
      <c r="H39" s="257"/>
      <c r="I39" s="257"/>
      <c r="J39" s="257"/>
      <c r="K39" s="255"/>
    </row>
    <row r="40" s="1" customFormat="1" ht="15" customHeight="1">
      <c r="B40" s="258"/>
      <c r="C40" s="259"/>
      <c r="D40" s="257"/>
      <c r="E40" s="260" t="s">
        <v>113</v>
      </c>
      <c r="F40" s="257"/>
      <c r="G40" s="257" t="s">
        <v>346</v>
      </c>
      <c r="H40" s="257"/>
      <c r="I40" s="257"/>
      <c r="J40" s="257"/>
      <c r="K40" s="255"/>
    </row>
    <row r="41" s="1" customFormat="1" ht="15" customHeight="1">
      <c r="B41" s="258"/>
      <c r="C41" s="259"/>
      <c r="D41" s="257"/>
      <c r="E41" s="260" t="s">
        <v>114</v>
      </c>
      <c r="F41" s="257"/>
      <c r="G41" s="257" t="s">
        <v>347</v>
      </c>
      <c r="H41" s="257"/>
      <c r="I41" s="257"/>
      <c r="J41" s="257"/>
      <c r="K41" s="255"/>
    </row>
    <row r="42" s="1" customFormat="1" ht="15" customHeight="1">
      <c r="B42" s="258"/>
      <c r="C42" s="259"/>
      <c r="D42" s="257"/>
      <c r="E42" s="260" t="s">
        <v>348</v>
      </c>
      <c r="F42" s="257"/>
      <c r="G42" s="257" t="s">
        <v>349</v>
      </c>
      <c r="H42" s="257"/>
      <c r="I42" s="257"/>
      <c r="J42" s="257"/>
      <c r="K42" s="255"/>
    </row>
    <row r="43" s="1" customFormat="1" ht="15" customHeight="1">
      <c r="B43" s="258"/>
      <c r="C43" s="259"/>
      <c r="D43" s="257"/>
      <c r="E43" s="260"/>
      <c r="F43" s="257"/>
      <c r="G43" s="257" t="s">
        <v>350</v>
      </c>
      <c r="H43" s="257"/>
      <c r="I43" s="257"/>
      <c r="J43" s="257"/>
      <c r="K43" s="255"/>
    </row>
    <row r="44" s="1" customFormat="1" ht="15" customHeight="1">
      <c r="B44" s="258"/>
      <c r="C44" s="259"/>
      <c r="D44" s="257"/>
      <c r="E44" s="260" t="s">
        <v>351</v>
      </c>
      <c r="F44" s="257"/>
      <c r="G44" s="257" t="s">
        <v>352</v>
      </c>
      <c r="H44" s="257"/>
      <c r="I44" s="257"/>
      <c r="J44" s="257"/>
      <c r="K44" s="255"/>
    </row>
    <row r="45" s="1" customFormat="1" ht="15" customHeight="1">
      <c r="B45" s="258"/>
      <c r="C45" s="259"/>
      <c r="D45" s="257"/>
      <c r="E45" s="260" t="s">
        <v>116</v>
      </c>
      <c r="F45" s="257"/>
      <c r="G45" s="257" t="s">
        <v>353</v>
      </c>
      <c r="H45" s="257"/>
      <c r="I45" s="257"/>
      <c r="J45" s="257"/>
      <c r="K45" s="255"/>
    </row>
    <row r="46" s="1" customFormat="1" ht="12.75" customHeight="1">
      <c r="B46" s="258"/>
      <c r="C46" s="259"/>
      <c r="D46" s="257"/>
      <c r="E46" s="257"/>
      <c r="F46" s="257"/>
      <c r="G46" s="257"/>
      <c r="H46" s="257"/>
      <c r="I46" s="257"/>
      <c r="J46" s="257"/>
      <c r="K46" s="255"/>
    </row>
    <row r="47" s="1" customFormat="1" ht="15" customHeight="1">
      <c r="B47" s="258"/>
      <c r="C47" s="259"/>
      <c r="D47" s="257" t="s">
        <v>354</v>
      </c>
      <c r="E47" s="257"/>
      <c r="F47" s="257"/>
      <c r="G47" s="257"/>
      <c r="H47" s="257"/>
      <c r="I47" s="257"/>
      <c r="J47" s="257"/>
      <c r="K47" s="255"/>
    </row>
    <row r="48" s="1" customFormat="1" ht="15" customHeight="1">
      <c r="B48" s="258"/>
      <c r="C48" s="259"/>
      <c r="D48" s="259"/>
      <c r="E48" s="257" t="s">
        <v>355</v>
      </c>
      <c r="F48" s="257"/>
      <c r="G48" s="257"/>
      <c r="H48" s="257"/>
      <c r="I48" s="257"/>
      <c r="J48" s="257"/>
      <c r="K48" s="255"/>
    </row>
    <row r="49" s="1" customFormat="1" ht="15" customHeight="1">
      <c r="B49" s="258"/>
      <c r="C49" s="259"/>
      <c r="D49" s="259"/>
      <c r="E49" s="257" t="s">
        <v>356</v>
      </c>
      <c r="F49" s="257"/>
      <c r="G49" s="257"/>
      <c r="H49" s="257"/>
      <c r="I49" s="257"/>
      <c r="J49" s="257"/>
      <c r="K49" s="255"/>
    </row>
    <row r="50" s="1" customFormat="1" ht="15" customHeight="1">
      <c r="B50" s="258"/>
      <c r="C50" s="259"/>
      <c r="D50" s="259"/>
      <c r="E50" s="257" t="s">
        <v>357</v>
      </c>
      <c r="F50" s="257"/>
      <c r="G50" s="257"/>
      <c r="H50" s="257"/>
      <c r="I50" s="257"/>
      <c r="J50" s="257"/>
      <c r="K50" s="255"/>
    </row>
    <row r="51" s="1" customFormat="1" ht="15" customHeight="1">
      <c r="B51" s="258"/>
      <c r="C51" s="259"/>
      <c r="D51" s="257" t="s">
        <v>358</v>
      </c>
      <c r="E51" s="257"/>
      <c r="F51" s="257"/>
      <c r="G51" s="257"/>
      <c r="H51" s="257"/>
      <c r="I51" s="257"/>
      <c r="J51" s="257"/>
      <c r="K51" s="255"/>
    </row>
    <row r="52" s="1" customFormat="1" ht="25.5" customHeight="1">
      <c r="B52" s="253"/>
      <c r="C52" s="254" t="s">
        <v>359</v>
      </c>
      <c r="D52" s="254"/>
      <c r="E52" s="254"/>
      <c r="F52" s="254"/>
      <c r="G52" s="254"/>
      <c r="H52" s="254"/>
      <c r="I52" s="254"/>
      <c r="J52" s="254"/>
      <c r="K52" s="255"/>
    </row>
    <row r="53" s="1" customFormat="1" ht="5.25" customHeight="1">
      <c r="B53" s="253"/>
      <c r="C53" s="256"/>
      <c r="D53" s="256"/>
      <c r="E53" s="256"/>
      <c r="F53" s="256"/>
      <c r="G53" s="256"/>
      <c r="H53" s="256"/>
      <c r="I53" s="256"/>
      <c r="J53" s="256"/>
      <c r="K53" s="255"/>
    </row>
    <row r="54" s="1" customFormat="1" ht="15" customHeight="1">
      <c r="B54" s="253"/>
      <c r="C54" s="257" t="s">
        <v>360</v>
      </c>
      <c r="D54" s="257"/>
      <c r="E54" s="257"/>
      <c r="F54" s="257"/>
      <c r="G54" s="257"/>
      <c r="H54" s="257"/>
      <c r="I54" s="257"/>
      <c r="J54" s="257"/>
      <c r="K54" s="255"/>
    </row>
    <row r="55" s="1" customFormat="1" ht="15" customHeight="1">
      <c r="B55" s="253"/>
      <c r="C55" s="257" t="s">
        <v>361</v>
      </c>
      <c r="D55" s="257"/>
      <c r="E55" s="257"/>
      <c r="F55" s="257"/>
      <c r="G55" s="257"/>
      <c r="H55" s="257"/>
      <c r="I55" s="257"/>
      <c r="J55" s="257"/>
      <c r="K55" s="255"/>
    </row>
    <row r="56" s="1" customFormat="1" ht="12.75" customHeight="1">
      <c r="B56" s="253"/>
      <c r="C56" s="257"/>
      <c r="D56" s="257"/>
      <c r="E56" s="257"/>
      <c r="F56" s="257"/>
      <c r="G56" s="257"/>
      <c r="H56" s="257"/>
      <c r="I56" s="257"/>
      <c r="J56" s="257"/>
      <c r="K56" s="255"/>
    </row>
    <row r="57" s="1" customFormat="1" ht="15" customHeight="1">
      <c r="B57" s="253"/>
      <c r="C57" s="257" t="s">
        <v>362</v>
      </c>
      <c r="D57" s="257"/>
      <c r="E57" s="257"/>
      <c r="F57" s="257"/>
      <c r="G57" s="257"/>
      <c r="H57" s="257"/>
      <c r="I57" s="257"/>
      <c r="J57" s="257"/>
      <c r="K57" s="255"/>
    </row>
    <row r="58" s="1" customFormat="1" ht="15" customHeight="1">
      <c r="B58" s="253"/>
      <c r="C58" s="259"/>
      <c r="D58" s="257" t="s">
        <v>363</v>
      </c>
      <c r="E58" s="257"/>
      <c r="F58" s="257"/>
      <c r="G58" s="257"/>
      <c r="H58" s="257"/>
      <c r="I58" s="257"/>
      <c r="J58" s="257"/>
      <c r="K58" s="255"/>
    </row>
    <row r="59" s="1" customFormat="1" ht="15" customHeight="1">
      <c r="B59" s="253"/>
      <c r="C59" s="259"/>
      <c r="D59" s="257" t="s">
        <v>364</v>
      </c>
      <c r="E59" s="257"/>
      <c r="F59" s="257"/>
      <c r="G59" s="257"/>
      <c r="H59" s="257"/>
      <c r="I59" s="257"/>
      <c r="J59" s="257"/>
      <c r="K59" s="255"/>
    </row>
    <row r="60" s="1" customFormat="1" ht="15" customHeight="1">
      <c r="B60" s="253"/>
      <c r="C60" s="259"/>
      <c r="D60" s="257" t="s">
        <v>365</v>
      </c>
      <c r="E60" s="257"/>
      <c r="F60" s="257"/>
      <c r="G60" s="257"/>
      <c r="H60" s="257"/>
      <c r="I60" s="257"/>
      <c r="J60" s="257"/>
      <c r="K60" s="255"/>
    </row>
    <row r="61" s="1" customFormat="1" ht="15" customHeight="1">
      <c r="B61" s="253"/>
      <c r="C61" s="259"/>
      <c r="D61" s="257" t="s">
        <v>366</v>
      </c>
      <c r="E61" s="257"/>
      <c r="F61" s="257"/>
      <c r="G61" s="257"/>
      <c r="H61" s="257"/>
      <c r="I61" s="257"/>
      <c r="J61" s="257"/>
      <c r="K61" s="255"/>
    </row>
    <row r="62" s="1" customFormat="1" ht="15" customHeight="1">
      <c r="B62" s="253"/>
      <c r="C62" s="259"/>
      <c r="D62" s="262" t="s">
        <v>367</v>
      </c>
      <c r="E62" s="262"/>
      <c r="F62" s="262"/>
      <c r="G62" s="262"/>
      <c r="H62" s="262"/>
      <c r="I62" s="262"/>
      <c r="J62" s="262"/>
      <c r="K62" s="255"/>
    </row>
    <row r="63" s="1" customFormat="1" ht="15" customHeight="1">
      <c r="B63" s="253"/>
      <c r="C63" s="259"/>
      <c r="D63" s="257" t="s">
        <v>368</v>
      </c>
      <c r="E63" s="257"/>
      <c r="F63" s="257"/>
      <c r="G63" s="257"/>
      <c r="H63" s="257"/>
      <c r="I63" s="257"/>
      <c r="J63" s="257"/>
      <c r="K63" s="255"/>
    </row>
    <row r="64" s="1" customFormat="1" ht="12.75" customHeight="1">
      <c r="B64" s="253"/>
      <c r="C64" s="259"/>
      <c r="D64" s="259"/>
      <c r="E64" s="263"/>
      <c r="F64" s="259"/>
      <c r="G64" s="259"/>
      <c r="H64" s="259"/>
      <c r="I64" s="259"/>
      <c r="J64" s="259"/>
      <c r="K64" s="255"/>
    </row>
    <row r="65" s="1" customFormat="1" ht="15" customHeight="1">
      <c r="B65" s="253"/>
      <c r="C65" s="259"/>
      <c r="D65" s="257" t="s">
        <v>369</v>
      </c>
      <c r="E65" s="257"/>
      <c r="F65" s="257"/>
      <c r="G65" s="257"/>
      <c r="H65" s="257"/>
      <c r="I65" s="257"/>
      <c r="J65" s="257"/>
      <c r="K65" s="255"/>
    </row>
    <row r="66" s="1" customFormat="1" ht="15" customHeight="1">
      <c r="B66" s="253"/>
      <c r="C66" s="259"/>
      <c r="D66" s="262" t="s">
        <v>370</v>
      </c>
      <c r="E66" s="262"/>
      <c r="F66" s="262"/>
      <c r="G66" s="262"/>
      <c r="H66" s="262"/>
      <c r="I66" s="262"/>
      <c r="J66" s="262"/>
      <c r="K66" s="255"/>
    </row>
    <row r="67" s="1" customFormat="1" ht="15" customHeight="1">
      <c r="B67" s="253"/>
      <c r="C67" s="259"/>
      <c r="D67" s="257" t="s">
        <v>371</v>
      </c>
      <c r="E67" s="257"/>
      <c r="F67" s="257"/>
      <c r="G67" s="257"/>
      <c r="H67" s="257"/>
      <c r="I67" s="257"/>
      <c r="J67" s="257"/>
      <c r="K67" s="255"/>
    </row>
    <row r="68" s="1" customFormat="1" ht="15" customHeight="1">
      <c r="B68" s="253"/>
      <c r="C68" s="259"/>
      <c r="D68" s="257" t="s">
        <v>372</v>
      </c>
      <c r="E68" s="257"/>
      <c r="F68" s="257"/>
      <c r="G68" s="257"/>
      <c r="H68" s="257"/>
      <c r="I68" s="257"/>
      <c r="J68" s="257"/>
      <c r="K68" s="255"/>
    </row>
    <row r="69" s="1" customFormat="1" ht="15" customHeight="1">
      <c r="B69" s="253"/>
      <c r="C69" s="259"/>
      <c r="D69" s="257" t="s">
        <v>373</v>
      </c>
      <c r="E69" s="257"/>
      <c r="F69" s="257"/>
      <c r="G69" s="257"/>
      <c r="H69" s="257"/>
      <c r="I69" s="257"/>
      <c r="J69" s="257"/>
      <c r="K69" s="255"/>
    </row>
    <row r="70" s="1" customFormat="1" ht="15" customHeight="1">
      <c r="B70" s="253"/>
      <c r="C70" s="259"/>
      <c r="D70" s="257" t="s">
        <v>374</v>
      </c>
      <c r="E70" s="257"/>
      <c r="F70" s="257"/>
      <c r="G70" s="257"/>
      <c r="H70" s="257"/>
      <c r="I70" s="257"/>
      <c r="J70" s="257"/>
      <c r="K70" s="255"/>
    </row>
    <row r="71" s="1" customFormat="1" ht="12.75" customHeight="1">
      <c r="B71" s="264"/>
      <c r="C71" s="265"/>
      <c r="D71" s="265"/>
      <c r="E71" s="265"/>
      <c r="F71" s="265"/>
      <c r="G71" s="265"/>
      <c r="H71" s="265"/>
      <c r="I71" s="265"/>
      <c r="J71" s="265"/>
      <c r="K71" s="266"/>
    </row>
    <row r="72" s="1" customFormat="1" ht="18.75" customHeight="1">
      <c r="B72" s="267"/>
      <c r="C72" s="267"/>
      <c r="D72" s="267"/>
      <c r="E72" s="267"/>
      <c r="F72" s="267"/>
      <c r="G72" s="267"/>
      <c r="H72" s="267"/>
      <c r="I72" s="267"/>
      <c r="J72" s="267"/>
      <c r="K72" s="268"/>
    </row>
    <row r="73" s="1" customFormat="1" ht="18.75" customHeight="1">
      <c r="B73" s="268"/>
      <c r="C73" s="268"/>
      <c r="D73" s="268"/>
      <c r="E73" s="268"/>
      <c r="F73" s="268"/>
      <c r="G73" s="268"/>
      <c r="H73" s="268"/>
      <c r="I73" s="268"/>
      <c r="J73" s="268"/>
      <c r="K73" s="268"/>
    </row>
    <row r="74" s="1" customFormat="1" ht="7.5" customHeight="1">
      <c r="B74" s="269"/>
      <c r="C74" s="270"/>
      <c r="D74" s="270"/>
      <c r="E74" s="270"/>
      <c r="F74" s="270"/>
      <c r="G74" s="270"/>
      <c r="H74" s="270"/>
      <c r="I74" s="270"/>
      <c r="J74" s="270"/>
      <c r="K74" s="271"/>
    </row>
    <row r="75" s="1" customFormat="1" ht="45" customHeight="1">
      <c r="B75" s="272"/>
      <c r="C75" s="273" t="s">
        <v>375</v>
      </c>
      <c r="D75" s="273"/>
      <c r="E75" s="273"/>
      <c r="F75" s="273"/>
      <c r="G75" s="273"/>
      <c r="H75" s="273"/>
      <c r="I75" s="273"/>
      <c r="J75" s="273"/>
      <c r="K75" s="274"/>
    </row>
    <row r="76" s="1" customFormat="1" ht="17.25" customHeight="1">
      <c r="B76" s="272"/>
      <c r="C76" s="275" t="s">
        <v>376</v>
      </c>
      <c r="D76" s="275"/>
      <c r="E76" s="275"/>
      <c r="F76" s="275" t="s">
        <v>377</v>
      </c>
      <c r="G76" s="276"/>
      <c r="H76" s="275" t="s">
        <v>54</v>
      </c>
      <c r="I76" s="275" t="s">
        <v>57</v>
      </c>
      <c r="J76" s="275" t="s">
        <v>378</v>
      </c>
      <c r="K76" s="274"/>
    </row>
    <row r="77" s="1" customFormat="1" ht="17.25" customHeight="1">
      <c r="B77" s="272"/>
      <c r="C77" s="277" t="s">
        <v>379</v>
      </c>
      <c r="D77" s="277"/>
      <c r="E77" s="277"/>
      <c r="F77" s="278" t="s">
        <v>380</v>
      </c>
      <c r="G77" s="279"/>
      <c r="H77" s="277"/>
      <c r="I77" s="277"/>
      <c r="J77" s="277" t="s">
        <v>381</v>
      </c>
      <c r="K77" s="274"/>
    </row>
    <row r="78" s="1" customFormat="1" ht="5.25" customHeight="1">
      <c r="B78" s="272"/>
      <c r="C78" s="280"/>
      <c r="D78" s="280"/>
      <c r="E78" s="280"/>
      <c r="F78" s="280"/>
      <c r="G78" s="281"/>
      <c r="H78" s="280"/>
      <c r="I78" s="280"/>
      <c r="J78" s="280"/>
      <c r="K78" s="274"/>
    </row>
    <row r="79" s="1" customFormat="1" ht="15" customHeight="1">
      <c r="B79" s="272"/>
      <c r="C79" s="260" t="s">
        <v>53</v>
      </c>
      <c r="D79" s="282"/>
      <c r="E79" s="282"/>
      <c r="F79" s="283" t="s">
        <v>382</v>
      </c>
      <c r="G79" s="284"/>
      <c r="H79" s="260" t="s">
        <v>383</v>
      </c>
      <c r="I79" s="260" t="s">
        <v>384</v>
      </c>
      <c r="J79" s="260">
        <v>20</v>
      </c>
      <c r="K79" s="274"/>
    </row>
    <row r="80" s="1" customFormat="1" ht="15" customHeight="1">
      <c r="B80" s="272"/>
      <c r="C80" s="260" t="s">
        <v>385</v>
      </c>
      <c r="D80" s="260"/>
      <c r="E80" s="260"/>
      <c r="F80" s="283" t="s">
        <v>382</v>
      </c>
      <c r="G80" s="284"/>
      <c r="H80" s="260" t="s">
        <v>386</v>
      </c>
      <c r="I80" s="260" t="s">
        <v>384</v>
      </c>
      <c r="J80" s="260">
        <v>120</v>
      </c>
      <c r="K80" s="274"/>
    </row>
    <row r="81" s="1" customFormat="1" ht="15" customHeight="1">
      <c r="B81" s="285"/>
      <c r="C81" s="260" t="s">
        <v>387</v>
      </c>
      <c r="D81" s="260"/>
      <c r="E81" s="260"/>
      <c r="F81" s="283" t="s">
        <v>388</v>
      </c>
      <c r="G81" s="284"/>
      <c r="H81" s="260" t="s">
        <v>389</v>
      </c>
      <c r="I81" s="260" t="s">
        <v>384</v>
      </c>
      <c r="J81" s="260">
        <v>50</v>
      </c>
      <c r="K81" s="274"/>
    </row>
    <row r="82" s="1" customFormat="1" ht="15" customHeight="1">
      <c r="B82" s="285"/>
      <c r="C82" s="260" t="s">
        <v>390</v>
      </c>
      <c r="D82" s="260"/>
      <c r="E82" s="260"/>
      <c r="F82" s="283" t="s">
        <v>382</v>
      </c>
      <c r="G82" s="284"/>
      <c r="H82" s="260" t="s">
        <v>391</v>
      </c>
      <c r="I82" s="260" t="s">
        <v>392</v>
      </c>
      <c r="J82" s="260"/>
      <c r="K82" s="274"/>
    </row>
    <row r="83" s="1" customFormat="1" ht="15" customHeight="1">
      <c r="B83" s="285"/>
      <c r="C83" s="286" t="s">
        <v>393</v>
      </c>
      <c r="D83" s="286"/>
      <c r="E83" s="286"/>
      <c r="F83" s="287" t="s">
        <v>388</v>
      </c>
      <c r="G83" s="286"/>
      <c r="H83" s="286" t="s">
        <v>394</v>
      </c>
      <c r="I83" s="286" t="s">
        <v>384</v>
      </c>
      <c r="J83" s="286">
        <v>15</v>
      </c>
      <c r="K83" s="274"/>
    </row>
    <row r="84" s="1" customFormat="1" ht="15" customHeight="1">
      <c r="B84" s="285"/>
      <c r="C84" s="286" t="s">
        <v>395</v>
      </c>
      <c r="D84" s="286"/>
      <c r="E84" s="286"/>
      <c r="F84" s="287" t="s">
        <v>388</v>
      </c>
      <c r="G84" s="286"/>
      <c r="H84" s="286" t="s">
        <v>396</v>
      </c>
      <c r="I84" s="286" t="s">
        <v>384</v>
      </c>
      <c r="J84" s="286">
        <v>15</v>
      </c>
      <c r="K84" s="274"/>
    </row>
    <row r="85" s="1" customFormat="1" ht="15" customHeight="1">
      <c r="B85" s="285"/>
      <c r="C85" s="286" t="s">
        <v>397</v>
      </c>
      <c r="D85" s="286"/>
      <c r="E85" s="286"/>
      <c r="F85" s="287" t="s">
        <v>388</v>
      </c>
      <c r="G85" s="286"/>
      <c r="H85" s="286" t="s">
        <v>398</v>
      </c>
      <c r="I85" s="286" t="s">
        <v>384</v>
      </c>
      <c r="J85" s="286">
        <v>20</v>
      </c>
      <c r="K85" s="274"/>
    </row>
    <row r="86" s="1" customFormat="1" ht="15" customHeight="1">
      <c r="B86" s="285"/>
      <c r="C86" s="286" t="s">
        <v>399</v>
      </c>
      <c r="D86" s="286"/>
      <c r="E86" s="286"/>
      <c r="F86" s="287" t="s">
        <v>388</v>
      </c>
      <c r="G86" s="286"/>
      <c r="H86" s="286" t="s">
        <v>400</v>
      </c>
      <c r="I86" s="286" t="s">
        <v>384</v>
      </c>
      <c r="J86" s="286">
        <v>20</v>
      </c>
      <c r="K86" s="274"/>
    </row>
    <row r="87" s="1" customFormat="1" ht="15" customHeight="1">
      <c r="B87" s="285"/>
      <c r="C87" s="260" t="s">
        <v>401</v>
      </c>
      <c r="D87" s="260"/>
      <c r="E87" s="260"/>
      <c r="F87" s="283" t="s">
        <v>388</v>
      </c>
      <c r="G87" s="284"/>
      <c r="H87" s="260" t="s">
        <v>402</v>
      </c>
      <c r="I87" s="260" t="s">
        <v>384</v>
      </c>
      <c r="J87" s="260">
        <v>50</v>
      </c>
      <c r="K87" s="274"/>
    </row>
    <row r="88" s="1" customFormat="1" ht="15" customHeight="1">
      <c r="B88" s="285"/>
      <c r="C88" s="260" t="s">
        <v>403</v>
      </c>
      <c r="D88" s="260"/>
      <c r="E88" s="260"/>
      <c r="F88" s="283" t="s">
        <v>388</v>
      </c>
      <c r="G88" s="284"/>
      <c r="H88" s="260" t="s">
        <v>404</v>
      </c>
      <c r="I88" s="260" t="s">
        <v>384</v>
      </c>
      <c r="J88" s="260">
        <v>20</v>
      </c>
      <c r="K88" s="274"/>
    </row>
    <row r="89" s="1" customFormat="1" ht="15" customHeight="1">
      <c r="B89" s="285"/>
      <c r="C89" s="260" t="s">
        <v>405</v>
      </c>
      <c r="D89" s="260"/>
      <c r="E89" s="260"/>
      <c r="F89" s="283" t="s">
        <v>388</v>
      </c>
      <c r="G89" s="284"/>
      <c r="H89" s="260" t="s">
        <v>406</v>
      </c>
      <c r="I89" s="260" t="s">
        <v>384</v>
      </c>
      <c r="J89" s="260">
        <v>20</v>
      </c>
      <c r="K89" s="274"/>
    </row>
    <row r="90" s="1" customFormat="1" ht="15" customHeight="1">
      <c r="B90" s="285"/>
      <c r="C90" s="260" t="s">
        <v>407</v>
      </c>
      <c r="D90" s="260"/>
      <c r="E90" s="260"/>
      <c r="F90" s="283" t="s">
        <v>388</v>
      </c>
      <c r="G90" s="284"/>
      <c r="H90" s="260" t="s">
        <v>408</v>
      </c>
      <c r="I90" s="260" t="s">
        <v>384</v>
      </c>
      <c r="J90" s="260">
        <v>50</v>
      </c>
      <c r="K90" s="274"/>
    </row>
    <row r="91" s="1" customFormat="1" ht="15" customHeight="1">
      <c r="B91" s="285"/>
      <c r="C91" s="260" t="s">
        <v>409</v>
      </c>
      <c r="D91" s="260"/>
      <c r="E91" s="260"/>
      <c r="F91" s="283" t="s">
        <v>388</v>
      </c>
      <c r="G91" s="284"/>
      <c r="H91" s="260" t="s">
        <v>409</v>
      </c>
      <c r="I91" s="260" t="s">
        <v>384</v>
      </c>
      <c r="J91" s="260">
        <v>50</v>
      </c>
      <c r="K91" s="274"/>
    </row>
    <row r="92" s="1" customFormat="1" ht="15" customHeight="1">
      <c r="B92" s="285"/>
      <c r="C92" s="260" t="s">
        <v>410</v>
      </c>
      <c r="D92" s="260"/>
      <c r="E92" s="260"/>
      <c r="F92" s="283" t="s">
        <v>388</v>
      </c>
      <c r="G92" s="284"/>
      <c r="H92" s="260" t="s">
        <v>411</v>
      </c>
      <c r="I92" s="260" t="s">
        <v>384</v>
      </c>
      <c r="J92" s="260">
        <v>255</v>
      </c>
      <c r="K92" s="274"/>
    </row>
    <row r="93" s="1" customFormat="1" ht="15" customHeight="1">
      <c r="B93" s="285"/>
      <c r="C93" s="260" t="s">
        <v>412</v>
      </c>
      <c r="D93" s="260"/>
      <c r="E93" s="260"/>
      <c r="F93" s="283" t="s">
        <v>382</v>
      </c>
      <c r="G93" s="284"/>
      <c r="H93" s="260" t="s">
        <v>413</v>
      </c>
      <c r="I93" s="260" t="s">
        <v>414</v>
      </c>
      <c r="J93" s="260"/>
      <c r="K93" s="274"/>
    </row>
    <row r="94" s="1" customFormat="1" ht="15" customHeight="1">
      <c r="B94" s="285"/>
      <c r="C94" s="260" t="s">
        <v>415</v>
      </c>
      <c r="D94" s="260"/>
      <c r="E94" s="260"/>
      <c r="F94" s="283" t="s">
        <v>382</v>
      </c>
      <c r="G94" s="284"/>
      <c r="H94" s="260" t="s">
        <v>416</v>
      </c>
      <c r="I94" s="260" t="s">
        <v>417</v>
      </c>
      <c r="J94" s="260"/>
      <c r="K94" s="274"/>
    </row>
    <row r="95" s="1" customFormat="1" ht="15" customHeight="1">
      <c r="B95" s="285"/>
      <c r="C95" s="260" t="s">
        <v>418</v>
      </c>
      <c r="D95" s="260"/>
      <c r="E95" s="260"/>
      <c r="F95" s="283" t="s">
        <v>382</v>
      </c>
      <c r="G95" s="284"/>
      <c r="H95" s="260" t="s">
        <v>418</v>
      </c>
      <c r="I95" s="260" t="s">
        <v>417</v>
      </c>
      <c r="J95" s="260"/>
      <c r="K95" s="274"/>
    </row>
    <row r="96" s="1" customFormat="1" ht="15" customHeight="1">
      <c r="B96" s="285"/>
      <c r="C96" s="260" t="s">
        <v>38</v>
      </c>
      <c r="D96" s="260"/>
      <c r="E96" s="260"/>
      <c r="F96" s="283" t="s">
        <v>382</v>
      </c>
      <c r="G96" s="284"/>
      <c r="H96" s="260" t="s">
        <v>419</v>
      </c>
      <c r="I96" s="260" t="s">
        <v>417</v>
      </c>
      <c r="J96" s="260"/>
      <c r="K96" s="274"/>
    </row>
    <row r="97" s="1" customFormat="1" ht="15" customHeight="1">
      <c r="B97" s="285"/>
      <c r="C97" s="260" t="s">
        <v>48</v>
      </c>
      <c r="D97" s="260"/>
      <c r="E97" s="260"/>
      <c r="F97" s="283" t="s">
        <v>382</v>
      </c>
      <c r="G97" s="284"/>
      <c r="H97" s="260" t="s">
        <v>420</v>
      </c>
      <c r="I97" s="260" t="s">
        <v>417</v>
      </c>
      <c r="J97" s="260"/>
      <c r="K97" s="274"/>
    </row>
    <row r="98" s="1" customFormat="1" ht="15" customHeight="1">
      <c r="B98" s="288"/>
      <c r="C98" s="289"/>
      <c r="D98" s="289"/>
      <c r="E98" s="289"/>
      <c r="F98" s="289"/>
      <c r="G98" s="289"/>
      <c r="H98" s="289"/>
      <c r="I98" s="289"/>
      <c r="J98" s="289"/>
      <c r="K98" s="290"/>
    </row>
    <row r="99" s="1" customFormat="1" ht="18.75" customHeight="1">
      <c r="B99" s="291"/>
      <c r="C99" s="292"/>
      <c r="D99" s="292"/>
      <c r="E99" s="292"/>
      <c r="F99" s="292"/>
      <c r="G99" s="292"/>
      <c r="H99" s="292"/>
      <c r="I99" s="292"/>
      <c r="J99" s="292"/>
      <c r="K99" s="291"/>
    </row>
    <row r="100" s="1" customFormat="1" ht="18.75" customHeight="1">
      <c r="B100" s="268"/>
      <c r="C100" s="268"/>
      <c r="D100" s="268"/>
      <c r="E100" s="268"/>
      <c r="F100" s="268"/>
      <c r="G100" s="268"/>
      <c r="H100" s="268"/>
      <c r="I100" s="268"/>
      <c r="J100" s="268"/>
      <c r="K100" s="268"/>
    </row>
    <row r="101" s="1" customFormat="1" ht="7.5" customHeight="1">
      <c r="B101" s="269"/>
      <c r="C101" s="270"/>
      <c r="D101" s="270"/>
      <c r="E101" s="270"/>
      <c r="F101" s="270"/>
      <c r="G101" s="270"/>
      <c r="H101" s="270"/>
      <c r="I101" s="270"/>
      <c r="J101" s="270"/>
      <c r="K101" s="271"/>
    </row>
    <row r="102" s="1" customFormat="1" ht="45" customHeight="1">
      <c r="B102" s="272"/>
      <c r="C102" s="273" t="s">
        <v>421</v>
      </c>
      <c r="D102" s="273"/>
      <c r="E102" s="273"/>
      <c r="F102" s="273"/>
      <c r="G102" s="273"/>
      <c r="H102" s="273"/>
      <c r="I102" s="273"/>
      <c r="J102" s="273"/>
      <c r="K102" s="274"/>
    </row>
    <row r="103" s="1" customFormat="1" ht="17.25" customHeight="1">
      <c r="B103" s="272"/>
      <c r="C103" s="275" t="s">
        <v>376</v>
      </c>
      <c r="D103" s="275"/>
      <c r="E103" s="275"/>
      <c r="F103" s="275" t="s">
        <v>377</v>
      </c>
      <c r="G103" s="276"/>
      <c r="H103" s="275" t="s">
        <v>54</v>
      </c>
      <c r="I103" s="275" t="s">
        <v>57</v>
      </c>
      <c r="J103" s="275" t="s">
        <v>378</v>
      </c>
      <c r="K103" s="274"/>
    </row>
    <row r="104" s="1" customFormat="1" ht="17.25" customHeight="1">
      <c r="B104" s="272"/>
      <c r="C104" s="277" t="s">
        <v>379</v>
      </c>
      <c r="D104" s="277"/>
      <c r="E104" s="277"/>
      <c r="F104" s="278" t="s">
        <v>380</v>
      </c>
      <c r="G104" s="279"/>
      <c r="H104" s="277"/>
      <c r="I104" s="277"/>
      <c r="J104" s="277" t="s">
        <v>381</v>
      </c>
      <c r="K104" s="274"/>
    </row>
    <row r="105" s="1" customFormat="1" ht="5.25" customHeight="1">
      <c r="B105" s="272"/>
      <c r="C105" s="275"/>
      <c r="D105" s="275"/>
      <c r="E105" s="275"/>
      <c r="F105" s="275"/>
      <c r="G105" s="293"/>
      <c r="H105" s="275"/>
      <c r="I105" s="275"/>
      <c r="J105" s="275"/>
      <c r="K105" s="274"/>
    </row>
    <row r="106" s="1" customFormat="1" ht="15" customHeight="1">
      <c r="B106" s="272"/>
      <c r="C106" s="260" t="s">
        <v>53</v>
      </c>
      <c r="D106" s="282"/>
      <c r="E106" s="282"/>
      <c r="F106" s="283" t="s">
        <v>382</v>
      </c>
      <c r="G106" s="260"/>
      <c r="H106" s="260" t="s">
        <v>422</v>
      </c>
      <c r="I106" s="260" t="s">
        <v>384</v>
      </c>
      <c r="J106" s="260">
        <v>20</v>
      </c>
      <c r="K106" s="274"/>
    </row>
    <row r="107" s="1" customFormat="1" ht="15" customHeight="1">
      <c r="B107" s="272"/>
      <c r="C107" s="260" t="s">
        <v>385</v>
      </c>
      <c r="D107" s="260"/>
      <c r="E107" s="260"/>
      <c r="F107" s="283" t="s">
        <v>382</v>
      </c>
      <c r="G107" s="260"/>
      <c r="H107" s="260" t="s">
        <v>422</v>
      </c>
      <c r="I107" s="260" t="s">
        <v>384</v>
      </c>
      <c r="J107" s="260">
        <v>120</v>
      </c>
      <c r="K107" s="274"/>
    </row>
    <row r="108" s="1" customFormat="1" ht="15" customHeight="1">
      <c r="B108" s="285"/>
      <c r="C108" s="260" t="s">
        <v>387</v>
      </c>
      <c r="D108" s="260"/>
      <c r="E108" s="260"/>
      <c r="F108" s="283" t="s">
        <v>388</v>
      </c>
      <c r="G108" s="260"/>
      <c r="H108" s="260" t="s">
        <v>422</v>
      </c>
      <c r="I108" s="260" t="s">
        <v>384</v>
      </c>
      <c r="J108" s="260">
        <v>50</v>
      </c>
      <c r="K108" s="274"/>
    </row>
    <row r="109" s="1" customFormat="1" ht="15" customHeight="1">
      <c r="B109" s="285"/>
      <c r="C109" s="260" t="s">
        <v>390</v>
      </c>
      <c r="D109" s="260"/>
      <c r="E109" s="260"/>
      <c r="F109" s="283" t="s">
        <v>382</v>
      </c>
      <c r="G109" s="260"/>
      <c r="H109" s="260" t="s">
        <v>422</v>
      </c>
      <c r="I109" s="260" t="s">
        <v>392</v>
      </c>
      <c r="J109" s="260"/>
      <c r="K109" s="274"/>
    </row>
    <row r="110" s="1" customFormat="1" ht="15" customHeight="1">
      <c r="B110" s="285"/>
      <c r="C110" s="260" t="s">
        <v>401</v>
      </c>
      <c r="D110" s="260"/>
      <c r="E110" s="260"/>
      <c r="F110" s="283" t="s">
        <v>388</v>
      </c>
      <c r="G110" s="260"/>
      <c r="H110" s="260" t="s">
        <v>422</v>
      </c>
      <c r="I110" s="260" t="s">
        <v>384</v>
      </c>
      <c r="J110" s="260">
        <v>50</v>
      </c>
      <c r="K110" s="274"/>
    </row>
    <row r="111" s="1" customFormat="1" ht="15" customHeight="1">
      <c r="B111" s="285"/>
      <c r="C111" s="260" t="s">
        <v>409</v>
      </c>
      <c r="D111" s="260"/>
      <c r="E111" s="260"/>
      <c r="F111" s="283" t="s">
        <v>388</v>
      </c>
      <c r="G111" s="260"/>
      <c r="H111" s="260" t="s">
        <v>422</v>
      </c>
      <c r="I111" s="260" t="s">
        <v>384</v>
      </c>
      <c r="J111" s="260">
        <v>50</v>
      </c>
      <c r="K111" s="274"/>
    </row>
    <row r="112" s="1" customFormat="1" ht="15" customHeight="1">
      <c r="B112" s="285"/>
      <c r="C112" s="260" t="s">
        <v>407</v>
      </c>
      <c r="D112" s="260"/>
      <c r="E112" s="260"/>
      <c r="F112" s="283" t="s">
        <v>388</v>
      </c>
      <c r="G112" s="260"/>
      <c r="H112" s="260" t="s">
        <v>422</v>
      </c>
      <c r="I112" s="260" t="s">
        <v>384</v>
      </c>
      <c r="J112" s="260">
        <v>50</v>
      </c>
      <c r="K112" s="274"/>
    </row>
    <row r="113" s="1" customFormat="1" ht="15" customHeight="1">
      <c r="B113" s="285"/>
      <c r="C113" s="260" t="s">
        <v>53</v>
      </c>
      <c r="D113" s="260"/>
      <c r="E113" s="260"/>
      <c r="F113" s="283" t="s">
        <v>382</v>
      </c>
      <c r="G113" s="260"/>
      <c r="H113" s="260" t="s">
        <v>423</v>
      </c>
      <c r="I113" s="260" t="s">
        <v>384</v>
      </c>
      <c r="J113" s="260">
        <v>20</v>
      </c>
      <c r="K113" s="274"/>
    </row>
    <row r="114" s="1" customFormat="1" ht="15" customHeight="1">
      <c r="B114" s="285"/>
      <c r="C114" s="260" t="s">
        <v>424</v>
      </c>
      <c r="D114" s="260"/>
      <c r="E114" s="260"/>
      <c r="F114" s="283" t="s">
        <v>382</v>
      </c>
      <c r="G114" s="260"/>
      <c r="H114" s="260" t="s">
        <v>425</v>
      </c>
      <c r="I114" s="260" t="s">
        <v>384</v>
      </c>
      <c r="J114" s="260">
        <v>120</v>
      </c>
      <c r="K114" s="274"/>
    </row>
    <row r="115" s="1" customFormat="1" ht="15" customHeight="1">
      <c r="B115" s="285"/>
      <c r="C115" s="260" t="s">
        <v>38</v>
      </c>
      <c r="D115" s="260"/>
      <c r="E115" s="260"/>
      <c r="F115" s="283" t="s">
        <v>382</v>
      </c>
      <c r="G115" s="260"/>
      <c r="H115" s="260" t="s">
        <v>426</v>
      </c>
      <c r="I115" s="260" t="s">
        <v>417</v>
      </c>
      <c r="J115" s="260"/>
      <c r="K115" s="274"/>
    </row>
    <row r="116" s="1" customFormat="1" ht="15" customHeight="1">
      <c r="B116" s="285"/>
      <c r="C116" s="260" t="s">
        <v>48</v>
      </c>
      <c r="D116" s="260"/>
      <c r="E116" s="260"/>
      <c r="F116" s="283" t="s">
        <v>382</v>
      </c>
      <c r="G116" s="260"/>
      <c r="H116" s="260" t="s">
        <v>427</v>
      </c>
      <c r="I116" s="260" t="s">
        <v>417</v>
      </c>
      <c r="J116" s="260"/>
      <c r="K116" s="274"/>
    </row>
    <row r="117" s="1" customFormat="1" ht="15" customHeight="1">
      <c r="B117" s="285"/>
      <c r="C117" s="260" t="s">
        <v>57</v>
      </c>
      <c r="D117" s="260"/>
      <c r="E117" s="260"/>
      <c r="F117" s="283" t="s">
        <v>382</v>
      </c>
      <c r="G117" s="260"/>
      <c r="H117" s="260" t="s">
        <v>428</v>
      </c>
      <c r="I117" s="260" t="s">
        <v>429</v>
      </c>
      <c r="J117" s="260"/>
      <c r="K117" s="274"/>
    </row>
    <row r="118" s="1" customFormat="1" ht="15" customHeight="1">
      <c r="B118" s="288"/>
      <c r="C118" s="294"/>
      <c r="D118" s="294"/>
      <c r="E118" s="294"/>
      <c r="F118" s="294"/>
      <c r="G118" s="294"/>
      <c r="H118" s="294"/>
      <c r="I118" s="294"/>
      <c r="J118" s="294"/>
      <c r="K118" s="290"/>
    </row>
    <row r="119" s="1" customFormat="1" ht="18.75" customHeight="1">
      <c r="B119" s="295"/>
      <c r="C119" s="296"/>
      <c r="D119" s="296"/>
      <c r="E119" s="296"/>
      <c r="F119" s="297"/>
      <c r="G119" s="296"/>
      <c r="H119" s="296"/>
      <c r="I119" s="296"/>
      <c r="J119" s="296"/>
      <c r="K119" s="295"/>
    </row>
    <row r="120" s="1" customFormat="1" ht="18.75" customHeight="1">
      <c r="B120" s="268"/>
      <c r="C120" s="268"/>
      <c r="D120" s="268"/>
      <c r="E120" s="268"/>
      <c r="F120" s="268"/>
      <c r="G120" s="268"/>
      <c r="H120" s="268"/>
      <c r="I120" s="268"/>
      <c r="J120" s="268"/>
      <c r="K120" s="268"/>
    </row>
    <row r="121" s="1" customFormat="1" ht="7.5" customHeight="1">
      <c r="B121" s="298"/>
      <c r="C121" s="299"/>
      <c r="D121" s="299"/>
      <c r="E121" s="299"/>
      <c r="F121" s="299"/>
      <c r="G121" s="299"/>
      <c r="H121" s="299"/>
      <c r="I121" s="299"/>
      <c r="J121" s="299"/>
      <c r="K121" s="300"/>
    </row>
    <row r="122" s="1" customFormat="1" ht="45" customHeight="1">
      <c r="B122" s="301"/>
      <c r="C122" s="251" t="s">
        <v>430</v>
      </c>
      <c r="D122" s="251"/>
      <c r="E122" s="251"/>
      <c r="F122" s="251"/>
      <c r="G122" s="251"/>
      <c r="H122" s="251"/>
      <c r="I122" s="251"/>
      <c r="J122" s="251"/>
      <c r="K122" s="302"/>
    </row>
    <row r="123" s="1" customFormat="1" ht="17.25" customHeight="1">
      <c r="B123" s="303"/>
      <c r="C123" s="275" t="s">
        <v>376</v>
      </c>
      <c r="D123" s="275"/>
      <c r="E123" s="275"/>
      <c r="F123" s="275" t="s">
        <v>377</v>
      </c>
      <c r="G123" s="276"/>
      <c r="H123" s="275" t="s">
        <v>54</v>
      </c>
      <c r="I123" s="275" t="s">
        <v>57</v>
      </c>
      <c r="J123" s="275" t="s">
        <v>378</v>
      </c>
      <c r="K123" s="304"/>
    </row>
    <row r="124" s="1" customFormat="1" ht="17.25" customHeight="1">
      <c r="B124" s="303"/>
      <c r="C124" s="277" t="s">
        <v>379</v>
      </c>
      <c r="D124" s="277"/>
      <c r="E124" s="277"/>
      <c r="F124" s="278" t="s">
        <v>380</v>
      </c>
      <c r="G124" s="279"/>
      <c r="H124" s="277"/>
      <c r="I124" s="277"/>
      <c r="J124" s="277" t="s">
        <v>381</v>
      </c>
      <c r="K124" s="304"/>
    </row>
    <row r="125" s="1" customFormat="1" ht="5.25" customHeight="1">
      <c r="B125" s="305"/>
      <c r="C125" s="280"/>
      <c r="D125" s="280"/>
      <c r="E125" s="280"/>
      <c r="F125" s="280"/>
      <c r="G125" s="306"/>
      <c r="H125" s="280"/>
      <c r="I125" s="280"/>
      <c r="J125" s="280"/>
      <c r="K125" s="307"/>
    </row>
    <row r="126" s="1" customFormat="1" ht="15" customHeight="1">
      <c r="B126" s="305"/>
      <c r="C126" s="260" t="s">
        <v>385</v>
      </c>
      <c r="D126" s="282"/>
      <c r="E126" s="282"/>
      <c r="F126" s="283" t="s">
        <v>382</v>
      </c>
      <c r="G126" s="260"/>
      <c r="H126" s="260" t="s">
        <v>422</v>
      </c>
      <c r="I126" s="260" t="s">
        <v>384</v>
      </c>
      <c r="J126" s="260">
        <v>120</v>
      </c>
      <c r="K126" s="308"/>
    </row>
    <row r="127" s="1" customFormat="1" ht="15" customHeight="1">
      <c r="B127" s="305"/>
      <c r="C127" s="260" t="s">
        <v>431</v>
      </c>
      <c r="D127" s="260"/>
      <c r="E127" s="260"/>
      <c r="F127" s="283" t="s">
        <v>382</v>
      </c>
      <c r="G127" s="260"/>
      <c r="H127" s="260" t="s">
        <v>432</v>
      </c>
      <c r="I127" s="260" t="s">
        <v>384</v>
      </c>
      <c r="J127" s="260" t="s">
        <v>433</v>
      </c>
      <c r="K127" s="308"/>
    </row>
    <row r="128" s="1" customFormat="1" ht="15" customHeight="1">
      <c r="B128" s="305"/>
      <c r="C128" s="260" t="s">
        <v>330</v>
      </c>
      <c r="D128" s="260"/>
      <c r="E128" s="260"/>
      <c r="F128" s="283" t="s">
        <v>382</v>
      </c>
      <c r="G128" s="260"/>
      <c r="H128" s="260" t="s">
        <v>434</v>
      </c>
      <c r="I128" s="260" t="s">
        <v>384</v>
      </c>
      <c r="J128" s="260" t="s">
        <v>433</v>
      </c>
      <c r="K128" s="308"/>
    </row>
    <row r="129" s="1" customFormat="1" ht="15" customHeight="1">
      <c r="B129" s="305"/>
      <c r="C129" s="260" t="s">
        <v>393</v>
      </c>
      <c r="D129" s="260"/>
      <c r="E129" s="260"/>
      <c r="F129" s="283" t="s">
        <v>388</v>
      </c>
      <c r="G129" s="260"/>
      <c r="H129" s="260" t="s">
        <v>394</v>
      </c>
      <c r="I129" s="260" t="s">
        <v>384</v>
      </c>
      <c r="J129" s="260">
        <v>15</v>
      </c>
      <c r="K129" s="308"/>
    </row>
    <row r="130" s="1" customFormat="1" ht="15" customHeight="1">
      <c r="B130" s="305"/>
      <c r="C130" s="286" t="s">
        <v>395</v>
      </c>
      <c r="D130" s="286"/>
      <c r="E130" s="286"/>
      <c r="F130" s="287" t="s">
        <v>388</v>
      </c>
      <c r="G130" s="286"/>
      <c r="H130" s="286" t="s">
        <v>396</v>
      </c>
      <c r="I130" s="286" t="s">
        <v>384</v>
      </c>
      <c r="J130" s="286">
        <v>15</v>
      </c>
      <c r="K130" s="308"/>
    </row>
    <row r="131" s="1" customFormat="1" ht="15" customHeight="1">
      <c r="B131" s="305"/>
      <c r="C131" s="286" t="s">
        <v>397</v>
      </c>
      <c r="D131" s="286"/>
      <c r="E131" s="286"/>
      <c r="F131" s="287" t="s">
        <v>388</v>
      </c>
      <c r="G131" s="286"/>
      <c r="H131" s="286" t="s">
        <v>398</v>
      </c>
      <c r="I131" s="286" t="s">
        <v>384</v>
      </c>
      <c r="J131" s="286">
        <v>20</v>
      </c>
      <c r="K131" s="308"/>
    </row>
    <row r="132" s="1" customFormat="1" ht="15" customHeight="1">
      <c r="B132" s="305"/>
      <c r="C132" s="286" t="s">
        <v>399</v>
      </c>
      <c r="D132" s="286"/>
      <c r="E132" s="286"/>
      <c r="F132" s="287" t="s">
        <v>388</v>
      </c>
      <c r="G132" s="286"/>
      <c r="H132" s="286" t="s">
        <v>400</v>
      </c>
      <c r="I132" s="286" t="s">
        <v>384</v>
      </c>
      <c r="J132" s="286">
        <v>20</v>
      </c>
      <c r="K132" s="308"/>
    </row>
    <row r="133" s="1" customFormat="1" ht="15" customHeight="1">
      <c r="B133" s="305"/>
      <c r="C133" s="260" t="s">
        <v>387</v>
      </c>
      <c r="D133" s="260"/>
      <c r="E133" s="260"/>
      <c r="F133" s="283" t="s">
        <v>388</v>
      </c>
      <c r="G133" s="260"/>
      <c r="H133" s="260" t="s">
        <v>422</v>
      </c>
      <c r="I133" s="260" t="s">
        <v>384</v>
      </c>
      <c r="J133" s="260">
        <v>50</v>
      </c>
      <c r="K133" s="308"/>
    </row>
    <row r="134" s="1" customFormat="1" ht="15" customHeight="1">
      <c r="B134" s="305"/>
      <c r="C134" s="260" t="s">
        <v>401</v>
      </c>
      <c r="D134" s="260"/>
      <c r="E134" s="260"/>
      <c r="F134" s="283" t="s">
        <v>388</v>
      </c>
      <c r="G134" s="260"/>
      <c r="H134" s="260" t="s">
        <v>422</v>
      </c>
      <c r="I134" s="260" t="s">
        <v>384</v>
      </c>
      <c r="J134" s="260">
        <v>50</v>
      </c>
      <c r="K134" s="308"/>
    </row>
    <row r="135" s="1" customFormat="1" ht="15" customHeight="1">
      <c r="B135" s="305"/>
      <c r="C135" s="260" t="s">
        <v>407</v>
      </c>
      <c r="D135" s="260"/>
      <c r="E135" s="260"/>
      <c r="F135" s="283" t="s">
        <v>388</v>
      </c>
      <c r="G135" s="260"/>
      <c r="H135" s="260" t="s">
        <v>422</v>
      </c>
      <c r="I135" s="260" t="s">
        <v>384</v>
      </c>
      <c r="J135" s="260">
        <v>50</v>
      </c>
      <c r="K135" s="308"/>
    </row>
    <row r="136" s="1" customFormat="1" ht="15" customHeight="1">
      <c r="B136" s="305"/>
      <c r="C136" s="260" t="s">
        <v>409</v>
      </c>
      <c r="D136" s="260"/>
      <c r="E136" s="260"/>
      <c r="F136" s="283" t="s">
        <v>388</v>
      </c>
      <c r="G136" s="260"/>
      <c r="H136" s="260" t="s">
        <v>422</v>
      </c>
      <c r="I136" s="260" t="s">
        <v>384</v>
      </c>
      <c r="J136" s="260">
        <v>50</v>
      </c>
      <c r="K136" s="308"/>
    </row>
    <row r="137" s="1" customFormat="1" ht="15" customHeight="1">
      <c r="B137" s="305"/>
      <c r="C137" s="260" t="s">
        <v>410</v>
      </c>
      <c r="D137" s="260"/>
      <c r="E137" s="260"/>
      <c r="F137" s="283" t="s">
        <v>388</v>
      </c>
      <c r="G137" s="260"/>
      <c r="H137" s="260" t="s">
        <v>435</v>
      </c>
      <c r="I137" s="260" t="s">
        <v>384</v>
      </c>
      <c r="J137" s="260">
        <v>255</v>
      </c>
      <c r="K137" s="308"/>
    </row>
    <row r="138" s="1" customFormat="1" ht="15" customHeight="1">
      <c r="B138" s="305"/>
      <c r="C138" s="260" t="s">
        <v>412</v>
      </c>
      <c r="D138" s="260"/>
      <c r="E138" s="260"/>
      <c r="F138" s="283" t="s">
        <v>382</v>
      </c>
      <c r="G138" s="260"/>
      <c r="H138" s="260" t="s">
        <v>436</v>
      </c>
      <c r="I138" s="260" t="s">
        <v>414</v>
      </c>
      <c r="J138" s="260"/>
      <c r="K138" s="308"/>
    </row>
    <row r="139" s="1" customFormat="1" ht="15" customHeight="1">
      <c r="B139" s="305"/>
      <c r="C139" s="260" t="s">
        <v>415</v>
      </c>
      <c r="D139" s="260"/>
      <c r="E139" s="260"/>
      <c r="F139" s="283" t="s">
        <v>382</v>
      </c>
      <c r="G139" s="260"/>
      <c r="H139" s="260" t="s">
        <v>437</v>
      </c>
      <c r="I139" s="260" t="s">
        <v>417</v>
      </c>
      <c r="J139" s="260"/>
      <c r="K139" s="308"/>
    </row>
    <row r="140" s="1" customFormat="1" ht="15" customHeight="1">
      <c r="B140" s="305"/>
      <c r="C140" s="260" t="s">
        <v>418</v>
      </c>
      <c r="D140" s="260"/>
      <c r="E140" s="260"/>
      <c r="F140" s="283" t="s">
        <v>382</v>
      </c>
      <c r="G140" s="260"/>
      <c r="H140" s="260" t="s">
        <v>418</v>
      </c>
      <c r="I140" s="260" t="s">
        <v>417</v>
      </c>
      <c r="J140" s="260"/>
      <c r="K140" s="308"/>
    </row>
    <row r="141" s="1" customFormat="1" ht="15" customHeight="1">
      <c r="B141" s="305"/>
      <c r="C141" s="260" t="s">
        <v>38</v>
      </c>
      <c r="D141" s="260"/>
      <c r="E141" s="260"/>
      <c r="F141" s="283" t="s">
        <v>382</v>
      </c>
      <c r="G141" s="260"/>
      <c r="H141" s="260" t="s">
        <v>438</v>
      </c>
      <c r="I141" s="260" t="s">
        <v>417</v>
      </c>
      <c r="J141" s="260"/>
      <c r="K141" s="308"/>
    </row>
    <row r="142" s="1" customFormat="1" ht="15" customHeight="1">
      <c r="B142" s="305"/>
      <c r="C142" s="260" t="s">
        <v>439</v>
      </c>
      <c r="D142" s="260"/>
      <c r="E142" s="260"/>
      <c r="F142" s="283" t="s">
        <v>382</v>
      </c>
      <c r="G142" s="260"/>
      <c r="H142" s="260" t="s">
        <v>440</v>
      </c>
      <c r="I142" s="260" t="s">
        <v>417</v>
      </c>
      <c r="J142" s="260"/>
      <c r="K142" s="308"/>
    </row>
    <row r="143" s="1" customFormat="1" ht="15" customHeight="1">
      <c r="B143" s="309"/>
      <c r="C143" s="310"/>
      <c r="D143" s="310"/>
      <c r="E143" s="310"/>
      <c r="F143" s="310"/>
      <c r="G143" s="310"/>
      <c r="H143" s="310"/>
      <c r="I143" s="310"/>
      <c r="J143" s="310"/>
      <c r="K143" s="311"/>
    </row>
    <row r="144" s="1" customFormat="1" ht="18.75" customHeight="1">
      <c r="B144" s="296"/>
      <c r="C144" s="296"/>
      <c r="D144" s="296"/>
      <c r="E144" s="296"/>
      <c r="F144" s="297"/>
      <c r="G144" s="296"/>
      <c r="H144" s="296"/>
      <c r="I144" s="296"/>
      <c r="J144" s="296"/>
      <c r="K144" s="296"/>
    </row>
    <row r="145" s="1" customFormat="1" ht="18.75" customHeight="1">
      <c r="B145" s="268"/>
      <c r="C145" s="268"/>
      <c r="D145" s="268"/>
      <c r="E145" s="268"/>
      <c r="F145" s="268"/>
      <c r="G145" s="268"/>
      <c r="H145" s="268"/>
      <c r="I145" s="268"/>
      <c r="J145" s="268"/>
      <c r="K145" s="268"/>
    </row>
    <row r="146" s="1" customFormat="1" ht="7.5" customHeight="1">
      <c r="B146" s="269"/>
      <c r="C146" s="270"/>
      <c r="D146" s="270"/>
      <c r="E146" s="270"/>
      <c r="F146" s="270"/>
      <c r="G146" s="270"/>
      <c r="H146" s="270"/>
      <c r="I146" s="270"/>
      <c r="J146" s="270"/>
      <c r="K146" s="271"/>
    </row>
    <row r="147" s="1" customFormat="1" ht="45" customHeight="1">
      <c r="B147" s="272"/>
      <c r="C147" s="273" t="s">
        <v>441</v>
      </c>
      <c r="D147" s="273"/>
      <c r="E147" s="273"/>
      <c r="F147" s="273"/>
      <c r="G147" s="273"/>
      <c r="H147" s="273"/>
      <c r="I147" s="273"/>
      <c r="J147" s="273"/>
      <c r="K147" s="274"/>
    </row>
    <row r="148" s="1" customFormat="1" ht="17.25" customHeight="1">
      <c r="B148" s="272"/>
      <c r="C148" s="275" t="s">
        <v>376</v>
      </c>
      <c r="D148" s="275"/>
      <c r="E148" s="275"/>
      <c r="F148" s="275" t="s">
        <v>377</v>
      </c>
      <c r="G148" s="276"/>
      <c r="H148" s="275" t="s">
        <v>54</v>
      </c>
      <c r="I148" s="275" t="s">
        <v>57</v>
      </c>
      <c r="J148" s="275" t="s">
        <v>378</v>
      </c>
      <c r="K148" s="274"/>
    </row>
    <row r="149" s="1" customFormat="1" ht="17.25" customHeight="1">
      <c r="B149" s="272"/>
      <c r="C149" s="277" t="s">
        <v>379</v>
      </c>
      <c r="D149" s="277"/>
      <c r="E149" s="277"/>
      <c r="F149" s="278" t="s">
        <v>380</v>
      </c>
      <c r="G149" s="279"/>
      <c r="H149" s="277"/>
      <c r="I149" s="277"/>
      <c r="J149" s="277" t="s">
        <v>381</v>
      </c>
      <c r="K149" s="274"/>
    </row>
    <row r="150" s="1" customFormat="1" ht="5.25" customHeight="1">
      <c r="B150" s="285"/>
      <c r="C150" s="280"/>
      <c r="D150" s="280"/>
      <c r="E150" s="280"/>
      <c r="F150" s="280"/>
      <c r="G150" s="281"/>
      <c r="H150" s="280"/>
      <c r="I150" s="280"/>
      <c r="J150" s="280"/>
      <c r="K150" s="308"/>
    </row>
    <row r="151" s="1" customFormat="1" ht="15" customHeight="1">
      <c r="B151" s="285"/>
      <c r="C151" s="312" t="s">
        <v>385</v>
      </c>
      <c r="D151" s="260"/>
      <c r="E151" s="260"/>
      <c r="F151" s="313" t="s">
        <v>382</v>
      </c>
      <c r="G151" s="260"/>
      <c r="H151" s="312" t="s">
        <v>422</v>
      </c>
      <c r="I151" s="312" t="s">
        <v>384</v>
      </c>
      <c r="J151" s="312">
        <v>120</v>
      </c>
      <c r="K151" s="308"/>
    </row>
    <row r="152" s="1" customFormat="1" ht="15" customHeight="1">
      <c r="B152" s="285"/>
      <c r="C152" s="312" t="s">
        <v>431</v>
      </c>
      <c r="D152" s="260"/>
      <c r="E152" s="260"/>
      <c r="F152" s="313" t="s">
        <v>382</v>
      </c>
      <c r="G152" s="260"/>
      <c r="H152" s="312" t="s">
        <v>442</v>
      </c>
      <c r="I152" s="312" t="s">
        <v>384</v>
      </c>
      <c r="J152" s="312" t="s">
        <v>433</v>
      </c>
      <c r="K152" s="308"/>
    </row>
    <row r="153" s="1" customFormat="1" ht="15" customHeight="1">
      <c r="B153" s="285"/>
      <c r="C153" s="312" t="s">
        <v>330</v>
      </c>
      <c r="D153" s="260"/>
      <c r="E153" s="260"/>
      <c r="F153" s="313" t="s">
        <v>382</v>
      </c>
      <c r="G153" s="260"/>
      <c r="H153" s="312" t="s">
        <v>443</v>
      </c>
      <c r="I153" s="312" t="s">
        <v>384</v>
      </c>
      <c r="J153" s="312" t="s">
        <v>433</v>
      </c>
      <c r="K153" s="308"/>
    </row>
    <row r="154" s="1" customFormat="1" ht="15" customHeight="1">
      <c r="B154" s="285"/>
      <c r="C154" s="312" t="s">
        <v>387</v>
      </c>
      <c r="D154" s="260"/>
      <c r="E154" s="260"/>
      <c r="F154" s="313" t="s">
        <v>388</v>
      </c>
      <c r="G154" s="260"/>
      <c r="H154" s="312" t="s">
        <v>422</v>
      </c>
      <c r="I154" s="312" t="s">
        <v>384</v>
      </c>
      <c r="J154" s="312">
        <v>50</v>
      </c>
      <c r="K154" s="308"/>
    </row>
    <row r="155" s="1" customFormat="1" ht="15" customHeight="1">
      <c r="B155" s="285"/>
      <c r="C155" s="312" t="s">
        <v>390</v>
      </c>
      <c r="D155" s="260"/>
      <c r="E155" s="260"/>
      <c r="F155" s="313" t="s">
        <v>382</v>
      </c>
      <c r="G155" s="260"/>
      <c r="H155" s="312" t="s">
        <v>422</v>
      </c>
      <c r="I155" s="312" t="s">
        <v>392</v>
      </c>
      <c r="J155" s="312"/>
      <c r="K155" s="308"/>
    </row>
    <row r="156" s="1" customFormat="1" ht="15" customHeight="1">
      <c r="B156" s="285"/>
      <c r="C156" s="312" t="s">
        <v>401</v>
      </c>
      <c r="D156" s="260"/>
      <c r="E156" s="260"/>
      <c r="F156" s="313" t="s">
        <v>388</v>
      </c>
      <c r="G156" s="260"/>
      <c r="H156" s="312" t="s">
        <v>422</v>
      </c>
      <c r="I156" s="312" t="s">
        <v>384</v>
      </c>
      <c r="J156" s="312">
        <v>50</v>
      </c>
      <c r="K156" s="308"/>
    </row>
    <row r="157" s="1" customFormat="1" ht="15" customHeight="1">
      <c r="B157" s="285"/>
      <c r="C157" s="312" t="s">
        <v>409</v>
      </c>
      <c r="D157" s="260"/>
      <c r="E157" s="260"/>
      <c r="F157" s="313" t="s">
        <v>388</v>
      </c>
      <c r="G157" s="260"/>
      <c r="H157" s="312" t="s">
        <v>422</v>
      </c>
      <c r="I157" s="312" t="s">
        <v>384</v>
      </c>
      <c r="J157" s="312">
        <v>50</v>
      </c>
      <c r="K157" s="308"/>
    </row>
    <row r="158" s="1" customFormat="1" ht="15" customHeight="1">
      <c r="B158" s="285"/>
      <c r="C158" s="312" t="s">
        <v>407</v>
      </c>
      <c r="D158" s="260"/>
      <c r="E158" s="260"/>
      <c r="F158" s="313" t="s">
        <v>388</v>
      </c>
      <c r="G158" s="260"/>
      <c r="H158" s="312" t="s">
        <v>422</v>
      </c>
      <c r="I158" s="312" t="s">
        <v>384</v>
      </c>
      <c r="J158" s="312">
        <v>50</v>
      </c>
      <c r="K158" s="308"/>
    </row>
    <row r="159" s="1" customFormat="1" ht="15" customHeight="1">
      <c r="B159" s="285"/>
      <c r="C159" s="312" t="s">
        <v>106</v>
      </c>
      <c r="D159" s="260"/>
      <c r="E159" s="260"/>
      <c r="F159" s="313" t="s">
        <v>382</v>
      </c>
      <c r="G159" s="260"/>
      <c r="H159" s="312" t="s">
        <v>444</v>
      </c>
      <c r="I159" s="312" t="s">
        <v>384</v>
      </c>
      <c r="J159" s="312" t="s">
        <v>445</v>
      </c>
      <c r="K159" s="308"/>
    </row>
    <row r="160" s="1" customFormat="1" ht="15" customHeight="1">
      <c r="B160" s="285"/>
      <c r="C160" s="312" t="s">
        <v>446</v>
      </c>
      <c r="D160" s="260"/>
      <c r="E160" s="260"/>
      <c r="F160" s="313" t="s">
        <v>382</v>
      </c>
      <c r="G160" s="260"/>
      <c r="H160" s="312" t="s">
        <v>447</v>
      </c>
      <c r="I160" s="312" t="s">
        <v>417</v>
      </c>
      <c r="J160" s="312"/>
      <c r="K160" s="308"/>
    </row>
    <row r="161" s="1" customFormat="1" ht="15" customHeight="1">
      <c r="B161" s="314"/>
      <c r="C161" s="294"/>
      <c r="D161" s="294"/>
      <c r="E161" s="294"/>
      <c r="F161" s="294"/>
      <c r="G161" s="294"/>
      <c r="H161" s="294"/>
      <c r="I161" s="294"/>
      <c r="J161" s="294"/>
      <c r="K161" s="315"/>
    </row>
    <row r="162" s="1" customFormat="1" ht="18.75" customHeight="1">
      <c r="B162" s="296"/>
      <c r="C162" s="306"/>
      <c r="D162" s="306"/>
      <c r="E162" s="306"/>
      <c r="F162" s="316"/>
      <c r="G162" s="306"/>
      <c r="H162" s="306"/>
      <c r="I162" s="306"/>
      <c r="J162" s="306"/>
      <c r="K162" s="296"/>
    </row>
    <row r="163" s="1" customFormat="1" ht="18.75" customHeight="1">
      <c r="B163" s="268"/>
      <c r="C163" s="268"/>
      <c r="D163" s="268"/>
      <c r="E163" s="268"/>
      <c r="F163" s="268"/>
      <c r="G163" s="268"/>
      <c r="H163" s="268"/>
      <c r="I163" s="268"/>
      <c r="J163" s="268"/>
      <c r="K163" s="268"/>
    </row>
    <row r="164" s="1" customFormat="1" ht="7.5" customHeight="1">
      <c r="B164" s="247"/>
      <c r="C164" s="248"/>
      <c r="D164" s="248"/>
      <c r="E164" s="248"/>
      <c r="F164" s="248"/>
      <c r="G164" s="248"/>
      <c r="H164" s="248"/>
      <c r="I164" s="248"/>
      <c r="J164" s="248"/>
      <c r="K164" s="249"/>
    </row>
    <row r="165" s="1" customFormat="1" ht="45" customHeight="1">
      <c r="B165" s="250"/>
      <c r="C165" s="251" t="s">
        <v>448</v>
      </c>
      <c r="D165" s="251"/>
      <c r="E165" s="251"/>
      <c r="F165" s="251"/>
      <c r="G165" s="251"/>
      <c r="H165" s="251"/>
      <c r="I165" s="251"/>
      <c r="J165" s="251"/>
      <c r="K165" s="252"/>
    </row>
    <row r="166" s="1" customFormat="1" ht="17.25" customHeight="1">
      <c r="B166" s="250"/>
      <c r="C166" s="275" t="s">
        <v>376</v>
      </c>
      <c r="D166" s="275"/>
      <c r="E166" s="275"/>
      <c r="F166" s="275" t="s">
        <v>377</v>
      </c>
      <c r="G166" s="317"/>
      <c r="H166" s="318" t="s">
        <v>54</v>
      </c>
      <c r="I166" s="318" t="s">
        <v>57</v>
      </c>
      <c r="J166" s="275" t="s">
        <v>378</v>
      </c>
      <c r="K166" s="252"/>
    </row>
    <row r="167" s="1" customFormat="1" ht="17.25" customHeight="1">
      <c r="B167" s="253"/>
      <c r="C167" s="277" t="s">
        <v>379</v>
      </c>
      <c r="D167" s="277"/>
      <c r="E167" s="277"/>
      <c r="F167" s="278" t="s">
        <v>380</v>
      </c>
      <c r="G167" s="319"/>
      <c r="H167" s="320"/>
      <c r="I167" s="320"/>
      <c r="J167" s="277" t="s">
        <v>381</v>
      </c>
      <c r="K167" s="255"/>
    </row>
    <row r="168" s="1" customFormat="1" ht="5.25" customHeight="1">
      <c r="B168" s="285"/>
      <c r="C168" s="280"/>
      <c r="D168" s="280"/>
      <c r="E168" s="280"/>
      <c r="F168" s="280"/>
      <c r="G168" s="281"/>
      <c r="H168" s="280"/>
      <c r="I168" s="280"/>
      <c r="J168" s="280"/>
      <c r="K168" s="308"/>
    </row>
    <row r="169" s="1" customFormat="1" ht="15" customHeight="1">
      <c r="B169" s="285"/>
      <c r="C169" s="260" t="s">
        <v>385</v>
      </c>
      <c r="D169" s="260"/>
      <c r="E169" s="260"/>
      <c r="F169" s="283" t="s">
        <v>382</v>
      </c>
      <c r="G169" s="260"/>
      <c r="H169" s="260" t="s">
        <v>422</v>
      </c>
      <c r="I169" s="260" t="s">
        <v>384</v>
      </c>
      <c r="J169" s="260">
        <v>120</v>
      </c>
      <c r="K169" s="308"/>
    </row>
    <row r="170" s="1" customFormat="1" ht="15" customHeight="1">
      <c r="B170" s="285"/>
      <c r="C170" s="260" t="s">
        <v>431</v>
      </c>
      <c r="D170" s="260"/>
      <c r="E170" s="260"/>
      <c r="F170" s="283" t="s">
        <v>382</v>
      </c>
      <c r="G170" s="260"/>
      <c r="H170" s="260" t="s">
        <v>432</v>
      </c>
      <c r="I170" s="260" t="s">
        <v>384</v>
      </c>
      <c r="J170" s="260" t="s">
        <v>433</v>
      </c>
      <c r="K170" s="308"/>
    </row>
    <row r="171" s="1" customFormat="1" ht="15" customHeight="1">
      <c r="B171" s="285"/>
      <c r="C171" s="260" t="s">
        <v>330</v>
      </c>
      <c r="D171" s="260"/>
      <c r="E171" s="260"/>
      <c r="F171" s="283" t="s">
        <v>382</v>
      </c>
      <c r="G171" s="260"/>
      <c r="H171" s="260" t="s">
        <v>449</v>
      </c>
      <c r="I171" s="260" t="s">
        <v>384</v>
      </c>
      <c r="J171" s="260" t="s">
        <v>433</v>
      </c>
      <c r="K171" s="308"/>
    </row>
    <row r="172" s="1" customFormat="1" ht="15" customHeight="1">
      <c r="B172" s="285"/>
      <c r="C172" s="260" t="s">
        <v>387</v>
      </c>
      <c r="D172" s="260"/>
      <c r="E172" s="260"/>
      <c r="F172" s="283" t="s">
        <v>388</v>
      </c>
      <c r="G172" s="260"/>
      <c r="H172" s="260" t="s">
        <v>449</v>
      </c>
      <c r="I172" s="260" t="s">
        <v>384</v>
      </c>
      <c r="J172" s="260">
        <v>50</v>
      </c>
      <c r="K172" s="308"/>
    </row>
    <row r="173" s="1" customFormat="1" ht="15" customHeight="1">
      <c r="B173" s="285"/>
      <c r="C173" s="260" t="s">
        <v>390</v>
      </c>
      <c r="D173" s="260"/>
      <c r="E173" s="260"/>
      <c r="F173" s="283" t="s">
        <v>382</v>
      </c>
      <c r="G173" s="260"/>
      <c r="H173" s="260" t="s">
        <v>449</v>
      </c>
      <c r="I173" s="260" t="s">
        <v>392</v>
      </c>
      <c r="J173" s="260"/>
      <c r="K173" s="308"/>
    </row>
    <row r="174" s="1" customFormat="1" ht="15" customHeight="1">
      <c r="B174" s="285"/>
      <c r="C174" s="260" t="s">
        <v>401</v>
      </c>
      <c r="D174" s="260"/>
      <c r="E174" s="260"/>
      <c r="F174" s="283" t="s">
        <v>388</v>
      </c>
      <c r="G174" s="260"/>
      <c r="H174" s="260" t="s">
        <v>449</v>
      </c>
      <c r="I174" s="260" t="s">
        <v>384</v>
      </c>
      <c r="J174" s="260">
        <v>50</v>
      </c>
      <c r="K174" s="308"/>
    </row>
    <row r="175" s="1" customFormat="1" ht="15" customHeight="1">
      <c r="B175" s="285"/>
      <c r="C175" s="260" t="s">
        <v>409</v>
      </c>
      <c r="D175" s="260"/>
      <c r="E175" s="260"/>
      <c r="F175" s="283" t="s">
        <v>388</v>
      </c>
      <c r="G175" s="260"/>
      <c r="H175" s="260" t="s">
        <v>449</v>
      </c>
      <c r="I175" s="260" t="s">
        <v>384</v>
      </c>
      <c r="J175" s="260">
        <v>50</v>
      </c>
      <c r="K175" s="308"/>
    </row>
    <row r="176" s="1" customFormat="1" ht="15" customHeight="1">
      <c r="B176" s="285"/>
      <c r="C176" s="260" t="s">
        <v>407</v>
      </c>
      <c r="D176" s="260"/>
      <c r="E176" s="260"/>
      <c r="F176" s="283" t="s">
        <v>388</v>
      </c>
      <c r="G176" s="260"/>
      <c r="H176" s="260" t="s">
        <v>449</v>
      </c>
      <c r="I176" s="260" t="s">
        <v>384</v>
      </c>
      <c r="J176" s="260">
        <v>50</v>
      </c>
      <c r="K176" s="308"/>
    </row>
    <row r="177" s="1" customFormat="1" ht="15" customHeight="1">
      <c r="B177" s="285"/>
      <c r="C177" s="260" t="s">
        <v>112</v>
      </c>
      <c r="D177" s="260"/>
      <c r="E177" s="260"/>
      <c r="F177" s="283" t="s">
        <v>382</v>
      </c>
      <c r="G177" s="260"/>
      <c r="H177" s="260" t="s">
        <v>450</v>
      </c>
      <c r="I177" s="260" t="s">
        <v>451</v>
      </c>
      <c r="J177" s="260"/>
      <c r="K177" s="308"/>
    </row>
    <row r="178" s="1" customFormat="1" ht="15" customHeight="1">
      <c r="B178" s="285"/>
      <c r="C178" s="260" t="s">
        <v>57</v>
      </c>
      <c r="D178" s="260"/>
      <c r="E178" s="260"/>
      <c r="F178" s="283" t="s">
        <v>382</v>
      </c>
      <c r="G178" s="260"/>
      <c r="H178" s="260" t="s">
        <v>452</v>
      </c>
      <c r="I178" s="260" t="s">
        <v>453</v>
      </c>
      <c r="J178" s="260">
        <v>1</v>
      </c>
      <c r="K178" s="308"/>
    </row>
    <row r="179" s="1" customFormat="1" ht="15" customHeight="1">
      <c r="B179" s="285"/>
      <c r="C179" s="260" t="s">
        <v>53</v>
      </c>
      <c r="D179" s="260"/>
      <c r="E179" s="260"/>
      <c r="F179" s="283" t="s">
        <v>382</v>
      </c>
      <c r="G179" s="260"/>
      <c r="H179" s="260" t="s">
        <v>454</v>
      </c>
      <c r="I179" s="260" t="s">
        <v>384</v>
      </c>
      <c r="J179" s="260">
        <v>20</v>
      </c>
      <c r="K179" s="308"/>
    </row>
    <row r="180" s="1" customFormat="1" ht="15" customHeight="1">
      <c r="B180" s="285"/>
      <c r="C180" s="260" t="s">
        <v>54</v>
      </c>
      <c r="D180" s="260"/>
      <c r="E180" s="260"/>
      <c r="F180" s="283" t="s">
        <v>382</v>
      </c>
      <c r="G180" s="260"/>
      <c r="H180" s="260" t="s">
        <v>455</v>
      </c>
      <c r="I180" s="260" t="s">
        <v>384</v>
      </c>
      <c r="J180" s="260">
        <v>255</v>
      </c>
      <c r="K180" s="308"/>
    </row>
    <row r="181" s="1" customFormat="1" ht="15" customHeight="1">
      <c r="B181" s="285"/>
      <c r="C181" s="260" t="s">
        <v>113</v>
      </c>
      <c r="D181" s="260"/>
      <c r="E181" s="260"/>
      <c r="F181" s="283" t="s">
        <v>382</v>
      </c>
      <c r="G181" s="260"/>
      <c r="H181" s="260" t="s">
        <v>346</v>
      </c>
      <c r="I181" s="260" t="s">
        <v>384</v>
      </c>
      <c r="J181" s="260">
        <v>10</v>
      </c>
      <c r="K181" s="308"/>
    </row>
    <row r="182" s="1" customFormat="1" ht="15" customHeight="1">
      <c r="B182" s="285"/>
      <c r="C182" s="260" t="s">
        <v>114</v>
      </c>
      <c r="D182" s="260"/>
      <c r="E182" s="260"/>
      <c r="F182" s="283" t="s">
        <v>382</v>
      </c>
      <c r="G182" s="260"/>
      <c r="H182" s="260" t="s">
        <v>456</v>
      </c>
      <c r="I182" s="260" t="s">
        <v>417</v>
      </c>
      <c r="J182" s="260"/>
      <c r="K182" s="308"/>
    </row>
    <row r="183" s="1" customFormat="1" ht="15" customHeight="1">
      <c r="B183" s="285"/>
      <c r="C183" s="260" t="s">
        <v>457</v>
      </c>
      <c r="D183" s="260"/>
      <c r="E183" s="260"/>
      <c r="F183" s="283" t="s">
        <v>382</v>
      </c>
      <c r="G183" s="260"/>
      <c r="H183" s="260" t="s">
        <v>458</v>
      </c>
      <c r="I183" s="260" t="s">
        <v>417</v>
      </c>
      <c r="J183" s="260"/>
      <c r="K183" s="308"/>
    </row>
    <row r="184" s="1" customFormat="1" ht="15" customHeight="1">
      <c r="B184" s="285"/>
      <c r="C184" s="260" t="s">
        <v>446</v>
      </c>
      <c r="D184" s="260"/>
      <c r="E184" s="260"/>
      <c r="F184" s="283" t="s">
        <v>382</v>
      </c>
      <c r="G184" s="260"/>
      <c r="H184" s="260" t="s">
        <v>459</v>
      </c>
      <c r="I184" s="260" t="s">
        <v>417</v>
      </c>
      <c r="J184" s="260"/>
      <c r="K184" s="308"/>
    </row>
    <row r="185" s="1" customFormat="1" ht="15" customHeight="1">
      <c r="B185" s="285"/>
      <c r="C185" s="260" t="s">
        <v>116</v>
      </c>
      <c r="D185" s="260"/>
      <c r="E185" s="260"/>
      <c r="F185" s="283" t="s">
        <v>388</v>
      </c>
      <c r="G185" s="260"/>
      <c r="H185" s="260" t="s">
        <v>460</v>
      </c>
      <c r="I185" s="260" t="s">
        <v>384</v>
      </c>
      <c r="J185" s="260">
        <v>50</v>
      </c>
      <c r="K185" s="308"/>
    </row>
    <row r="186" s="1" customFormat="1" ht="15" customHeight="1">
      <c r="B186" s="285"/>
      <c r="C186" s="260" t="s">
        <v>461</v>
      </c>
      <c r="D186" s="260"/>
      <c r="E186" s="260"/>
      <c r="F186" s="283" t="s">
        <v>388</v>
      </c>
      <c r="G186" s="260"/>
      <c r="H186" s="260" t="s">
        <v>462</v>
      </c>
      <c r="I186" s="260" t="s">
        <v>463</v>
      </c>
      <c r="J186" s="260"/>
      <c r="K186" s="308"/>
    </row>
    <row r="187" s="1" customFormat="1" ht="15" customHeight="1">
      <c r="B187" s="285"/>
      <c r="C187" s="260" t="s">
        <v>464</v>
      </c>
      <c r="D187" s="260"/>
      <c r="E187" s="260"/>
      <c r="F187" s="283" t="s">
        <v>388</v>
      </c>
      <c r="G187" s="260"/>
      <c r="H187" s="260" t="s">
        <v>465</v>
      </c>
      <c r="I187" s="260" t="s">
        <v>463</v>
      </c>
      <c r="J187" s="260"/>
      <c r="K187" s="308"/>
    </row>
    <row r="188" s="1" customFormat="1" ht="15" customHeight="1">
      <c r="B188" s="285"/>
      <c r="C188" s="260" t="s">
        <v>466</v>
      </c>
      <c r="D188" s="260"/>
      <c r="E188" s="260"/>
      <c r="F188" s="283" t="s">
        <v>388</v>
      </c>
      <c r="G188" s="260"/>
      <c r="H188" s="260" t="s">
        <v>467</v>
      </c>
      <c r="I188" s="260" t="s">
        <v>463</v>
      </c>
      <c r="J188" s="260"/>
      <c r="K188" s="308"/>
    </row>
    <row r="189" s="1" customFormat="1" ht="15" customHeight="1">
      <c r="B189" s="285"/>
      <c r="C189" s="321" t="s">
        <v>468</v>
      </c>
      <c r="D189" s="260"/>
      <c r="E189" s="260"/>
      <c r="F189" s="283" t="s">
        <v>388</v>
      </c>
      <c r="G189" s="260"/>
      <c r="H189" s="260" t="s">
        <v>469</v>
      </c>
      <c r="I189" s="260" t="s">
        <v>470</v>
      </c>
      <c r="J189" s="322" t="s">
        <v>471</v>
      </c>
      <c r="K189" s="308"/>
    </row>
    <row r="190" s="16" customFormat="1" ht="15" customHeight="1">
      <c r="B190" s="323"/>
      <c r="C190" s="324" t="s">
        <v>472</v>
      </c>
      <c r="D190" s="325"/>
      <c r="E190" s="325"/>
      <c r="F190" s="326" t="s">
        <v>388</v>
      </c>
      <c r="G190" s="325"/>
      <c r="H190" s="325" t="s">
        <v>473</v>
      </c>
      <c r="I190" s="325" t="s">
        <v>470</v>
      </c>
      <c r="J190" s="327" t="s">
        <v>471</v>
      </c>
      <c r="K190" s="328"/>
    </row>
    <row r="191" s="1" customFormat="1" ht="15" customHeight="1">
      <c r="B191" s="285"/>
      <c r="C191" s="321" t="s">
        <v>42</v>
      </c>
      <c r="D191" s="260"/>
      <c r="E191" s="260"/>
      <c r="F191" s="283" t="s">
        <v>382</v>
      </c>
      <c r="G191" s="260"/>
      <c r="H191" s="257" t="s">
        <v>474</v>
      </c>
      <c r="I191" s="260" t="s">
        <v>475</v>
      </c>
      <c r="J191" s="260"/>
      <c r="K191" s="308"/>
    </row>
    <row r="192" s="1" customFormat="1" ht="15" customHeight="1">
      <c r="B192" s="285"/>
      <c r="C192" s="321" t="s">
        <v>476</v>
      </c>
      <c r="D192" s="260"/>
      <c r="E192" s="260"/>
      <c r="F192" s="283" t="s">
        <v>382</v>
      </c>
      <c r="G192" s="260"/>
      <c r="H192" s="260" t="s">
        <v>477</v>
      </c>
      <c r="I192" s="260" t="s">
        <v>417</v>
      </c>
      <c r="J192" s="260"/>
      <c r="K192" s="308"/>
    </row>
    <row r="193" s="1" customFormat="1" ht="15" customHeight="1">
      <c r="B193" s="285"/>
      <c r="C193" s="321" t="s">
        <v>478</v>
      </c>
      <c r="D193" s="260"/>
      <c r="E193" s="260"/>
      <c r="F193" s="283" t="s">
        <v>382</v>
      </c>
      <c r="G193" s="260"/>
      <c r="H193" s="260" t="s">
        <v>479</v>
      </c>
      <c r="I193" s="260" t="s">
        <v>417</v>
      </c>
      <c r="J193" s="260"/>
      <c r="K193" s="308"/>
    </row>
    <row r="194" s="1" customFormat="1" ht="15" customHeight="1">
      <c r="B194" s="285"/>
      <c r="C194" s="321" t="s">
        <v>480</v>
      </c>
      <c r="D194" s="260"/>
      <c r="E194" s="260"/>
      <c r="F194" s="283" t="s">
        <v>388</v>
      </c>
      <c r="G194" s="260"/>
      <c r="H194" s="260" t="s">
        <v>481</v>
      </c>
      <c r="I194" s="260" t="s">
        <v>417</v>
      </c>
      <c r="J194" s="260"/>
      <c r="K194" s="308"/>
    </row>
    <row r="195" s="1" customFormat="1" ht="15" customHeight="1">
      <c r="B195" s="314"/>
      <c r="C195" s="329"/>
      <c r="D195" s="294"/>
      <c r="E195" s="294"/>
      <c r="F195" s="294"/>
      <c r="G195" s="294"/>
      <c r="H195" s="294"/>
      <c r="I195" s="294"/>
      <c r="J195" s="294"/>
      <c r="K195" s="315"/>
    </row>
    <row r="196" s="1" customFormat="1" ht="18.75" customHeight="1">
      <c r="B196" s="296"/>
      <c r="C196" s="306"/>
      <c r="D196" s="306"/>
      <c r="E196" s="306"/>
      <c r="F196" s="316"/>
      <c r="G196" s="306"/>
      <c r="H196" s="306"/>
      <c r="I196" s="306"/>
      <c r="J196" s="306"/>
      <c r="K196" s="296"/>
    </row>
    <row r="197" s="1" customFormat="1" ht="18.75" customHeight="1">
      <c r="B197" s="296"/>
      <c r="C197" s="306"/>
      <c r="D197" s="306"/>
      <c r="E197" s="306"/>
      <c r="F197" s="316"/>
      <c r="G197" s="306"/>
      <c r="H197" s="306"/>
      <c r="I197" s="306"/>
      <c r="J197" s="306"/>
      <c r="K197" s="296"/>
    </row>
    <row r="198" s="1" customFormat="1" ht="18.75" customHeight="1">
      <c r="B198" s="268"/>
      <c r="C198" s="268"/>
      <c r="D198" s="268"/>
      <c r="E198" s="268"/>
      <c r="F198" s="268"/>
      <c r="G198" s="268"/>
      <c r="H198" s="268"/>
      <c r="I198" s="268"/>
      <c r="J198" s="268"/>
      <c r="K198" s="268"/>
    </row>
    <row r="199" s="1" customFormat="1">
      <c r="B199" s="247"/>
      <c r="C199" s="248"/>
      <c r="D199" s="248"/>
      <c r="E199" s="248"/>
      <c r="F199" s="248"/>
      <c r="G199" s="248"/>
      <c r="H199" s="248"/>
      <c r="I199" s="248"/>
      <c r="J199" s="248"/>
      <c r="K199" s="249"/>
    </row>
    <row r="200" s="1" customFormat="1" ht="21">
      <c r="B200" s="250"/>
      <c r="C200" s="251" t="s">
        <v>482</v>
      </c>
      <c r="D200" s="251"/>
      <c r="E200" s="251"/>
      <c r="F200" s="251"/>
      <c r="G200" s="251"/>
      <c r="H200" s="251"/>
      <c r="I200" s="251"/>
      <c r="J200" s="251"/>
      <c r="K200" s="252"/>
    </row>
    <row r="201" s="1" customFormat="1" ht="25.5" customHeight="1">
      <c r="B201" s="250"/>
      <c r="C201" s="330" t="s">
        <v>483</v>
      </c>
      <c r="D201" s="330"/>
      <c r="E201" s="330"/>
      <c r="F201" s="330" t="s">
        <v>484</v>
      </c>
      <c r="G201" s="331"/>
      <c r="H201" s="330" t="s">
        <v>485</v>
      </c>
      <c r="I201" s="330"/>
      <c r="J201" s="330"/>
      <c r="K201" s="252"/>
    </row>
    <row r="202" s="1" customFormat="1" ht="5.25" customHeight="1">
      <c r="B202" s="285"/>
      <c r="C202" s="280"/>
      <c r="D202" s="280"/>
      <c r="E202" s="280"/>
      <c r="F202" s="280"/>
      <c r="G202" s="306"/>
      <c r="H202" s="280"/>
      <c r="I202" s="280"/>
      <c r="J202" s="280"/>
      <c r="K202" s="308"/>
    </row>
    <row r="203" s="1" customFormat="1" ht="15" customHeight="1">
      <c r="B203" s="285"/>
      <c r="C203" s="260" t="s">
        <v>475</v>
      </c>
      <c r="D203" s="260"/>
      <c r="E203" s="260"/>
      <c r="F203" s="283" t="s">
        <v>43</v>
      </c>
      <c r="G203" s="260"/>
      <c r="H203" s="260" t="s">
        <v>486</v>
      </c>
      <c r="I203" s="260"/>
      <c r="J203" s="260"/>
      <c r="K203" s="308"/>
    </row>
    <row r="204" s="1" customFormat="1" ht="15" customHeight="1">
      <c r="B204" s="285"/>
      <c r="C204" s="260"/>
      <c r="D204" s="260"/>
      <c r="E204" s="260"/>
      <c r="F204" s="283" t="s">
        <v>44</v>
      </c>
      <c r="G204" s="260"/>
      <c r="H204" s="260" t="s">
        <v>487</v>
      </c>
      <c r="I204" s="260"/>
      <c r="J204" s="260"/>
      <c r="K204" s="308"/>
    </row>
    <row r="205" s="1" customFormat="1" ht="15" customHeight="1">
      <c r="B205" s="285"/>
      <c r="C205" s="260"/>
      <c r="D205" s="260"/>
      <c r="E205" s="260"/>
      <c r="F205" s="283" t="s">
        <v>47</v>
      </c>
      <c r="G205" s="260"/>
      <c r="H205" s="260" t="s">
        <v>488</v>
      </c>
      <c r="I205" s="260"/>
      <c r="J205" s="260"/>
      <c r="K205" s="308"/>
    </row>
    <row r="206" s="1" customFormat="1" ht="15" customHeight="1">
      <c r="B206" s="285"/>
      <c r="C206" s="260"/>
      <c r="D206" s="260"/>
      <c r="E206" s="260"/>
      <c r="F206" s="283" t="s">
        <v>45</v>
      </c>
      <c r="G206" s="260"/>
      <c r="H206" s="260" t="s">
        <v>489</v>
      </c>
      <c r="I206" s="260"/>
      <c r="J206" s="260"/>
      <c r="K206" s="308"/>
    </row>
    <row r="207" s="1" customFormat="1" ht="15" customHeight="1">
      <c r="B207" s="285"/>
      <c r="C207" s="260"/>
      <c r="D207" s="260"/>
      <c r="E207" s="260"/>
      <c r="F207" s="283" t="s">
        <v>46</v>
      </c>
      <c r="G207" s="260"/>
      <c r="H207" s="260" t="s">
        <v>490</v>
      </c>
      <c r="I207" s="260"/>
      <c r="J207" s="260"/>
      <c r="K207" s="308"/>
    </row>
    <row r="208" s="1" customFormat="1" ht="15" customHeight="1">
      <c r="B208" s="285"/>
      <c r="C208" s="260"/>
      <c r="D208" s="260"/>
      <c r="E208" s="260"/>
      <c r="F208" s="283"/>
      <c r="G208" s="260"/>
      <c r="H208" s="260"/>
      <c r="I208" s="260"/>
      <c r="J208" s="260"/>
      <c r="K208" s="308"/>
    </row>
    <row r="209" s="1" customFormat="1" ht="15" customHeight="1">
      <c r="B209" s="285"/>
      <c r="C209" s="260" t="s">
        <v>429</v>
      </c>
      <c r="D209" s="260"/>
      <c r="E209" s="260"/>
      <c r="F209" s="283" t="s">
        <v>79</v>
      </c>
      <c r="G209" s="260"/>
      <c r="H209" s="260" t="s">
        <v>491</v>
      </c>
      <c r="I209" s="260"/>
      <c r="J209" s="260"/>
      <c r="K209" s="308"/>
    </row>
    <row r="210" s="1" customFormat="1" ht="15" customHeight="1">
      <c r="B210" s="285"/>
      <c r="C210" s="260"/>
      <c r="D210" s="260"/>
      <c r="E210" s="260"/>
      <c r="F210" s="283" t="s">
        <v>326</v>
      </c>
      <c r="G210" s="260"/>
      <c r="H210" s="260" t="s">
        <v>327</v>
      </c>
      <c r="I210" s="260"/>
      <c r="J210" s="260"/>
      <c r="K210" s="308"/>
    </row>
    <row r="211" s="1" customFormat="1" ht="15" customHeight="1">
      <c r="B211" s="285"/>
      <c r="C211" s="260"/>
      <c r="D211" s="260"/>
      <c r="E211" s="260"/>
      <c r="F211" s="283" t="s">
        <v>324</v>
      </c>
      <c r="G211" s="260"/>
      <c r="H211" s="260" t="s">
        <v>492</v>
      </c>
      <c r="I211" s="260"/>
      <c r="J211" s="260"/>
      <c r="K211" s="308"/>
    </row>
    <row r="212" s="1" customFormat="1" ht="15" customHeight="1">
      <c r="B212" s="332"/>
      <c r="C212" s="260"/>
      <c r="D212" s="260"/>
      <c r="E212" s="260"/>
      <c r="F212" s="283" t="s">
        <v>328</v>
      </c>
      <c r="G212" s="321"/>
      <c r="H212" s="312" t="s">
        <v>329</v>
      </c>
      <c r="I212" s="312"/>
      <c r="J212" s="312"/>
      <c r="K212" s="333"/>
    </row>
    <row r="213" s="1" customFormat="1" ht="15" customHeight="1">
      <c r="B213" s="332"/>
      <c r="C213" s="260"/>
      <c r="D213" s="260"/>
      <c r="E213" s="260"/>
      <c r="F213" s="283" t="s">
        <v>124</v>
      </c>
      <c r="G213" s="321"/>
      <c r="H213" s="312" t="s">
        <v>493</v>
      </c>
      <c r="I213" s="312"/>
      <c r="J213" s="312"/>
      <c r="K213" s="333"/>
    </row>
    <row r="214" s="1" customFormat="1" ht="15" customHeight="1">
      <c r="B214" s="332"/>
      <c r="C214" s="260"/>
      <c r="D214" s="260"/>
      <c r="E214" s="260"/>
      <c r="F214" s="283"/>
      <c r="G214" s="321"/>
      <c r="H214" s="312"/>
      <c r="I214" s="312"/>
      <c r="J214" s="312"/>
      <c r="K214" s="333"/>
    </row>
    <row r="215" s="1" customFormat="1" ht="15" customHeight="1">
      <c r="B215" s="332"/>
      <c r="C215" s="260" t="s">
        <v>453</v>
      </c>
      <c r="D215" s="260"/>
      <c r="E215" s="260"/>
      <c r="F215" s="283">
        <v>1</v>
      </c>
      <c r="G215" s="321"/>
      <c r="H215" s="312" t="s">
        <v>494</v>
      </c>
      <c r="I215" s="312"/>
      <c r="J215" s="312"/>
      <c r="K215" s="333"/>
    </row>
    <row r="216" s="1" customFormat="1" ht="15" customHeight="1">
      <c r="B216" s="332"/>
      <c r="C216" s="260"/>
      <c r="D216" s="260"/>
      <c r="E216" s="260"/>
      <c r="F216" s="283">
        <v>2</v>
      </c>
      <c r="G216" s="321"/>
      <c r="H216" s="312" t="s">
        <v>495</v>
      </c>
      <c r="I216" s="312"/>
      <c r="J216" s="312"/>
      <c r="K216" s="333"/>
    </row>
    <row r="217" s="1" customFormat="1" ht="15" customHeight="1">
      <c r="B217" s="332"/>
      <c r="C217" s="260"/>
      <c r="D217" s="260"/>
      <c r="E217" s="260"/>
      <c r="F217" s="283">
        <v>3</v>
      </c>
      <c r="G217" s="321"/>
      <c r="H217" s="312" t="s">
        <v>496</v>
      </c>
      <c r="I217" s="312"/>
      <c r="J217" s="312"/>
      <c r="K217" s="333"/>
    </row>
    <row r="218" s="1" customFormat="1" ht="15" customHeight="1">
      <c r="B218" s="332"/>
      <c r="C218" s="260"/>
      <c r="D218" s="260"/>
      <c r="E218" s="260"/>
      <c r="F218" s="283">
        <v>4</v>
      </c>
      <c r="G218" s="321"/>
      <c r="H218" s="312" t="s">
        <v>497</v>
      </c>
      <c r="I218" s="312"/>
      <c r="J218" s="312"/>
      <c r="K218" s="333"/>
    </row>
    <row r="219" s="1" customFormat="1" ht="12.75" customHeight="1">
      <c r="B219" s="334"/>
      <c r="C219" s="335"/>
      <c r="D219" s="335"/>
      <c r="E219" s="335"/>
      <c r="F219" s="335"/>
      <c r="G219" s="335"/>
      <c r="H219" s="335"/>
      <c r="I219" s="335"/>
      <c r="J219" s="335"/>
      <c r="K219" s="33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81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102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27" customHeight="1">
      <c r="B7" s="21"/>
      <c r="E7" s="134" t="str">
        <f>'Rekapitulace stavby'!K6</f>
        <v>ZŠ a ZUŠ Šmeralova 15 II.stupeň - půdní vestavba, odborné učebny - dodávka nábytku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103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5.6" customHeight="1">
      <c r="A9" s="39"/>
      <c r="B9" s="45"/>
      <c r="C9" s="39"/>
      <c r="D9" s="39"/>
      <c r="E9" s="136" t="s">
        <v>104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10. 3. 2025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2" customHeight="1">
      <c r="A27" s="139"/>
      <c r="B27" s="140"/>
      <c r="C27" s="139"/>
      <c r="D27" s="139"/>
      <c r="E27" s="141" t="s">
        <v>37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ROUND((SUM(BE81:BE110)),  2)</f>
        <v>0</v>
      </c>
      <c r="G33" s="39"/>
      <c r="H33" s="39"/>
      <c r="I33" s="149">
        <v>0.20999999999999999</v>
      </c>
      <c r="J33" s="148">
        <f>ROUND(((SUM(BE81:BE110))*I33),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ROUND((SUM(BF81:BF110)),  2)</f>
        <v>0</v>
      </c>
      <c r="G34" s="39"/>
      <c r="H34" s="39"/>
      <c r="I34" s="149">
        <v>0.12</v>
      </c>
      <c r="J34" s="148">
        <f>ROUND(((SUM(BF81:BF110))*I34),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ROUND((SUM(BG81:BG110)),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ROUND((SUM(BH81:BH110)),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ROUND((SUM(BI81:BI110)),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105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7" customHeight="1">
      <c r="A48" s="39"/>
      <c r="B48" s="40"/>
      <c r="C48" s="41"/>
      <c r="D48" s="41"/>
      <c r="E48" s="161" t="str">
        <f>E7</f>
        <v>ZŠ a ZUŠ Šmeralova 15 II.stupeň - půdní vestavba, odborné učebny - dodávka nábytku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103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6" customHeight="1">
      <c r="A50" s="39"/>
      <c r="B50" s="40"/>
      <c r="C50" s="41"/>
      <c r="D50" s="41"/>
      <c r="E50" s="70" t="str">
        <f>E9</f>
        <v>4.03 - Kabinet přírodních věd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Karlovy Vary</v>
      </c>
      <c r="G52" s="41"/>
      <c r="H52" s="41"/>
      <c r="I52" s="33" t="s">
        <v>23</v>
      </c>
      <c r="J52" s="73" t="str">
        <f>IF(J12="","",J12)</f>
        <v>10. 3. 2025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6" customHeight="1">
      <c r="A54" s="39"/>
      <c r="B54" s="40"/>
      <c r="C54" s="33" t="s">
        <v>25</v>
      </c>
      <c r="D54" s="41"/>
      <c r="E54" s="41"/>
      <c r="F54" s="28" t="str">
        <f>E15</f>
        <v>Statutární Město Karlovy Vary</v>
      </c>
      <c r="G54" s="41"/>
      <c r="H54" s="41"/>
      <c r="I54" s="33" t="s">
        <v>31</v>
      </c>
      <c r="J54" s="37" t="str">
        <f>E21</f>
        <v>Oto Szakos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6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106</v>
      </c>
      <c r="D57" s="163"/>
      <c r="E57" s="163"/>
      <c r="F57" s="163"/>
      <c r="G57" s="163"/>
      <c r="H57" s="163"/>
      <c r="I57" s="163"/>
      <c r="J57" s="164" t="s">
        <v>107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108</v>
      </c>
    </row>
    <row r="60" s="9" customFormat="1" ht="24.96" customHeight="1">
      <c r="A60" s="9"/>
      <c r="B60" s="166"/>
      <c r="C60" s="167"/>
      <c r="D60" s="168" t="s">
        <v>109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110</v>
      </c>
      <c r="E61" s="175"/>
      <c r="F61" s="175"/>
      <c r="G61" s="175"/>
      <c r="H61" s="175"/>
      <c r="I61" s="175"/>
      <c r="J61" s="176">
        <f>J106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111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7" customHeight="1">
      <c r="A71" s="39"/>
      <c r="B71" s="40"/>
      <c r="C71" s="41"/>
      <c r="D71" s="41"/>
      <c r="E71" s="161" t="str">
        <f>E7</f>
        <v>ZŠ a ZUŠ Šmeralova 15 II.stupeň - půdní vestavba, odborné učebny - dodávka nábytku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103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5.6" customHeight="1">
      <c r="A73" s="39"/>
      <c r="B73" s="40"/>
      <c r="C73" s="41"/>
      <c r="D73" s="41"/>
      <c r="E73" s="70" t="str">
        <f>E9</f>
        <v>4.03 - Kabinet přírodních věd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Karlovy Vary</v>
      </c>
      <c r="G75" s="41"/>
      <c r="H75" s="41"/>
      <c r="I75" s="33" t="s">
        <v>23</v>
      </c>
      <c r="J75" s="73" t="str">
        <f>IF(J12="","",J12)</f>
        <v>10. 3. 2025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6" customHeight="1">
      <c r="A77" s="39"/>
      <c r="B77" s="40"/>
      <c r="C77" s="33" t="s">
        <v>25</v>
      </c>
      <c r="D77" s="41"/>
      <c r="E77" s="41"/>
      <c r="F77" s="28" t="str">
        <f>E15</f>
        <v>Statutární Město Karlovy Vary</v>
      </c>
      <c r="G77" s="41"/>
      <c r="H77" s="41"/>
      <c r="I77" s="33" t="s">
        <v>31</v>
      </c>
      <c r="J77" s="37" t="str">
        <f>E21</f>
        <v>Oto Szakos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6" customHeight="1">
      <c r="A78" s="39"/>
      <c r="B78" s="40"/>
      <c r="C78" s="33" t="s">
        <v>29</v>
      </c>
      <c r="D78" s="41"/>
      <c r="E78" s="41"/>
      <c r="F78" s="28" t="str">
        <f>IF(E18="","",E18)</f>
        <v>Vyplň údaj</v>
      </c>
      <c r="G78" s="41"/>
      <c r="H78" s="41"/>
      <c r="I78" s="33" t="s">
        <v>34</v>
      </c>
      <c r="J78" s="37" t="str">
        <f>E24</f>
        <v xml:space="preserve"> 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112</v>
      </c>
      <c r="D80" s="181" t="s">
        <v>57</v>
      </c>
      <c r="E80" s="181" t="s">
        <v>53</v>
      </c>
      <c r="F80" s="181" t="s">
        <v>54</v>
      </c>
      <c r="G80" s="181" t="s">
        <v>113</v>
      </c>
      <c r="H80" s="181" t="s">
        <v>114</v>
      </c>
      <c r="I80" s="181" t="s">
        <v>115</v>
      </c>
      <c r="J80" s="181" t="s">
        <v>107</v>
      </c>
      <c r="K80" s="182" t="s">
        <v>116</v>
      </c>
      <c r="L80" s="183"/>
      <c r="M80" s="93" t="s">
        <v>19</v>
      </c>
      <c r="N80" s="94" t="s">
        <v>42</v>
      </c>
      <c r="O80" s="94" t="s">
        <v>117</v>
      </c>
      <c r="P80" s="94" t="s">
        <v>118</v>
      </c>
      <c r="Q80" s="94" t="s">
        <v>119</v>
      </c>
      <c r="R80" s="94" t="s">
        <v>120</v>
      </c>
      <c r="S80" s="94" t="s">
        <v>121</v>
      </c>
      <c r="T80" s="95" t="s">
        <v>122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123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</f>
        <v>0</v>
      </c>
      <c r="Q81" s="97"/>
      <c r="R81" s="186">
        <f>R82</f>
        <v>0</v>
      </c>
      <c r="S81" s="97"/>
      <c r="T81" s="187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71</v>
      </c>
      <c r="AU81" s="18" t="s">
        <v>108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71</v>
      </c>
      <c r="E82" s="192" t="s">
        <v>124</v>
      </c>
      <c r="F82" s="192" t="s">
        <v>125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P83+SUM(P84:P106)</f>
        <v>0</v>
      </c>
      <c r="Q82" s="197"/>
      <c r="R82" s="198">
        <f>R83+SUM(R84:R106)</f>
        <v>0</v>
      </c>
      <c r="S82" s="197"/>
      <c r="T82" s="199">
        <f>T83+SUM(T84:T106)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126</v>
      </c>
      <c r="AT82" s="201" t="s">
        <v>71</v>
      </c>
      <c r="AU82" s="201" t="s">
        <v>72</v>
      </c>
      <c r="AY82" s="200" t="s">
        <v>127</v>
      </c>
      <c r="BK82" s="202">
        <f>BK83+SUM(BK84:BK106)</f>
        <v>0</v>
      </c>
    </row>
    <row r="83" s="2" customFormat="1" ht="14.4" customHeight="1">
      <c r="A83" s="39"/>
      <c r="B83" s="40"/>
      <c r="C83" s="203" t="s">
        <v>80</v>
      </c>
      <c r="D83" s="203" t="s">
        <v>128</v>
      </c>
      <c r="E83" s="204" t="s">
        <v>129</v>
      </c>
      <c r="F83" s="205" t="s">
        <v>130</v>
      </c>
      <c r="G83" s="206" t="s">
        <v>131</v>
      </c>
      <c r="H83" s="207">
        <v>2</v>
      </c>
      <c r="I83" s="208"/>
      <c r="J83" s="209">
        <f>ROUND(I83*H83,2)</f>
        <v>0</v>
      </c>
      <c r="K83" s="205" t="s">
        <v>19</v>
      </c>
      <c r="L83" s="45"/>
      <c r="M83" s="210" t="s">
        <v>19</v>
      </c>
      <c r="N83" s="211" t="s">
        <v>43</v>
      </c>
      <c r="O83" s="85"/>
      <c r="P83" s="212">
        <f>O83*H83</f>
        <v>0</v>
      </c>
      <c r="Q83" s="212">
        <v>0</v>
      </c>
      <c r="R83" s="212">
        <f>Q83*H83</f>
        <v>0</v>
      </c>
      <c r="S83" s="212">
        <v>0</v>
      </c>
      <c r="T83" s="213">
        <f>S83*H83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R83" s="214" t="s">
        <v>132</v>
      </c>
      <c r="AT83" s="214" t="s">
        <v>128</v>
      </c>
      <c r="AU83" s="214" t="s">
        <v>80</v>
      </c>
      <c r="AY83" s="18" t="s">
        <v>127</v>
      </c>
      <c r="BE83" s="215">
        <f>IF(N83="základní",J83,0)</f>
        <v>0</v>
      </c>
      <c r="BF83" s="215">
        <f>IF(N83="snížená",J83,0)</f>
        <v>0</v>
      </c>
      <c r="BG83" s="215">
        <f>IF(N83="zákl. přenesená",J83,0)</f>
        <v>0</v>
      </c>
      <c r="BH83" s="215">
        <f>IF(N83="sníž. přenesená",J83,0)</f>
        <v>0</v>
      </c>
      <c r="BI83" s="215">
        <f>IF(N83="nulová",J83,0)</f>
        <v>0</v>
      </c>
      <c r="BJ83" s="18" t="s">
        <v>80</v>
      </c>
      <c r="BK83" s="215">
        <f>ROUND(I83*H83,2)</f>
        <v>0</v>
      </c>
      <c r="BL83" s="18" t="s">
        <v>132</v>
      </c>
      <c r="BM83" s="214" t="s">
        <v>133</v>
      </c>
    </row>
    <row r="84" s="2" customFormat="1">
      <c r="A84" s="39"/>
      <c r="B84" s="40"/>
      <c r="C84" s="41"/>
      <c r="D84" s="216" t="s">
        <v>134</v>
      </c>
      <c r="E84" s="41"/>
      <c r="F84" s="217" t="s">
        <v>130</v>
      </c>
      <c r="G84" s="41"/>
      <c r="H84" s="41"/>
      <c r="I84" s="218"/>
      <c r="J84" s="41"/>
      <c r="K84" s="41"/>
      <c r="L84" s="45"/>
      <c r="M84" s="219"/>
      <c r="N84" s="220"/>
      <c r="O84" s="85"/>
      <c r="P84" s="85"/>
      <c r="Q84" s="85"/>
      <c r="R84" s="85"/>
      <c r="S84" s="85"/>
      <c r="T84" s="86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134</v>
      </c>
      <c r="AU84" s="18" t="s">
        <v>80</v>
      </c>
    </row>
    <row r="85" s="2" customFormat="1">
      <c r="A85" s="39"/>
      <c r="B85" s="40"/>
      <c r="C85" s="41"/>
      <c r="D85" s="216" t="s">
        <v>135</v>
      </c>
      <c r="E85" s="41"/>
      <c r="F85" s="221" t="s">
        <v>136</v>
      </c>
      <c r="G85" s="41"/>
      <c r="H85" s="41"/>
      <c r="I85" s="218"/>
      <c r="J85" s="41"/>
      <c r="K85" s="41"/>
      <c r="L85" s="45"/>
      <c r="M85" s="219"/>
      <c r="N85" s="220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135</v>
      </c>
      <c r="AU85" s="18" t="s">
        <v>80</v>
      </c>
    </row>
    <row r="86" s="2" customFormat="1" ht="14.4" customHeight="1">
      <c r="A86" s="39"/>
      <c r="B86" s="40"/>
      <c r="C86" s="203" t="s">
        <v>82</v>
      </c>
      <c r="D86" s="203" t="s">
        <v>128</v>
      </c>
      <c r="E86" s="204" t="s">
        <v>137</v>
      </c>
      <c r="F86" s="205" t="s">
        <v>138</v>
      </c>
      <c r="G86" s="206" t="s">
        <v>131</v>
      </c>
      <c r="H86" s="207">
        <v>2</v>
      </c>
      <c r="I86" s="208"/>
      <c r="J86" s="209">
        <f>ROUND(I86*H86,2)</f>
        <v>0</v>
      </c>
      <c r="K86" s="205" t="s">
        <v>19</v>
      </c>
      <c r="L86" s="45"/>
      <c r="M86" s="210" t="s">
        <v>19</v>
      </c>
      <c r="N86" s="211" t="s">
        <v>43</v>
      </c>
      <c r="O86" s="85"/>
      <c r="P86" s="212">
        <f>O86*H86</f>
        <v>0</v>
      </c>
      <c r="Q86" s="212">
        <v>0</v>
      </c>
      <c r="R86" s="212">
        <f>Q86*H86</f>
        <v>0</v>
      </c>
      <c r="S86" s="212">
        <v>0</v>
      </c>
      <c r="T86" s="213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4" t="s">
        <v>132</v>
      </c>
      <c r="AT86" s="214" t="s">
        <v>128</v>
      </c>
      <c r="AU86" s="214" t="s">
        <v>80</v>
      </c>
      <c r="AY86" s="18" t="s">
        <v>127</v>
      </c>
      <c r="BE86" s="215">
        <f>IF(N86="základní",J86,0)</f>
        <v>0</v>
      </c>
      <c r="BF86" s="215">
        <f>IF(N86="snížená",J86,0)</f>
        <v>0</v>
      </c>
      <c r="BG86" s="215">
        <f>IF(N86="zákl. přenesená",J86,0)</f>
        <v>0</v>
      </c>
      <c r="BH86" s="215">
        <f>IF(N86="sníž. přenesená",J86,0)</f>
        <v>0</v>
      </c>
      <c r="BI86" s="215">
        <f>IF(N86="nulová",J86,0)</f>
        <v>0</v>
      </c>
      <c r="BJ86" s="18" t="s">
        <v>80</v>
      </c>
      <c r="BK86" s="215">
        <f>ROUND(I86*H86,2)</f>
        <v>0</v>
      </c>
      <c r="BL86" s="18" t="s">
        <v>132</v>
      </c>
      <c r="BM86" s="214" t="s">
        <v>139</v>
      </c>
    </row>
    <row r="87" s="2" customFormat="1">
      <c r="A87" s="39"/>
      <c r="B87" s="40"/>
      <c r="C87" s="41"/>
      <c r="D87" s="216" t="s">
        <v>134</v>
      </c>
      <c r="E87" s="41"/>
      <c r="F87" s="217" t="s">
        <v>138</v>
      </c>
      <c r="G87" s="41"/>
      <c r="H87" s="41"/>
      <c r="I87" s="218"/>
      <c r="J87" s="41"/>
      <c r="K87" s="41"/>
      <c r="L87" s="45"/>
      <c r="M87" s="219"/>
      <c r="N87" s="220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134</v>
      </c>
      <c r="AU87" s="18" t="s">
        <v>80</v>
      </c>
    </row>
    <row r="88" s="2" customFormat="1">
      <c r="A88" s="39"/>
      <c r="B88" s="40"/>
      <c r="C88" s="41"/>
      <c r="D88" s="216" t="s">
        <v>135</v>
      </c>
      <c r="E88" s="41"/>
      <c r="F88" s="221" t="s">
        <v>140</v>
      </c>
      <c r="G88" s="41"/>
      <c r="H88" s="41"/>
      <c r="I88" s="218"/>
      <c r="J88" s="41"/>
      <c r="K88" s="41"/>
      <c r="L88" s="45"/>
      <c r="M88" s="219"/>
      <c r="N88" s="220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135</v>
      </c>
      <c r="AU88" s="18" t="s">
        <v>80</v>
      </c>
    </row>
    <row r="89" s="2" customFormat="1" ht="14.4" customHeight="1">
      <c r="A89" s="39"/>
      <c r="B89" s="40"/>
      <c r="C89" s="203" t="s">
        <v>141</v>
      </c>
      <c r="D89" s="203" t="s">
        <v>128</v>
      </c>
      <c r="E89" s="204" t="s">
        <v>142</v>
      </c>
      <c r="F89" s="205" t="s">
        <v>143</v>
      </c>
      <c r="G89" s="206" t="s">
        <v>131</v>
      </c>
      <c r="H89" s="207">
        <v>2</v>
      </c>
      <c r="I89" s="208"/>
      <c r="J89" s="209">
        <f>ROUND(I89*H89,2)</f>
        <v>0</v>
      </c>
      <c r="K89" s="205" t="s">
        <v>19</v>
      </c>
      <c r="L89" s="45"/>
      <c r="M89" s="210" t="s">
        <v>19</v>
      </c>
      <c r="N89" s="211" t="s">
        <v>43</v>
      </c>
      <c r="O89" s="85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4" t="s">
        <v>132</v>
      </c>
      <c r="AT89" s="214" t="s">
        <v>128</v>
      </c>
      <c r="AU89" s="214" t="s">
        <v>80</v>
      </c>
      <c r="AY89" s="18" t="s">
        <v>127</v>
      </c>
      <c r="BE89" s="215">
        <f>IF(N89="základní",J89,0)</f>
        <v>0</v>
      </c>
      <c r="BF89" s="215">
        <f>IF(N89="snížená",J89,0)</f>
        <v>0</v>
      </c>
      <c r="BG89" s="215">
        <f>IF(N89="zákl. přenesená",J89,0)</f>
        <v>0</v>
      </c>
      <c r="BH89" s="215">
        <f>IF(N89="sníž. přenesená",J89,0)</f>
        <v>0</v>
      </c>
      <c r="BI89" s="215">
        <f>IF(N89="nulová",J89,0)</f>
        <v>0</v>
      </c>
      <c r="BJ89" s="18" t="s">
        <v>80</v>
      </c>
      <c r="BK89" s="215">
        <f>ROUND(I89*H89,2)</f>
        <v>0</v>
      </c>
      <c r="BL89" s="18" t="s">
        <v>132</v>
      </c>
      <c r="BM89" s="214" t="s">
        <v>144</v>
      </c>
    </row>
    <row r="90" s="2" customFormat="1">
      <c r="A90" s="39"/>
      <c r="B90" s="40"/>
      <c r="C90" s="41"/>
      <c r="D90" s="216" t="s">
        <v>134</v>
      </c>
      <c r="E90" s="41"/>
      <c r="F90" s="217" t="s">
        <v>143</v>
      </c>
      <c r="G90" s="41"/>
      <c r="H90" s="41"/>
      <c r="I90" s="218"/>
      <c r="J90" s="41"/>
      <c r="K90" s="41"/>
      <c r="L90" s="45"/>
      <c r="M90" s="219"/>
      <c r="N90" s="220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134</v>
      </c>
      <c r="AU90" s="18" t="s">
        <v>80</v>
      </c>
    </row>
    <row r="91" s="2" customFormat="1">
      <c r="A91" s="39"/>
      <c r="B91" s="40"/>
      <c r="C91" s="41"/>
      <c r="D91" s="216" t="s">
        <v>135</v>
      </c>
      <c r="E91" s="41"/>
      <c r="F91" s="221" t="s">
        <v>145</v>
      </c>
      <c r="G91" s="41"/>
      <c r="H91" s="41"/>
      <c r="I91" s="218"/>
      <c r="J91" s="41"/>
      <c r="K91" s="41"/>
      <c r="L91" s="45"/>
      <c r="M91" s="219"/>
      <c r="N91" s="220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135</v>
      </c>
      <c r="AU91" s="18" t="s">
        <v>80</v>
      </c>
    </row>
    <row r="92" s="2" customFormat="1" ht="14.4" customHeight="1">
      <c r="A92" s="39"/>
      <c r="B92" s="40"/>
      <c r="C92" s="203" t="s">
        <v>126</v>
      </c>
      <c r="D92" s="203" t="s">
        <v>128</v>
      </c>
      <c r="E92" s="204" t="s">
        <v>146</v>
      </c>
      <c r="F92" s="205" t="s">
        <v>143</v>
      </c>
      <c r="G92" s="206" t="s">
        <v>131</v>
      </c>
      <c r="H92" s="207">
        <v>1</v>
      </c>
      <c r="I92" s="208"/>
      <c r="J92" s="209">
        <f>ROUND(I92*H92,2)</f>
        <v>0</v>
      </c>
      <c r="K92" s="205" t="s">
        <v>19</v>
      </c>
      <c r="L92" s="45"/>
      <c r="M92" s="210" t="s">
        <v>19</v>
      </c>
      <c r="N92" s="211" t="s">
        <v>43</v>
      </c>
      <c r="O92" s="85"/>
      <c r="P92" s="212">
        <f>O92*H92</f>
        <v>0</v>
      </c>
      <c r="Q92" s="212">
        <v>0</v>
      </c>
      <c r="R92" s="212">
        <f>Q92*H92</f>
        <v>0</v>
      </c>
      <c r="S92" s="212">
        <v>0</v>
      </c>
      <c r="T92" s="21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4" t="s">
        <v>132</v>
      </c>
      <c r="AT92" s="214" t="s">
        <v>128</v>
      </c>
      <c r="AU92" s="214" t="s">
        <v>80</v>
      </c>
      <c r="AY92" s="18" t="s">
        <v>127</v>
      </c>
      <c r="BE92" s="215">
        <f>IF(N92="základní",J92,0)</f>
        <v>0</v>
      </c>
      <c r="BF92" s="215">
        <f>IF(N92="snížená",J92,0)</f>
        <v>0</v>
      </c>
      <c r="BG92" s="215">
        <f>IF(N92="zákl. přenesená",J92,0)</f>
        <v>0</v>
      </c>
      <c r="BH92" s="215">
        <f>IF(N92="sníž. přenesená",J92,0)</f>
        <v>0</v>
      </c>
      <c r="BI92" s="215">
        <f>IF(N92="nulová",J92,0)</f>
        <v>0</v>
      </c>
      <c r="BJ92" s="18" t="s">
        <v>80</v>
      </c>
      <c r="BK92" s="215">
        <f>ROUND(I92*H92,2)</f>
        <v>0</v>
      </c>
      <c r="BL92" s="18" t="s">
        <v>132</v>
      </c>
      <c r="BM92" s="214" t="s">
        <v>147</v>
      </c>
    </row>
    <row r="93" s="2" customFormat="1">
      <c r="A93" s="39"/>
      <c r="B93" s="40"/>
      <c r="C93" s="41"/>
      <c r="D93" s="216" t="s">
        <v>134</v>
      </c>
      <c r="E93" s="41"/>
      <c r="F93" s="217" t="s">
        <v>143</v>
      </c>
      <c r="G93" s="41"/>
      <c r="H93" s="41"/>
      <c r="I93" s="218"/>
      <c r="J93" s="41"/>
      <c r="K93" s="41"/>
      <c r="L93" s="45"/>
      <c r="M93" s="219"/>
      <c r="N93" s="22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134</v>
      </c>
      <c r="AU93" s="18" t="s">
        <v>80</v>
      </c>
    </row>
    <row r="94" s="2" customFormat="1">
      <c r="A94" s="39"/>
      <c r="B94" s="40"/>
      <c r="C94" s="41"/>
      <c r="D94" s="216" t="s">
        <v>135</v>
      </c>
      <c r="E94" s="41"/>
      <c r="F94" s="221" t="s">
        <v>148</v>
      </c>
      <c r="G94" s="41"/>
      <c r="H94" s="41"/>
      <c r="I94" s="218"/>
      <c r="J94" s="41"/>
      <c r="K94" s="41"/>
      <c r="L94" s="45"/>
      <c r="M94" s="219"/>
      <c r="N94" s="22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135</v>
      </c>
      <c r="AU94" s="18" t="s">
        <v>80</v>
      </c>
    </row>
    <row r="95" s="2" customFormat="1" ht="14.4" customHeight="1">
      <c r="A95" s="39"/>
      <c r="B95" s="40"/>
      <c r="C95" s="203" t="s">
        <v>149</v>
      </c>
      <c r="D95" s="203" t="s">
        <v>128</v>
      </c>
      <c r="E95" s="204" t="s">
        <v>150</v>
      </c>
      <c r="F95" s="205" t="s">
        <v>151</v>
      </c>
      <c r="G95" s="206" t="s">
        <v>131</v>
      </c>
      <c r="H95" s="207">
        <v>1</v>
      </c>
      <c r="I95" s="208"/>
      <c r="J95" s="209">
        <f>ROUND(I95*H95,2)</f>
        <v>0</v>
      </c>
      <c r="K95" s="205" t="s">
        <v>19</v>
      </c>
      <c r="L95" s="45"/>
      <c r="M95" s="210" t="s">
        <v>19</v>
      </c>
      <c r="N95" s="211" t="s">
        <v>43</v>
      </c>
      <c r="O95" s="85"/>
      <c r="P95" s="212">
        <f>O95*H95</f>
        <v>0</v>
      </c>
      <c r="Q95" s="212">
        <v>0</v>
      </c>
      <c r="R95" s="212">
        <f>Q95*H95</f>
        <v>0</v>
      </c>
      <c r="S95" s="212">
        <v>0</v>
      </c>
      <c r="T95" s="21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4" t="s">
        <v>132</v>
      </c>
      <c r="AT95" s="214" t="s">
        <v>128</v>
      </c>
      <c r="AU95" s="214" t="s">
        <v>80</v>
      </c>
      <c r="AY95" s="18" t="s">
        <v>127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8" t="s">
        <v>80</v>
      </c>
      <c r="BK95" s="215">
        <f>ROUND(I95*H95,2)</f>
        <v>0</v>
      </c>
      <c r="BL95" s="18" t="s">
        <v>132</v>
      </c>
      <c r="BM95" s="214" t="s">
        <v>152</v>
      </c>
    </row>
    <row r="96" s="2" customFormat="1">
      <c r="A96" s="39"/>
      <c r="B96" s="40"/>
      <c r="C96" s="41"/>
      <c r="D96" s="216" t="s">
        <v>134</v>
      </c>
      <c r="E96" s="41"/>
      <c r="F96" s="217" t="s">
        <v>151</v>
      </c>
      <c r="G96" s="41"/>
      <c r="H96" s="41"/>
      <c r="I96" s="218"/>
      <c r="J96" s="41"/>
      <c r="K96" s="41"/>
      <c r="L96" s="45"/>
      <c r="M96" s="219"/>
      <c r="N96" s="22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134</v>
      </c>
      <c r="AU96" s="18" t="s">
        <v>80</v>
      </c>
    </row>
    <row r="97" s="2" customFormat="1">
      <c r="A97" s="39"/>
      <c r="B97" s="40"/>
      <c r="C97" s="41"/>
      <c r="D97" s="216" t="s">
        <v>135</v>
      </c>
      <c r="E97" s="41"/>
      <c r="F97" s="221" t="s">
        <v>153</v>
      </c>
      <c r="G97" s="41"/>
      <c r="H97" s="41"/>
      <c r="I97" s="218"/>
      <c r="J97" s="41"/>
      <c r="K97" s="41"/>
      <c r="L97" s="45"/>
      <c r="M97" s="219"/>
      <c r="N97" s="22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135</v>
      </c>
      <c r="AU97" s="18" t="s">
        <v>80</v>
      </c>
    </row>
    <row r="98" s="2" customFormat="1" ht="14.4" customHeight="1">
      <c r="A98" s="39"/>
      <c r="B98" s="40"/>
      <c r="C98" s="203" t="s">
        <v>154</v>
      </c>
      <c r="D98" s="203" t="s">
        <v>128</v>
      </c>
      <c r="E98" s="204" t="s">
        <v>155</v>
      </c>
      <c r="F98" s="205" t="s">
        <v>156</v>
      </c>
      <c r="G98" s="206" t="s">
        <v>131</v>
      </c>
      <c r="H98" s="207">
        <v>1</v>
      </c>
      <c r="I98" s="208"/>
      <c r="J98" s="209">
        <f>ROUND(I98*H98,2)</f>
        <v>0</v>
      </c>
      <c r="K98" s="205" t="s">
        <v>19</v>
      </c>
      <c r="L98" s="45"/>
      <c r="M98" s="210" t="s">
        <v>19</v>
      </c>
      <c r="N98" s="211" t="s">
        <v>43</v>
      </c>
      <c r="O98" s="85"/>
      <c r="P98" s="212">
        <f>O98*H98</f>
        <v>0</v>
      </c>
      <c r="Q98" s="212">
        <v>0</v>
      </c>
      <c r="R98" s="212">
        <f>Q98*H98</f>
        <v>0</v>
      </c>
      <c r="S98" s="212">
        <v>0</v>
      </c>
      <c r="T98" s="21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4" t="s">
        <v>132</v>
      </c>
      <c r="AT98" s="214" t="s">
        <v>128</v>
      </c>
      <c r="AU98" s="214" t="s">
        <v>80</v>
      </c>
      <c r="AY98" s="18" t="s">
        <v>127</v>
      </c>
      <c r="BE98" s="215">
        <f>IF(N98="základní",J98,0)</f>
        <v>0</v>
      </c>
      <c r="BF98" s="215">
        <f>IF(N98="snížená",J98,0)</f>
        <v>0</v>
      </c>
      <c r="BG98" s="215">
        <f>IF(N98="zákl. přenesená",J98,0)</f>
        <v>0</v>
      </c>
      <c r="BH98" s="215">
        <f>IF(N98="sníž. přenesená",J98,0)</f>
        <v>0</v>
      </c>
      <c r="BI98" s="215">
        <f>IF(N98="nulová",J98,0)</f>
        <v>0</v>
      </c>
      <c r="BJ98" s="18" t="s">
        <v>80</v>
      </c>
      <c r="BK98" s="215">
        <f>ROUND(I98*H98,2)</f>
        <v>0</v>
      </c>
      <c r="BL98" s="18" t="s">
        <v>132</v>
      </c>
      <c r="BM98" s="214" t="s">
        <v>157</v>
      </c>
    </row>
    <row r="99" s="2" customFormat="1">
      <c r="A99" s="39"/>
      <c r="B99" s="40"/>
      <c r="C99" s="41"/>
      <c r="D99" s="216" t="s">
        <v>134</v>
      </c>
      <c r="E99" s="41"/>
      <c r="F99" s="217" t="s">
        <v>156</v>
      </c>
      <c r="G99" s="41"/>
      <c r="H99" s="41"/>
      <c r="I99" s="218"/>
      <c r="J99" s="41"/>
      <c r="K99" s="41"/>
      <c r="L99" s="45"/>
      <c r="M99" s="219"/>
      <c r="N99" s="22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134</v>
      </c>
      <c r="AU99" s="18" t="s">
        <v>80</v>
      </c>
    </row>
    <row r="100" s="2" customFormat="1" ht="14.4" customHeight="1">
      <c r="A100" s="39"/>
      <c r="B100" s="40"/>
      <c r="C100" s="203" t="s">
        <v>158</v>
      </c>
      <c r="D100" s="203" t="s">
        <v>128</v>
      </c>
      <c r="E100" s="204" t="s">
        <v>159</v>
      </c>
      <c r="F100" s="205" t="s">
        <v>160</v>
      </c>
      <c r="G100" s="206" t="s">
        <v>131</v>
      </c>
      <c r="H100" s="207">
        <v>1</v>
      </c>
      <c r="I100" s="208"/>
      <c r="J100" s="209">
        <f>ROUND(I100*H100,2)</f>
        <v>0</v>
      </c>
      <c r="K100" s="205" t="s">
        <v>19</v>
      </c>
      <c r="L100" s="45"/>
      <c r="M100" s="210" t="s">
        <v>19</v>
      </c>
      <c r="N100" s="211" t="s">
        <v>43</v>
      </c>
      <c r="O100" s="85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4" t="s">
        <v>132</v>
      </c>
      <c r="AT100" s="214" t="s">
        <v>128</v>
      </c>
      <c r="AU100" s="214" t="s">
        <v>80</v>
      </c>
      <c r="AY100" s="18" t="s">
        <v>127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8" t="s">
        <v>80</v>
      </c>
      <c r="BK100" s="215">
        <f>ROUND(I100*H100,2)</f>
        <v>0</v>
      </c>
      <c r="BL100" s="18" t="s">
        <v>132</v>
      </c>
      <c r="BM100" s="214" t="s">
        <v>161</v>
      </c>
    </row>
    <row r="101" s="2" customFormat="1">
      <c r="A101" s="39"/>
      <c r="B101" s="40"/>
      <c r="C101" s="41"/>
      <c r="D101" s="216" t="s">
        <v>134</v>
      </c>
      <c r="E101" s="41"/>
      <c r="F101" s="217" t="s">
        <v>162</v>
      </c>
      <c r="G101" s="41"/>
      <c r="H101" s="41"/>
      <c r="I101" s="218"/>
      <c r="J101" s="41"/>
      <c r="K101" s="41"/>
      <c r="L101" s="45"/>
      <c r="M101" s="219"/>
      <c r="N101" s="22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134</v>
      </c>
      <c r="AU101" s="18" t="s">
        <v>80</v>
      </c>
    </row>
    <row r="102" s="2" customFormat="1" ht="14.4" customHeight="1">
      <c r="A102" s="39"/>
      <c r="B102" s="40"/>
      <c r="C102" s="203" t="s">
        <v>163</v>
      </c>
      <c r="D102" s="203" t="s">
        <v>128</v>
      </c>
      <c r="E102" s="204" t="s">
        <v>164</v>
      </c>
      <c r="F102" s="205" t="s">
        <v>165</v>
      </c>
      <c r="G102" s="206" t="s">
        <v>166</v>
      </c>
      <c r="H102" s="207">
        <v>1</v>
      </c>
      <c r="I102" s="208"/>
      <c r="J102" s="209">
        <f>ROUND(I102*H102,2)</f>
        <v>0</v>
      </c>
      <c r="K102" s="205" t="s">
        <v>19</v>
      </c>
      <c r="L102" s="45"/>
      <c r="M102" s="210" t="s">
        <v>19</v>
      </c>
      <c r="N102" s="211" t="s">
        <v>43</v>
      </c>
      <c r="O102" s="85"/>
      <c r="P102" s="212">
        <f>O102*H102</f>
        <v>0</v>
      </c>
      <c r="Q102" s="212">
        <v>0</v>
      </c>
      <c r="R102" s="212">
        <f>Q102*H102</f>
        <v>0</v>
      </c>
      <c r="S102" s="212">
        <v>0</v>
      </c>
      <c r="T102" s="21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4" t="s">
        <v>132</v>
      </c>
      <c r="AT102" s="214" t="s">
        <v>128</v>
      </c>
      <c r="AU102" s="214" t="s">
        <v>80</v>
      </c>
      <c r="AY102" s="18" t="s">
        <v>127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8" t="s">
        <v>80</v>
      </c>
      <c r="BK102" s="215">
        <f>ROUND(I102*H102,2)</f>
        <v>0</v>
      </c>
      <c r="BL102" s="18" t="s">
        <v>132</v>
      </c>
      <c r="BM102" s="214" t="s">
        <v>167</v>
      </c>
    </row>
    <row r="103" s="2" customFormat="1">
      <c r="A103" s="39"/>
      <c r="B103" s="40"/>
      <c r="C103" s="41"/>
      <c r="D103" s="216" t="s">
        <v>134</v>
      </c>
      <c r="E103" s="41"/>
      <c r="F103" s="217" t="s">
        <v>165</v>
      </c>
      <c r="G103" s="41"/>
      <c r="H103" s="41"/>
      <c r="I103" s="218"/>
      <c r="J103" s="41"/>
      <c r="K103" s="41"/>
      <c r="L103" s="45"/>
      <c r="M103" s="219"/>
      <c r="N103" s="22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134</v>
      </c>
      <c r="AU103" s="18" t="s">
        <v>80</v>
      </c>
    </row>
    <row r="104" s="2" customFormat="1" ht="14.4" customHeight="1">
      <c r="A104" s="39"/>
      <c r="B104" s="40"/>
      <c r="C104" s="203" t="s">
        <v>168</v>
      </c>
      <c r="D104" s="203" t="s">
        <v>128</v>
      </c>
      <c r="E104" s="204" t="s">
        <v>169</v>
      </c>
      <c r="F104" s="205" t="s">
        <v>170</v>
      </c>
      <c r="G104" s="206" t="s">
        <v>166</v>
      </c>
      <c r="H104" s="207">
        <v>1</v>
      </c>
      <c r="I104" s="208"/>
      <c r="J104" s="209">
        <f>ROUND(I104*H104,2)</f>
        <v>0</v>
      </c>
      <c r="K104" s="205" t="s">
        <v>19</v>
      </c>
      <c r="L104" s="45"/>
      <c r="M104" s="210" t="s">
        <v>19</v>
      </c>
      <c r="N104" s="211" t="s">
        <v>43</v>
      </c>
      <c r="O104" s="85"/>
      <c r="P104" s="212">
        <f>O104*H104</f>
        <v>0</v>
      </c>
      <c r="Q104" s="212">
        <v>0</v>
      </c>
      <c r="R104" s="212">
        <f>Q104*H104</f>
        <v>0</v>
      </c>
      <c r="S104" s="212">
        <v>0</v>
      </c>
      <c r="T104" s="21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4" t="s">
        <v>132</v>
      </c>
      <c r="AT104" s="214" t="s">
        <v>128</v>
      </c>
      <c r="AU104" s="214" t="s">
        <v>80</v>
      </c>
      <c r="AY104" s="18" t="s">
        <v>127</v>
      </c>
      <c r="BE104" s="215">
        <f>IF(N104="základní",J104,0)</f>
        <v>0</v>
      </c>
      <c r="BF104" s="215">
        <f>IF(N104="snížená",J104,0)</f>
        <v>0</v>
      </c>
      <c r="BG104" s="215">
        <f>IF(N104="zákl. přenesená",J104,0)</f>
        <v>0</v>
      </c>
      <c r="BH104" s="215">
        <f>IF(N104="sníž. přenesená",J104,0)</f>
        <v>0</v>
      </c>
      <c r="BI104" s="215">
        <f>IF(N104="nulová",J104,0)</f>
        <v>0</v>
      </c>
      <c r="BJ104" s="18" t="s">
        <v>80</v>
      </c>
      <c r="BK104" s="215">
        <f>ROUND(I104*H104,2)</f>
        <v>0</v>
      </c>
      <c r="BL104" s="18" t="s">
        <v>132</v>
      </c>
      <c r="BM104" s="214" t="s">
        <v>171</v>
      </c>
    </row>
    <row r="105" s="2" customFormat="1">
      <c r="A105" s="39"/>
      <c r="B105" s="40"/>
      <c r="C105" s="41"/>
      <c r="D105" s="216" t="s">
        <v>134</v>
      </c>
      <c r="E105" s="41"/>
      <c r="F105" s="217" t="s">
        <v>170</v>
      </c>
      <c r="G105" s="41"/>
      <c r="H105" s="41"/>
      <c r="I105" s="218"/>
      <c r="J105" s="41"/>
      <c r="K105" s="41"/>
      <c r="L105" s="45"/>
      <c r="M105" s="219"/>
      <c r="N105" s="22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134</v>
      </c>
      <c r="AU105" s="18" t="s">
        <v>80</v>
      </c>
    </row>
    <row r="106" s="12" customFormat="1" ht="22.8" customHeight="1">
      <c r="A106" s="12"/>
      <c r="B106" s="189"/>
      <c r="C106" s="190"/>
      <c r="D106" s="191" t="s">
        <v>71</v>
      </c>
      <c r="E106" s="222" t="s">
        <v>172</v>
      </c>
      <c r="F106" s="222" t="s">
        <v>173</v>
      </c>
      <c r="G106" s="190"/>
      <c r="H106" s="190"/>
      <c r="I106" s="193"/>
      <c r="J106" s="223">
        <f>BK106</f>
        <v>0</v>
      </c>
      <c r="K106" s="190"/>
      <c r="L106" s="195"/>
      <c r="M106" s="196"/>
      <c r="N106" s="197"/>
      <c r="O106" s="197"/>
      <c r="P106" s="198">
        <f>SUM(P107:P110)</f>
        <v>0</v>
      </c>
      <c r="Q106" s="197"/>
      <c r="R106" s="198">
        <f>SUM(R107:R110)</f>
        <v>0</v>
      </c>
      <c r="S106" s="197"/>
      <c r="T106" s="199">
        <f>SUM(T107:T110)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0" t="s">
        <v>126</v>
      </c>
      <c r="AT106" s="201" t="s">
        <v>71</v>
      </c>
      <c r="AU106" s="201" t="s">
        <v>80</v>
      </c>
      <c r="AY106" s="200" t="s">
        <v>127</v>
      </c>
      <c r="BK106" s="202">
        <f>SUM(BK107:BK110)</f>
        <v>0</v>
      </c>
    </row>
    <row r="107" s="2" customFormat="1" ht="14.4" customHeight="1">
      <c r="A107" s="39"/>
      <c r="B107" s="40"/>
      <c r="C107" s="203" t="s">
        <v>174</v>
      </c>
      <c r="D107" s="203" t="s">
        <v>128</v>
      </c>
      <c r="E107" s="204" t="s">
        <v>175</v>
      </c>
      <c r="F107" s="205" t="s">
        <v>176</v>
      </c>
      <c r="G107" s="206" t="s">
        <v>177</v>
      </c>
      <c r="H107" s="207">
        <v>3</v>
      </c>
      <c r="I107" s="208"/>
      <c r="J107" s="209">
        <f>ROUND(I107*H107,2)</f>
        <v>0</v>
      </c>
      <c r="K107" s="205" t="s">
        <v>19</v>
      </c>
      <c r="L107" s="45"/>
      <c r="M107" s="210" t="s">
        <v>19</v>
      </c>
      <c r="N107" s="211" t="s">
        <v>43</v>
      </c>
      <c r="O107" s="85"/>
      <c r="P107" s="212">
        <f>O107*H107</f>
        <v>0</v>
      </c>
      <c r="Q107" s="212">
        <v>0</v>
      </c>
      <c r="R107" s="212">
        <f>Q107*H107</f>
        <v>0</v>
      </c>
      <c r="S107" s="212">
        <v>0</v>
      </c>
      <c r="T107" s="21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4" t="s">
        <v>132</v>
      </c>
      <c r="AT107" s="214" t="s">
        <v>128</v>
      </c>
      <c r="AU107" s="214" t="s">
        <v>82</v>
      </c>
      <c r="AY107" s="18" t="s">
        <v>127</v>
      </c>
      <c r="BE107" s="215">
        <f>IF(N107="základní",J107,0)</f>
        <v>0</v>
      </c>
      <c r="BF107" s="215">
        <f>IF(N107="snížená",J107,0)</f>
        <v>0</v>
      </c>
      <c r="BG107" s="215">
        <f>IF(N107="zákl. přenesená",J107,0)</f>
        <v>0</v>
      </c>
      <c r="BH107" s="215">
        <f>IF(N107="sníž. přenesená",J107,0)</f>
        <v>0</v>
      </c>
      <c r="BI107" s="215">
        <f>IF(N107="nulová",J107,0)</f>
        <v>0</v>
      </c>
      <c r="BJ107" s="18" t="s">
        <v>80</v>
      </c>
      <c r="BK107" s="215">
        <f>ROUND(I107*H107,2)</f>
        <v>0</v>
      </c>
      <c r="BL107" s="18" t="s">
        <v>132</v>
      </c>
      <c r="BM107" s="214" t="s">
        <v>178</v>
      </c>
    </row>
    <row r="108" s="2" customFormat="1">
      <c r="A108" s="39"/>
      <c r="B108" s="40"/>
      <c r="C108" s="41"/>
      <c r="D108" s="216" t="s">
        <v>134</v>
      </c>
      <c r="E108" s="41"/>
      <c r="F108" s="217" t="s">
        <v>176</v>
      </c>
      <c r="G108" s="41"/>
      <c r="H108" s="41"/>
      <c r="I108" s="218"/>
      <c r="J108" s="41"/>
      <c r="K108" s="41"/>
      <c r="L108" s="45"/>
      <c r="M108" s="219"/>
      <c r="N108" s="22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134</v>
      </c>
      <c r="AU108" s="18" t="s">
        <v>82</v>
      </c>
    </row>
    <row r="109" s="13" customFormat="1">
      <c r="A109" s="13"/>
      <c r="B109" s="224"/>
      <c r="C109" s="225"/>
      <c r="D109" s="216" t="s">
        <v>179</v>
      </c>
      <c r="E109" s="226" t="s">
        <v>19</v>
      </c>
      <c r="F109" s="227" t="s">
        <v>180</v>
      </c>
      <c r="G109" s="225"/>
      <c r="H109" s="228">
        <v>3</v>
      </c>
      <c r="I109" s="229"/>
      <c r="J109" s="225"/>
      <c r="K109" s="225"/>
      <c r="L109" s="230"/>
      <c r="M109" s="231"/>
      <c r="N109" s="232"/>
      <c r="O109" s="232"/>
      <c r="P109" s="232"/>
      <c r="Q109" s="232"/>
      <c r="R109" s="232"/>
      <c r="S109" s="232"/>
      <c r="T109" s="23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179</v>
      </c>
      <c r="AU109" s="234" t="s">
        <v>82</v>
      </c>
      <c r="AV109" s="13" t="s">
        <v>82</v>
      </c>
      <c r="AW109" s="13" t="s">
        <v>33</v>
      </c>
      <c r="AX109" s="13" t="s">
        <v>72</v>
      </c>
      <c r="AY109" s="234" t="s">
        <v>127</v>
      </c>
    </row>
    <row r="110" s="14" customFormat="1">
      <c r="A110" s="14"/>
      <c r="B110" s="235"/>
      <c r="C110" s="236"/>
      <c r="D110" s="216" t="s">
        <v>179</v>
      </c>
      <c r="E110" s="237" t="s">
        <v>19</v>
      </c>
      <c r="F110" s="238" t="s">
        <v>181</v>
      </c>
      <c r="G110" s="236"/>
      <c r="H110" s="239">
        <v>3</v>
      </c>
      <c r="I110" s="240"/>
      <c r="J110" s="236"/>
      <c r="K110" s="236"/>
      <c r="L110" s="241"/>
      <c r="M110" s="242"/>
      <c r="N110" s="243"/>
      <c r="O110" s="243"/>
      <c r="P110" s="243"/>
      <c r="Q110" s="243"/>
      <c r="R110" s="243"/>
      <c r="S110" s="243"/>
      <c r="T110" s="24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5" t="s">
        <v>179</v>
      </c>
      <c r="AU110" s="245" t="s">
        <v>82</v>
      </c>
      <c r="AV110" s="14" t="s">
        <v>126</v>
      </c>
      <c r="AW110" s="14" t="s">
        <v>33</v>
      </c>
      <c r="AX110" s="14" t="s">
        <v>80</v>
      </c>
      <c r="AY110" s="245" t="s">
        <v>127</v>
      </c>
    </row>
    <row r="111" s="2" customFormat="1" ht="6.96" customHeight="1">
      <c r="A111" s="39"/>
      <c r="B111" s="60"/>
      <c r="C111" s="61"/>
      <c r="D111" s="61"/>
      <c r="E111" s="61"/>
      <c r="F111" s="61"/>
      <c r="G111" s="61"/>
      <c r="H111" s="61"/>
      <c r="I111" s="61"/>
      <c r="J111" s="61"/>
      <c r="K111" s="61"/>
      <c r="L111" s="45"/>
      <c r="M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</sheetData>
  <sheetProtection sheet="1" autoFilter="0" formatColumns="0" formatRows="0" objects="1" scenarios="1" spinCount="100000" saltValue="DpdPPREuRIvsFnZKfs7GTfUVGz9ST+4bPFEIJeMIriiKHXjIqqvzjnbgVV8zdsO/dKMnRgaL4E5ASlI6TLmhRw==" hashValue="m1ZmUB4cxiyiKGjCx41kdyyN96URmDG5iL34mhs1lMhYVz7jcIMcAMCut2RrW7g8CC4djptWPI3fibsFBjBmvg==" algorithmName="SHA-512" password="CC35"/>
  <autoFilter ref="C80:K110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102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27" customHeight="1">
      <c r="B7" s="21"/>
      <c r="E7" s="134" t="str">
        <f>'Rekapitulace stavby'!K6</f>
        <v>ZŠ a ZUŠ Šmeralova 15 II.stupeň - půdní vestavba, odborné učebny - dodávka nábytku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103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5.6" customHeight="1">
      <c r="A9" s="39"/>
      <c r="B9" s="45"/>
      <c r="C9" s="39"/>
      <c r="D9" s="39"/>
      <c r="E9" s="136" t="s">
        <v>182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10. 3. 2025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2" customHeight="1">
      <c r="A27" s="139"/>
      <c r="B27" s="140"/>
      <c r="C27" s="139"/>
      <c r="D27" s="139"/>
      <c r="E27" s="141" t="s">
        <v>37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ROUND((SUM(BE81:BE116)),  2)</f>
        <v>0</v>
      </c>
      <c r="G33" s="39"/>
      <c r="H33" s="39"/>
      <c r="I33" s="149">
        <v>0.20999999999999999</v>
      </c>
      <c r="J33" s="148">
        <f>ROUND(((SUM(BE81:BE116))*I33),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ROUND((SUM(BF81:BF116)),  2)</f>
        <v>0</v>
      </c>
      <c r="G34" s="39"/>
      <c r="H34" s="39"/>
      <c r="I34" s="149">
        <v>0.12</v>
      </c>
      <c r="J34" s="148">
        <f>ROUND(((SUM(BF81:BF116))*I34),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ROUND((SUM(BG81:BG116)),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ROUND((SUM(BH81:BH116)),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ROUND((SUM(BI81:BI116)),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105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7" customHeight="1">
      <c r="A48" s="39"/>
      <c r="B48" s="40"/>
      <c r="C48" s="41"/>
      <c r="D48" s="41"/>
      <c r="E48" s="161" t="str">
        <f>E7</f>
        <v>ZŠ a ZUŠ Šmeralova 15 II.stupeň - půdní vestavba, odborné učebny - dodávka nábytku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103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6" customHeight="1">
      <c r="A50" s="39"/>
      <c r="B50" s="40"/>
      <c r="C50" s="41"/>
      <c r="D50" s="41"/>
      <c r="E50" s="70" t="str">
        <f>E9</f>
        <v>4.05 - Učebna přírodních věd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Karlovy Vary</v>
      </c>
      <c r="G52" s="41"/>
      <c r="H52" s="41"/>
      <c r="I52" s="33" t="s">
        <v>23</v>
      </c>
      <c r="J52" s="73" t="str">
        <f>IF(J12="","",J12)</f>
        <v>10. 3. 2025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6" customHeight="1">
      <c r="A54" s="39"/>
      <c r="B54" s="40"/>
      <c r="C54" s="33" t="s">
        <v>25</v>
      </c>
      <c r="D54" s="41"/>
      <c r="E54" s="41"/>
      <c r="F54" s="28" t="str">
        <f>E15</f>
        <v>Statutární Město Karlovy Vary</v>
      </c>
      <c r="G54" s="41"/>
      <c r="H54" s="41"/>
      <c r="I54" s="33" t="s">
        <v>31</v>
      </c>
      <c r="J54" s="37" t="str">
        <f>E21</f>
        <v>Oto Szakos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6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106</v>
      </c>
      <c r="D57" s="163"/>
      <c r="E57" s="163"/>
      <c r="F57" s="163"/>
      <c r="G57" s="163"/>
      <c r="H57" s="163"/>
      <c r="I57" s="163"/>
      <c r="J57" s="164" t="s">
        <v>107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108</v>
      </c>
    </row>
    <row r="60" s="9" customFormat="1" ht="24.96" customHeight="1">
      <c r="A60" s="9"/>
      <c r="B60" s="166"/>
      <c r="C60" s="167"/>
      <c r="D60" s="168" t="s">
        <v>109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110</v>
      </c>
      <c r="E61" s="175"/>
      <c r="F61" s="175"/>
      <c r="G61" s="175"/>
      <c r="H61" s="175"/>
      <c r="I61" s="175"/>
      <c r="J61" s="176">
        <f>J112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111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7" customHeight="1">
      <c r="A71" s="39"/>
      <c r="B71" s="40"/>
      <c r="C71" s="41"/>
      <c r="D71" s="41"/>
      <c r="E71" s="161" t="str">
        <f>E7</f>
        <v>ZŠ a ZUŠ Šmeralova 15 II.stupeň - půdní vestavba, odborné učebny - dodávka nábytku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103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5.6" customHeight="1">
      <c r="A73" s="39"/>
      <c r="B73" s="40"/>
      <c r="C73" s="41"/>
      <c r="D73" s="41"/>
      <c r="E73" s="70" t="str">
        <f>E9</f>
        <v>4.05 - Učebna přírodních věd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Karlovy Vary</v>
      </c>
      <c r="G75" s="41"/>
      <c r="H75" s="41"/>
      <c r="I75" s="33" t="s">
        <v>23</v>
      </c>
      <c r="J75" s="73" t="str">
        <f>IF(J12="","",J12)</f>
        <v>10. 3. 2025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6" customHeight="1">
      <c r="A77" s="39"/>
      <c r="B77" s="40"/>
      <c r="C77" s="33" t="s">
        <v>25</v>
      </c>
      <c r="D77" s="41"/>
      <c r="E77" s="41"/>
      <c r="F77" s="28" t="str">
        <f>E15</f>
        <v>Statutární Město Karlovy Vary</v>
      </c>
      <c r="G77" s="41"/>
      <c r="H77" s="41"/>
      <c r="I77" s="33" t="s">
        <v>31</v>
      </c>
      <c r="J77" s="37" t="str">
        <f>E21</f>
        <v>Oto Szakos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6" customHeight="1">
      <c r="A78" s="39"/>
      <c r="B78" s="40"/>
      <c r="C78" s="33" t="s">
        <v>29</v>
      </c>
      <c r="D78" s="41"/>
      <c r="E78" s="41"/>
      <c r="F78" s="28" t="str">
        <f>IF(E18="","",E18)</f>
        <v>Vyplň údaj</v>
      </c>
      <c r="G78" s="41"/>
      <c r="H78" s="41"/>
      <c r="I78" s="33" t="s">
        <v>34</v>
      </c>
      <c r="J78" s="37" t="str">
        <f>E24</f>
        <v xml:space="preserve"> 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112</v>
      </c>
      <c r="D80" s="181" t="s">
        <v>57</v>
      </c>
      <c r="E80" s="181" t="s">
        <v>53</v>
      </c>
      <c r="F80" s="181" t="s">
        <v>54</v>
      </c>
      <c r="G80" s="181" t="s">
        <v>113</v>
      </c>
      <c r="H80" s="181" t="s">
        <v>114</v>
      </c>
      <c r="I80" s="181" t="s">
        <v>115</v>
      </c>
      <c r="J80" s="181" t="s">
        <v>107</v>
      </c>
      <c r="K80" s="182" t="s">
        <v>116</v>
      </c>
      <c r="L80" s="183"/>
      <c r="M80" s="93" t="s">
        <v>19</v>
      </c>
      <c r="N80" s="94" t="s">
        <v>42</v>
      </c>
      <c r="O80" s="94" t="s">
        <v>117</v>
      </c>
      <c r="P80" s="94" t="s">
        <v>118</v>
      </c>
      <c r="Q80" s="94" t="s">
        <v>119</v>
      </c>
      <c r="R80" s="94" t="s">
        <v>120</v>
      </c>
      <c r="S80" s="94" t="s">
        <v>121</v>
      </c>
      <c r="T80" s="95" t="s">
        <v>122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123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</f>
        <v>0</v>
      </c>
      <c r="Q81" s="97"/>
      <c r="R81" s="186">
        <f>R82</f>
        <v>0</v>
      </c>
      <c r="S81" s="97"/>
      <c r="T81" s="187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71</v>
      </c>
      <c r="AU81" s="18" t="s">
        <v>108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71</v>
      </c>
      <c r="E82" s="192" t="s">
        <v>124</v>
      </c>
      <c r="F82" s="192" t="s">
        <v>125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P83+SUM(P84:P112)</f>
        <v>0</v>
      </c>
      <c r="Q82" s="197"/>
      <c r="R82" s="198">
        <f>R83+SUM(R84:R112)</f>
        <v>0</v>
      </c>
      <c r="S82" s="197"/>
      <c r="T82" s="199">
        <f>T83+SUM(T84:T112)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126</v>
      </c>
      <c r="AT82" s="201" t="s">
        <v>71</v>
      </c>
      <c r="AU82" s="201" t="s">
        <v>72</v>
      </c>
      <c r="AY82" s="200" t="s">
        <v>127</v>
      </c>
      <c r="BK82" s="202">
        <f>BK83+SUM(BK84:BK112)</f>
        <v>0</v>
      </c>
    </row>
    <row r="83" s="2" customFormat="1" ht="14.4" customHeight="1">
      <c r="A83" s="39"/>
      <c r="B83" s="40"/>
      <c r="C83" s="203" t="s">
        <v>80</v>
      </c>
      <c r="D83" s="203" t="s">
        <v>128</v>
      </c>
      <c r="E83" s="204" t="s">
        <v>129</v>
      </c>
      <c r="F83" s="205" t="s">
        <v>130</v>
      </c>
      <c r="G83" s="206" t="s">
        <v>131</v>
      </c>
      <c r="H83" s="207">
        <v>1</v>
      </c>
      <c r="I83" s="208"/>
      <c r="J83" s="209">
        <f>ROUND(I83*H83,2)</f>
        <v>0</v>
      </c>
      <c r="K83" s="205" t="s">
        <v>19</v>
      </c>
      <c r="L83" s="45"/>
      <c r="M83" s="210" t="s">
        <v>19</v>
      </c>
      <c r="N83" s="211" t="s">
        <v>43</v>
      </c>
      <c r="O83" s="85"/>
      <c r="P83" s="212">
        <f>O83*H83</f>
        <v>0</v>
      </c>
      <c r="Q83" s="212">
        <v>0</v>
      </c>
      <c r="R83" s="212">
        <f>Q83*H83</f>
        <v>0</v>
      </c>
      <c r="S83" s="212">
        <v>0</v>
      </c>
      <c r="T83" s="213">
        <f>S83*H83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R83" s="214" t="s">
        <v>132</v>
      </c>
      <c r="AT83" s="214" t="s">
        <v>128</v>
      </c>
      <c r="AU83" s="214" t="s">
        <v>80</v>
      </c>
      <c r="AY83" s="18" t="s">
        <v>127</v>
      </c>
      <c r="BE83" s="215">
        <f>IF(N83="základní",J83,0)</f>
        <v>0</v>
      </c>
      <c r="BF83" s="215">
        <f>IF(N83="snížená",J83,0)</f>
        <v>0</v>
      </c>
      <c r="BG83" s="215">
        <f>IF(N83="zákl. přenesená",J83,0)</f>
        <v>0</v>
      </c>
      <c r="BH83" s="215">
        <f>IF(N83="sníž. přenesená",J83,0)</f>
        <v>0</v>
      </c>
      <c r="BI83" s="215">
        <f>IF(N83="nulová",J83,0)</f>
        <v>0</v>
      </c>
      <c r="BJ83" s="18" t="s">
        <v>80</v>
      </c>
      <c r="BK83" s="215">
        <f>ROUND(I83*H83,2)</f>
        <v>0</v>
      </c>
      <c r="BL83" s="18" t="s">
        <v>132</v>
      </c>
      <c r="BM83" s="214" t="s">
        <v>183</v>
      </c>
    </row>
    <row r="84" s="2" customFormat="1">
      <c r="A84" s="39"/>
      <c r="B84" s="40"/>
      <c r="C84" s="41"/>
      <c r="D84" s="216" t="s">
        <v>134</v>
      </c>
      <c r="E84" s="41"/>
      <c r="F84" s="217" t="s">
        <v>130</v>
      </c>
      <c r="G84" s="41"/>
      <c r="H84" s="41"/>
      <c r="I84" s="218"/>
      <c r="J84" s="41"/>
      <c r="K84" s="41"/>
      <c r="L84" s="45"/>
      <c r="M84" s="219"/>
      <c r="N84" s="220"/>
      <c r="O84" s="85"/>
      <c r="P84" s="85"/>
      <c r="Q84" s="85"/>
      <c r="R84" s="85"/>
      <c r="S84" s="85"/>
      <c r="T84" s="86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134</v>
      </c>
      <c r="AU84" s="18" t="s">
        <v>80</v>
      </c>
    </row>
    <row r="85" s="2" customFormat="1">
      <c r="A85" s="39"/>
      <c r="B85" s="40"/>
      <c r="C85" s="41"/>
      <c r="D85" s="216" t="s">
        <v>135</v>
      </c>
      <c r="E85" s="41"/>
      <c r="F85" s="221" t="s">
        <v>136</v>
      </c>
      <c r="G85" s="41"/>
      <c r="H85" s="41"/>
      <c r="I85" s="218"/>
      <c r="J85" s="41"/>
      <c r="K85" s="41"/>
      <c r="L85" s="45"/>
      <c r="M85" s="219"/>
      <c r="N85" s="220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135</v>
      </c>
      <c r="AU85" s="18" t="s">
        <v>80</v>
      </c>
    </row>
    <row r="86" s="2" customFormat="1" ht="14.4" customHeight="1">
      <c r="A86" s="39"/>
      <c r="B86" s="40"/>
      <c r="C86" s="203" t="s">
        <v>82</v>
      </c>
      <c r="D86" s="203" t="s">
        <v>128</v>
      </c>
      <c r="E86" s="204" t="s">
        <v>137</v>
      </c>
      <c r="F86" s="205" t="s">
        <v>138</v>
      </c>
      <c r="G86" s="206" t="s">
        <v>131</v>
      </c>
      <c r="H86" s="207">
        <v>1</v>
      </c>
      <c r="I86" s="208"/>
      <c r="J86" s="209">
        <f>ROUND(I86*H86,2)</f>
        <v>0</v>
      </c>
      <c r="K86" s="205" t="s">
        <v>19</v>
      </c>
      <c r="L86" s="45"/>
      <c r="M86" s="210" t="s">
        <v>19</v>
      </c>
      <c r="N86" s="211" t="s">
        <v>43</v>
      </c>
      <c r="O86" s="85"/>
      <c r="P86" s="212">
        <f>O86*H86</f>
        <v>0</v>
      </c>
      <c r="Q86" s="212">
        <v>0</v>
      </c>
      <c r="R86" s="212">
        <f>Q86*H86</f>
        <v>0</v>
      </c>
      <c r="S86" s="212">
        <v>0</v>
      </c>
      <c r="T86" s="213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4" t="s">
        <v>132</v>
      </c>
      <c r="AT86" s="214" t="s">
        <v>128</v>
      </c>
      <c r="AU86" s="214" t="s">
        <v>80</v>
      </c>
      <c r="AY86" s="18" t="s">
        <v>127</v>
      </c>
      <c r="BE86" s="215">
        <f>IF(N86="základní",J86,0)</f>
        <v>0</v>
      </c>
      <c r="BF86" s="215">
        <f>IF(N86="snížená",J86,0)</f>
        <v>0</v>
      </c>
      <c r="BG86" s="215">
        <f>IF(N86="zákl. přenesená",J86,0)</f>
        <v>0</v>
      </c>
      <c r="BH86" s="215">
        <f>IF(N86="sníž. přenesená",J86,0)</f>
        <v>0</v>
      </c>
      <c r="BI86" s="215">
        <f>IF(N86="nulová",J86,0)</f>
        <v>0</v>
      </c>
      <c r="BJ86" s="18" t="s">
        <v>80</v>
      </c>
      <c r="BK86" s="215">
        <f>ROUND(I86*H86,2)</f>
        <v>0</v>
      </c>
      <c r="BL86" s="18" t="s">
        <v>132</v>
      </c>
      <c r="BM86" s="214" t="s">
        <v>184</v>
      </c>
    </row>
    <row r="87" s="2" customFormat="1">
      <c r="A87" s="39"/>
      <c r="B87" s="40"/>
      <c r="C87" s="41"/>
      <c r="D87" s="216" t="s">
        <v>134</v>
      </c>
      <c r="E87" s="41"/>
      <c r="F87" s="217" t="s">
        <v>138</v>
      </c>
      <c r="G87" s="41"/>
      <c r="H87" s="41"/>
      <c r="I87" s="218"/>
      <c r="J87" s="41"/>
      <c r="K87" s="41"/>
      <c r="L87" s="45"/>
      <c r="M87" s="219"/>
      <c r="N87" s="220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134</v>
      </c>
      <c r="AU87" s="18" t="s">
        <v>80</v>
      </c>
    </row>
    <row r="88" s="2" customFormat="1">
      <c r="A88" s="39"/>
      <c r="B88" s="40"/>
      <c r="C88" s="41"/>
      <c r="D88" s="216" t="s">
        <v>135</v>
      </c>
      <c r="E88" s="41"/>
      <c r="F88" s="221" t="s">
        <v>140</v>
      </c>
      <c r="G88" s="41"/>
      <c r="H88" s="41"/>
      <c r="I88" s="218"/>
      <c r="J88" s="41"/>
      <c r="K88" s="41"/>
      <c r="L88" s="45"/>
      <c r="M88" s="219"/>
      <c r="N88" s="220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135</v>
      </c>
      <c r="AU88" s="18" t="s">
        <v>80</v>
      </c>
    </row>
    <row r="89" s="2" customFormat="1" ht="14.4" customHeight="1">
      <c r="A89" s="39"/>
      <c r="B89" s="40"/>
      <c r="C89" s="203" t="s">
        <v>141</v>
      </c>
      <c r="D89" s="203" t="s">
        <v>128</v>
      </c>
      <c r="E89" s="204" t="s">
        <v>185</v>
      </c>
      <c r="F89" s="205" t="s">
        <v>186</v>
      </c>
      <c r="G89" s="206" t="s">
        <v>131</v>
      </c>
      <c r="H89" s="207">
        <v>22</v>
      </c>
      <c r="I89" s="208"/>
      <c r="J89" s="209">
        <f>ROUND(I89*H89,2)</f>
        <v>0</v>
      </c>
      <c r="K89" s="205" t="s">
        <v>19</v>
      </c>
      <c r="L89" s="45"/>
      <c r="M89" s="210" t="s">
        <v>19</v>
      </c>
      <c r="N89" s="211" t="s">
        <v>43</v>
      </c>
      <c r="O89" s="85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4" t="s">
        <v>132</v>
      </c>
      <c r="AT89" s="214" t="s">
        <v>128</v>
      </c>
      <c r="AU89" s="214" t="s">
        <v>80</v>
      </c>
      <c r="AY89" s="18" t="s">
        <v>127</v>
      </c>
      <c r="BE89" s="215">
        <f>IF(N89="základní",J89,0)</f>
        <v>0</v>
      </c>
      <c r="BF89" s="215">
        <f>IF(N89="snížená",J89,0)</f>
        <v>0</v>
      </c>
      <c r="BG89" s="215">
        <f>IF(N89="zákl. přenesená",J89,0)</f>
        <v>0</v>
      </c>
      <c r="BH89" s="215">
        <f>IF(N89="sníž. přenesená",J89,0)</f>
        <v>0</v>
      </c>
      <c r="BI89" s="215">
        <f>IF(N89="nulová",J89,0)</f>
        <v>0</v>
      </c>
      <c r="BJ89" s="18" t="s">
        <v>80</v>
      </c>
      <c r="BK89" s="215">
        <f>ROUND(I89*H89,2)</f>
        <v>0</v>
      </c>
      <c r="BL89" s="18" t="s">
        <v>132</v>
      </c>
      <c r="BM89" s="214" t="s">
        <v>187</v>
      </c>
    </row>
    <row r="90" s="2" customFormat="1">
      <c r="A90" s="39"/>
      <c r="B90" s="40"/>
      <c r="C90" s="41"/>
      <c r="D90" s="216" t="s">
        <v>134</v>
      </c>
      <c r="E90" s="41"/>
      <c r="F90" s="217" t="s">
        <v>186</v>
      </c>
      <c r="G90" s="41"/>
      <c r="H90" s="41"/>
      <c r="I90" s="218"/>
      <c r="J90" s="41"/>
      <c r="K90" s="41"/>
      <c r="L90" s="45"/>
      <c r="M90" s="219"/>
      <c r="N90" s="220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134</v>
      </c>
      <c r="AU90" s="18" t="s">
        <v>80</v>
      </c>
    </row>
    <row r="91" s="2" customFormat="1">
      <c r="A91" s="39"/>
      <c r="B91" s="40"/>
      <c r="C91" s="41"/>
      <c r="D91" s="216" t="s">
        <v>135</v>
      </c>
      <c r="E91" s="41"/>
      <c r="F91" s="221" t="s">
        <v>188</v>
      </c>
      <c r="G91" s="41"/>
      <c r="H91" s="41"/>
      <c r="I91" s="218"/>
      <c r="J91" s="41"/>
      <c r="K91" s="41"/>
      <c r="L91" s="45"/>
      <c r="M91" s="219"/>
      <c r="N91" s="220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135</v>
      </c>
      <c r="AU91" s="18" t="s">
        <v>80</v>
      </c>
    </row>
    <row r="92" s="2" customFormat="1" ht="14.4" customHeight="1">
      <c r="A92" s="39"/>
      <c r="B92" s="40"/>
      <c r="C92" s="203" t="s">
        <v>126</v>
      </c>
      <c r="D92" s="203" t="s">
        <v>128</v>
      </c>
      <c r="E92" s="204" t="s">
        <v>189</v>
      </c>
      <c r="F92" s="205" t="s">
        <v>190</v>
      </c>
      <c r="G92" s="206" t="s">
        <v>131</v>
      </c>
      <c r="H92" s="207">
        <v>22</v>
      </c>
      <c r="I92" s="208"/>
      <c r="J92" s="209">
        <f>ROUND(I92*H92,2)</f>
        <v>0</v>
      </c>
      <c r="K92" s="205" t="s">
        <v>19</v>
      </c>
      <c r="L92" s="45"/>
      <c r="M92" s="210" t="s">
        <v>19</v>
      </c>
      <c r="N92" s="211" t="s">
        <v>43</v>
      </c>
      <c r="O92" s="85"/>
      <c r="P92" s="212">
        <f>O92*H92</f>
        <v>0</v>
      </c>
      <c r="Q92" s="212">
        <v>0</v>
      </c>
      <c r="R92" s="212">
        <f>Q92*H92</f>
        <v>0</v>
      </c>
      <c r="S92" s="212">
        <v>0</v>
      </c>
      <c r="T92" s="21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4" t="s">
        <v>132</v>
      </c>
      <c r="AT92" s="214" t="s">
        <v>128</v>
      </c>
      <c r="AU92" s="214" t="s">
        <v>80</v>
      </c>
      <c r="AY92" s="18" t="s">
        <v>127</v>
      </c>
      <c r="BE92" s="215">
        <f>IF(N92="základní",J92,0)</f>
        <v>0</v>
      </c>
      <c r="BF92" s="215">
        <f>IF(N92="snížená",J92,0)</f>
        <v>0</v>
      </c>
      <c r="BG92" s="215">
        <f>IF(N92="zákl. přenesená",J92,0)</f>
        <v>0</v>
      </c>
      <c r="BH92" s="215">
        <f>IF(N92="sníž. přenesená",J92,0)</f>
        <v>0</v>
      </c>
      <c r="BI92" s="215">
        <f>IF(N92="nulová",J92,0)</f>
        <v>0</v>
      </c>
      <c r="BJ92" s="18" t="s">
        <v>80</v>
      </c>
      <c r="BK92" s="215">
        <f>ROUND(I92*H92,2)</f>
        <v>0</v>
      </c>
      <c r="BL92" s="18" t="s">
        <v>132</v>
      </c>
      <c r="BM92" s="214" t="s">
        <v>191</v>
      </c>
    </row>
    <row r="93" s="2" customFormat="1">
      <c r="A93" s="39"/>
      <c r="B93" s="40"/>
      <c r="C93" s="41"/>
      <c r="D93" s="216" t="s">
        <v>134</v>
      </c>
      <c r="E93" s="41"/>
      <c r="F93" s="217" t="s">
        <v>190</v>
      </c>
      <c r="G93" s="41"/>
      <c r="H93" s="41"/>
      <c r="I93" s="218"/>
      <c r="J93" s="41"/>
      <c r="K93" s="41"/>
      <c r="L93" s="45"/>
      <c r="M93" s="219"/>
      <c r="N93" s="22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134</v>
      </c>
      <c r="AU93" s="18" t="s">
        <v>80</v>
      </c>
    </row>
    <row r="94" s="2" customFormat="1">
      <c r="A94" s="39"/>
      <c r="B94" s="40"/>
      <c r="C94" s="41"/>
      <c r="D94" s="216" t="s">
        <v>135</v>
      </c>
      <c r="E94" s="41"/>
      <c r="F94" s="221" t="s">
        <v>192</v>
      </c>
      <c r="G94" s="41"/>
      <c r="H94" s="41"/>
      <c r="I94" s="218"/>
      <c r="J94" s="41"/>
      <c r="K94" s="41"/>
      <c r="L94" s="45"/>
      <c r="M94" s="219"/>
      <c r="N94" s="22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135</v>
      </c>
      <c r="AU94" s="18" t="s">
        <v>80</v>
      </c>
    </row>
    <row r="95" s="2" customFormat="1" ht="14.4" customHeight="1">
      <c r="A95" s="39"/>
      <c r="B95" s="40"/>
      <c r="C95" s="203" t="s">
        <v>149</v>
      </c>
      <c r="D95" s="203" t="s">
        <v>128</v>
      </c>
      <c r="E95" s="204" t="s">
        <v>193</v>
      </c>
      <c r="F95" s="205" t="s">
        <v>194</v>
      </c>
      <c r="G95" s="206" t="s">
        <v>131</v>
      </c>
      <c r="H95" s="207">
        <v>2</v>
      </c>
      <c r="I95" s="208"/>
      <c r="J95" s="209">
        <f>ROUND(I95*H95,2)</f>
        <v>0</v>
      </c>
      <c r="K95" s="205" t="s">
        <v>19</v>
      </c>
      <c r="L95" s="45"/>
      <c r="M95" s="210" t="s">
        <v>19</v>
      </c>
      <c r="N95" s="211" t="s">
        <v>43</v>
      </c>
      <c r="O95" s="85"/>
      <c r="P95" s="212">
        <f>O95*H95</f>
        <v>0</v>
      </c>
      <c r="Q95" s="212">
        <v>0</v>
      </c>
      <c r="R95" s="212">
        <f>Q95*H95</f>
        <v>0</v>
      </c>
      <c r="S95" s="212">
        <v>0</v>
      </c>
      <c r="T95" s="21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4" t="s">
        <v>132</v>
      </c>
      <c r="AT95" s="214" t="s">
        <v>128</v>
      </c>
      <c r="AU95" s="214" t="s">
        <v>80</v>
      </c>
      <c r="AY95" s="18" t="s">
        <v>127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8" t="s">
        <v>80</v>
      </c>
      <c r="BK95" s="215">
        <f>ROUND(I95*H95,2)</f>
        <v>0</v>
      </c>
      <c r="BL95" s="18" t="s">
        <v>132</v>
      </c>
      <c r="BM95" s="214" t="s">
        <v>195</v>
      </c>
    </row>
    <row r="96" s="2" customFormat="1">
      <c r="A96" s="39"/>
      <c r="B96" s="40"/>
      <c r="C96" s="41"/>
      <c r="D96" s="216" t="s">
        <v>134</v>
      </c>
      <c r="E96" s="41"/>
      <c r="F96" s="217" t="s">
        <v>194</v>
      </c>
      <c r="G96" s="41"/>
      <c r="H96" s="41"/>
      <c r="I96" s="218"/>
      <c r="J96" s="41"/>
      <c r="K96" s="41"/>
      <c r="L96" s="45"/>
      <c r="M96" s="219"/>
      <c r="N96" s="22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134</v>
      </c>
      <c r="AU96" s="18" t="s">
        <v>80</v>
      </c>
    </row>
    <row r="97" s="2" customFormat="1" ht="14.4" customHeight="1">
      <c r="A97" s="39"/>
      <c r="B97" s="40"/>
      <c r="C97" s="203" t="s">
        <v>154</v>
      </c>
      <c r="D97" s="203" t="s">
        <v>128</v>
      </c>
      <c r="E97" s="204" t="s">
        <v>196</v>
      </c>
      <c r="F97" s="205" t="s">
        <v>197</v>
      </c>
      <c r="G97" s="206" t="s">
        <v>131</v>
      </c>
      <c r="H97" s="207">
        <v>1</v>
      </c>
      <c r="I97" s="208"/>
      <c r="J97" s="209">
        <f>ROUND(I97*H97,2)</f>
        <v>0</v>
      </c>
      <c r="K97" s="205" t="s">
        <v>19</v>
      </c>
      <c r="L97" s="45"/>
      <c r="M97" s="210" t="s">
        <v>19</v>
      </c>
      <c r="N97" s="211" t="s">
        <v>43</v>
      </c>
      <c r="O97" s="85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4" t="s">
        <v>132</v>
      </c>
      <c r="AT97" s="214" t="s">
        <v>128</v>
      </c>
      <c r="AU97" s="214" t="s">
        <v>80</v>
      </c>
      <c r="AY97" s="18" t="s">
        <v>127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8" t="s">
        <v>80</v>
      </c>
      <c r="BK97" s="215">
        <f>ROUND(I97*H97,2)</f>
        <v>0</v>
      </c>
      <c r="BL97" s="18" t="s">
        <v>132</v>
      </c>
      <c r="BM97" s="214" t="s">
        <v>198</v>
      </c>
    </row>
    <row r="98" s="2" customFormat="1">
      <c r="A98" s="39"/>
      <c r="B98" s="40"/>
      <c r="C98" s="41"/>
      <c r="D98" s="216" t="s">
        <v>134</v>
      </c>
      <c r="E98" s="41"/>
      <c r="F98" s="217" t="s">
        <v>197</v>
      </c>
      <c r="G98" s="41"/>
      <c r="H98" s="41"/>
      <c r="I98" s="218"/>
      <c r="J98" s="41"/>
      <c r="K98" s="41"/>
      <c r="L98" s="45"/>
      <c r="M98" s="219"/>
      <c r="N98" s="22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134</v>
      </c>
      <c r="AU98" s="18" t="s">
        <v>80</v>
      </c>
    </row>
    <row r="99" s="2" customFormat="1">
      <c r="A99" s="39"/>
      <c r="B99" s="40"/>
      <c r="C99" s="41"/>
      <c r="D99" s="216" t="s">
        <v>135</v>
      </c>
      <c r="E99" s="41"/>
      <c r="F99" s="221" t="s">
        <v>199</v>
      </c>
      <c r="G99" s="41"/>
      <c r="H99" s="41"/>
      <c r="I99" s="218"/>
      <c r="J99" s="41"/>
      <c r="K99" s="41"/>
      <c r="L99" s="45"/>
      <c r="M99" s="219"/>
      <c r="N99" s="22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135</v>
      </c>
      <c r="AU99" s="18" t="s">
        <v>80</v>
      </c>
    </row>
    <row r="100" s="2" customFormat="1" ht="22.2" customHeight="1">
      <c r="A100" s="39"/>
      <c r="B100" s="40"/>
      <c r="C100" s="203" t="s">
        <v>158</v>
      </c>
      <c r="D100" s="203" t="s">
        <v>128</v>
      </c>
      <c r="E100" s="204" t="s">
        <v>200</v>
      </c>
      <c r="F100" s="205" t="s">
        <v>201</v>
      </c>
      <c r="G100" s="206" t="s">
        <v>131</v>
      </c>
      <c r="H100" s="207">
        <v>3</v>
      </c>
      <c r="I100" s="208"/>
      <c r="J100" s="209">
        <f>ROUND(I100*H100,2)</f>
        <v>0</v>
      </c>
      <c r="K100" s="205" t="s">
        <v>19</v>
      </c>
      <c r="L100" s="45"/>
      <c r="M100" s="210" t="s">
        <v>19</v>
      </c>
      <c r="N100" s="211" t="s">
        <v>43</v>
      </c>
      <c r="O100" s="85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4" t="s">
        <v>132</v>
      </c>
      <c r="AT100" s="214" t="s">
        <v>128</v>
      </c>
      <c r="AU100" s="214" t="s">
        <v>80</v>
      </c>
      <c r="AY100" s="18" t="s">
        <v>127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8" t="s">
        <v>80</v>
      </c>
      <c r="BK100" s="215">
        <f>ROUND(I100*H100,2)</f>
        <v>0</v>
      </c>
      <c r="BL100" s="18" t="s">
        <v>132</v>
      </c>
      <c r="BM100" s="214" t="s">
        <v>202</v>
      </c>
    </row>
    <row r="101" s="2" customFormat="1">
      <c r="A101" s="39"/>
      <c r="B101" s="40"/>
      <c r="C101" s="41"/>
      <c r="D101" s="216" t="s">
        <v>134</v>
      </c>
      <c r="E101" s="41"/>
      <c r="F101" s="217" t="s">
        <v>201</v>
      </c>
      <c r="G101" s="41"/>
      <c r="H101" s="41"/>
      <c r="I101" s="218"/>
      <c r="J101" s="41"/>
      <c r="K101" s="41"/>
      <c r="L101" s="45"/>
      <c r="M101" s="219"/>
      <c r="N101" s="22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134</v>
      </c>
      <c r="AU101" s="18" t="s">
        <v>80</v>
      </c>
    </row>
    <row r="102" s="2" customFormat="1" ht="14.4" customHeight="1">
      <c r="A102" s="39"/>
      <c r="B102" s="40"/>
      <c r="C102" s="203" t="s">
        <v>163</v>
      </c>
      <c r="D102" s="203" t="s">
        <v>128</v>
      </c>
      <c r="E102" s="204" t="s">
        <v>203</v>
      </c>
      <c r="F102" s="205" t="s">
        <v>204</v>
      </c>
      <c r="G102" s="206" t="s">
        <v>131</v>
      </c>
      <c r="H102" s="207">
        <v>1</v>
      </c>
      <c r="I102" s="208"/>
      <c r="J102" s="209">
        <f>ROUND(I102*H102,2)</f>
        <v>0</v>
      </c>
      <c r="K102" s="205" t="s">
        <v>19</v>
      </c>
      <c r="L102" s="45"/>
      <c r="M102" s="210" t="s">
        <v>19</v>
      </c>
      <c r="N102" s="211" t="s">
        <v>43</v>
      </c>
      <c r="O102" s="85"/>
      <c r="P102" s="212">
        <f>O102*H102</f>
        <v>0</v>
      </c>
      <c r="Q102" s="212">
        <v>0</v>
      </c>
      <c r="R102" s="212">
        <f>Q102*H102</f>
        <v>0</v>
      </c>
      <c r="S102" s="212">
        <v>0</v>
      </c>
      <c r="T102" s="21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4" t="s">
        <v>132</v>
      </c>
      <c r="AT102" s="214" t="s">
        <v>128</v>
      </c>
      <c r="AU102" s="214" t="s">
        <v>80</v>
      </c>
      <c r="AY102" s="18" t="s">
        <v>127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8" t="s">
        <v>80</v>
      </c>
      <c r="BK102" s="215">
        <f>ROUND(I102*H102,2)</f>
        <v>0</v>
      </c>
      <c r="BL102" s="18" t="s">
        <v>132</v>
      </c>
      <c r="BM102" s="214" t="s">
        <v>205</v>
      </c>
    </row>
    <row r="103" s="2" customFormat="1">
      <c r="A103" s="39"/>
      <c r="B103" s="40"/>
      <c r="C103" s="41"/>
      <c r="D103" s="216" t="s">
        <v>134</v>
      </c>
      <c r="E103" s="41"/>
      <c r="F103" s="217" t="s">
        <v>204</v>
      </c>
      <c r="G103" s="41"/>
      <c r="H103" s="41"/>
      <c r="I103" s="218"/>
      <c r="J103" s="41"/>
      <c r="K103" s="41"/>
      <c r="L103" s="45"/>
      <c r="M103" s="219"/>
      <c r="N103" s="22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134</v>
      </c>
      <c r="AU103" s="18" t="s">
        <v>80</v>
      </c>
    </row>
    <row r="104" s="2" customFormat="1">
      <c r="A104" s="39"/>
      <c r="B104" s="40"/>
      <c r="C104" s="41"/>
      <c r="D104" s="216" t="s">
        <v>135</v>
      </c>
      <c r="E104" s="41"/>
      <c r="F104" s="221" t="s">
        <v>206</v>
      </c>
      <c r="G104" s="41"/>
      <c r="H104" s="41"/>
      <c r="I104" s="218"/>
      <c r="J104" s="41"/>
      <c r="K104" s="41"/>
      <c r="L104" s="45"/>
      <c r="M104" s="219"/>
      <c r="N104" s="22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135</v>
      </c>
      <c r="AU104" s="18" t="s">
        <v>80</v>
      </c>
    </row>
    <row r="105" s="2" customFormat="1" ht="14.4" customHeight="1">
      <c r="A105" s="39"/>
      <c r="B105" s="40"/>
      <c r="C105" s="203" t="s">
        <v>168</v>
      </c>
      <c r="D105" s="203" t="s">
        <v>128</v>
      </c>
      <c r="E105" s="204" t="s">
        <v>207</v>
      </c>
      <c r="F105" s="205" t="s">
        <v>208</v>
      </c>
      <c r="G105" s="206" t="s">
        <v>131</v>
      </c>
      <c r="H105" s="207">
        <v>1</v>
      </c>
      <c r="I105" s="208"/>
      <c r="J105" s="209">
        <f>ROUND(I105*H105,2)</f>
        <v>0</v>
      </c>
      <c r="K105" s="205" t="s">
        <v>19</v>
      </c>
      <c r="L105" s="45"/>
      <c r="M105" s="210" t="s">
        <v>19</v>
      </c>
      <c r="N105" s="211" t="s">
        <v>43</v>
      </c>
      <c r="O105" s="85"/>
      <c r="P105" s="212">
        <f>O105*H105</f>
        <v>0</v>
      </c>
      <c r="Q105" s="212">
        <v>0</v>
      </c>
      <c r="R105" s="212">
        <f>Q105*H105</f>
        <v>0</v>
      </c>
      <c r="S105" s="212">
        <v>0</v>
      </c>
      <c r="T105" s="21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4" t="s">
        <v>132</v>
      </c>
      <c r="AT105" s="214" t="s">
        <v>128</v>
      </c>
      <c r="AU105" s="214" t="s">
        <v>80</v>
      </c>
      <c r="AY105" s="18" t="s">
        <v>127</v>
      </c>
      <c r="BE105" s="215">
        <f>IF(N105="základní",J105,0)</f>
        <v>0</v>
      </c>
      <c r="BF105" s="215">
        <f>IF(N105="snížená",J105,0)</f>
        <v>0</v>
      </c>
      <c r="BG105" s="215">
        <f>IF(N105="zákl. přenesená",J105,0)</f>
        <v>0</v>
      </c>
      <c r="BH105" s="215">
        <f>IF(N105="sníž. přenesená",J105,0)</f>
        <v>0</v>
      </c>
      <c r="BI105" s="215">
        <f>IF(N105="nulová",J105,0)</f>
        <v>0</v>
      </c>
      <c r="BJ105" s="18" t="s">
        <v>80</v>
      </c>
      <c r="BK105" s="215">
        <f>ROUND(I105*H105,2)</f>
        <v>0</v>
      </c>
      <c r="BL105" s="18" t="s">
        <v>132</v>
      </c>
      <c r="BM105" s="214" t="s">
        <v>209</v>
      </c>
    </row>
    <row r="106" s="2" customFormat="1">
      <c r="A106" s="39"/>
      <c r="B106" s="40"/>
      <c r="C106" s="41"/>
      <c r="D106" s="216" t="s">
        <v>134</v>
      </c>
      <c r="E106" s="41"/>
      <c r="F106" s="217" t="s">
        <v>208</v>
      </c>
      <c r="G106" s="41"/>
      <c r="H106" s="41"/>
      <c r="I106" s="218"/>
      <c r="J106" s="41"/>
      <c r="K106" s="41"/>
      <c r="L106" s="45"/>
      <c r="M106" s="219"/>
      <c r="N106" s="22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134</v>
      </c>
      <c r="AU106" s="18" t="s">
        <v>80</v>
      </c>
    </row>
    <row r="107" s="2" customFormat="1">
      <c r="A107" s="39"/>
      <c r="B107" s="40"/>
      <c r="C107" s="41"/>
      <c r="D107" s="216" t="s">
        <v>135</v>
      </c>
      <c r="E107" s="41"/>
      <c r="F107" s="221" t="s">
        <v>210</v>
      </c>
      <c r="G107" s="41"/>
      <c r="H107" s="41"/>
      <c r="I107" s="218"/>
      <c r="J107" s="41"/>
      <c r="K107" s="41"/>
      <c r="L107" s="45"/>
      <c r="M107" s="219"/>
      <c r="N107" s="22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135</v>
      </c>
      <c r="AU107" s="18" t="s">
        <v>80</v>
      </c>
    </row>
    <row r="108" s="2" customFormat="1" ht="14.4" customHeight="1">
      <c r="A108" s="39"/>
      <c r="B108" s="40"/>
      <c r="C108" s="203" t="s">
        <v>174</v>
      </c>
      <c r="D108" s="203" t="s">
        <v>128</v>
      </c>
      <c r="E108" s="204" t="s">
        <v>164</v>
      </c>
      <c r="F108" s="205" t="s">
        <v>165</v>
      </c>
      <c r="G108" s="206" t="s">
        <v>166</v>
      </c>
      <c r="H108" s="207">
        <v>1</v>
      </c>
      <c r="I108" s="208"/>
      <c r="J108" s="209">
        <f>ROUND(I108*H108,2)</f>
        <v>0</v>
      </c>
      <c r="K108" s="205" t="s">
        <v>19</v>
      </c>
      <c r="L108" s="45"/>
      <c r="M108" s="210" t="s">
        <v>19</v>
      </c>
      <c r="N108" s="211" t="s">
        <v>43</v>
      </c>
      <c r="O108" s="85"/>
      <c r="P108" s="212">
        <f>O108*H108</f>
        <v>0</v>
      </c>
      <c r="Q108" s="212">
        <v>0</v>
      </c>
      <c r="R108" s="212">
        <f>Q108*H108</f>
        <v>0</v>
      </c>
      <c r="S108" s="212">
        <v>0</v>
      </c>
      <c r="T108" s="21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4" t="s">
        <v>132</v>
      </c>
      <c r="AT108" s="214" t="s">
        <v>128</v>
      </c>
      <c r="AU108" s="214" t="s">
        <v>80</v>
      </c>
      <c r="AY108" s="18" t="s">
        <v>127</v>
      </c>
      <c r="BE108" s="215">
        <f>IF(N108="základní",J108,0)</f>
        <v>0</v>
      </c>
      <c r="BF108" s="215">
        <f>IF(N108="snížená",J108,0)</f>
        <v>0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8" t="s">
        <v>80</v>
      </c>
      <c r="BK108" s="215">
        <f>ROUND(I108*H108,2)</f>
        <v>0</v>
      </c>
      <c r="BL108" s="18" t="s">
        <v>132</v>
      </c>
      <c r="BM108" s="214" t="s">
        <v>211</v>
      </c>
    </row>
    <row r="109" s="2" customFormat="1">
      <c r="A109" s="39"/>
      <c r="B109" s="40"/>
      <c r="C109" s="41"/>
      <c r="D109" s="216" t="s">
        <v>134</v>
      </c>
      <c r="E109" s="41"/>
      <c r="F109" s="217" t="s">
        <v>165</v>
      </c>
      <c r="G109" s="41"/>
      <c r="H109" s="41"/>
      <c r="I109" s="218"/>
      <c r="J109" s="41"/>
      <c r="K109" s="41"/>
      <c r="L109" s="45"/>
      <c r="M109" s="219"/>
      <c r="N109" s="22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134</v>
      </c>
      <c r="AU109" s="18" t="s">
        <v>80</v>
      </c>
    </row>
    <row r="110" s="2" customFormat="1" ht="14.4" customHeight="1">
      <c r="A110" s="39"/>
      <c r="B110" s="40"/>
      <c r="C110" s="203" t="s">
        <v>212</v>
      </c>
      <c r="D110" s="203" t="s">
        <v>128</v>
      </c>
      <c r="E110" s="204" t="s">
        <v>169</v>
      </c>
      <c r="F110" s="205" t="s">
        <v>170</v>
      </c>
      <c r="G110" s="206" t="s">
        <v>166</v>
      </c>
      <c r="H110" s="207">
        <v>1</v>
      </c>
      <c r="I110" s="208"/>
      <c r="J110" s="209">
        <f>ROUND(I110*H110,2)</f>
        <v>0</v>
      </c>
      <c r="K110" s="205" t="s">
        <v>19</v>
      </c>
      <c r="L110" s="45"/>
      <c r="M110" s="210" t="s">
        <v>19</v>
      </c>
      <c r="N110" s="211" t="s">
        <v>43</v>
      </c>
      <c r="O110" s="85"/>
      <c r="P110" s="212">
        <f>O110*H110</f>
        <v>0</v>
      </c>
      <c r="Q110" s="212">
        <v>0</v>
      </c>
      <c r="R110" s="212">
        <f>Q110*H110</f>
        <v>0</v>
      </c>
      <c r="S110" s="212">
        <v>0</v>
      </c>
      <c r="T110" s="21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4" t="s">
        <v>132</v>
      </c>
      <c r="AT110" s="214" t="s">
        <v>128</v>
      </c>
      <c r="AU110" s="214" t="s">
        <v>80</v>
      </c>
      <c r="AY110" s="18" t="s">
        <v>127</v>
      </c>
      <c r="BE110" s="215">
        <f>IF(N110="základní",J110,0)</f>
        <v>0</v>
      </c>
      <c r="BF110" s="215">
        <f>IF(N110="snížená",J110,0)</f>
        <v>0</v>
      </c>
      <c r="BG110" s="215">
        <f>IF(N110="zákl. přenesená",J110,0)</f>
        <v>0</v>
      </c>
      <c r="BH110" s="215">
        <f>IF(N110="sníž. přenesená",J110,0)</f>
        <v>0</v>
      </c>
      <c r="BI110" s="215">
        <f>IF(N110="nulová",J110,0)</f>
        <v>0</v>
      </c>
      <c r="BJ110" s="18" t="s">
        <v>80</v>
      </c>
      <c r="BK110" s="215">
        <f>ROUND(I110*H110,2)</f>
        <v>0</v>
      </c>
      <c r="BL110" s="18" t="s">
        <v>132</v>
      </c>
      <c r="BM110" s="214" t="s">
        <v>213</v>
      </c>
    </row>
    <row r="111" s="2" customFormat="1">
      <c r="A111" s="39"/>
      <c r="B111" s="40"/>
      <c r="C111" s="41"/>
      <c r="D111" s="216" t="s">
        <v>134</v>
      </c>
      <c r="E111" s="41"/>
      <c r="F111" s="217" t="s">
        <v>170</v>
      </c>
      <c r="G111" s="41"/>
      <c r="H111" s="41"/>
      <c r="I111" s="218"/>
      <c r="J111" s="41"/>
      <c r="K111" s="41"/>
      <c r="L111" s="45"/>
      <c r="M111" s="219"/>
      <c r="N111" s="22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134</v>
      </c>
      <c r="AU111" s="18" t="s">
        <v>80</v>
      </c>
    </row>
    <row r="112" s="12" customFormat="1" ht="22.8" customHeight="1">
      <c r="A112" s="12"/>
      <c r="B112" s="189"/>
      <c r="C112" s="190"/>
      <c r="D112" s="191" t="s">
        <v>71</v>
      </c>
      <c r="E112" s="222" t="s">
        <v>172</v>
      </c>
      <c r="F112" s="222" t="s">
        <v>173</v>
      </c>
      <c r="G112" s="190"/>
      <c r="H112" s="190"/>
      <c r="I112" s="193"/>
      <c r="J112" s="223">
        <f>BK112</f>
        <v>0</v>
      </c>
      <c r="K112" s="190"/>
      <c r="L112" s="195"/>
      <c r="M112" s="196"/>
      <c r="N112" s="197"/>
      <c r="O112" s="197"/>
      <c r="P112" s="198">
        <f>SUM(P113:P116)</f>
        <v>0</v>
      </c>
      <c r="Q112" s="197"/>
      <c r="R112" s="198">
        <f>SUM(R113:R116)</f>
        <v>0</v>
      </c>
      <c r="S112" s="197"/>
      <c r="T112" s="199">
        <f>SUM(T113:T116)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0" t="s">
        <v>126</v>
      </c>
      <c r="AT112" s="201" t="s">
        <v>71</v>
      </c>
      <c r="AU112" s="201" t="s">
        <v>80</v>
      </c>
      <c r="AY112" s="200" t="s">
        <v>127</v>
      </c>
      <c r="BK112" s="202">
        <f>SUM(BK113:BK116)</f>
        <v>0</v>
      </c>
    </row>
    <row r="113" s="2" customFormat="1" ht="14.4" customHeight="1">
      <c r="A113" s="39"/>
      <c r="B113" s="40"/>
      <c r="C113" s="203" t="s">
        <v>8</v>
      </c>
      <c r="D113" s="203" t="s">
        <v>128</v>
      </c>
      <c r="E113" s="204" t="s">
        <v>175</v>
      </c>
      <c r="F113" s="205" t="s">
        <v>176</v>
      </c>
      <c r="G113" s="206" t="s">
        <v>177</v>
      </c>
      <c r="H113" s="207">
        <v>5</v>
      </c>
      <c r="I113" s="208"/>
      <c r="J113" s="209">
        <f>ROUND(I113*H113,2)</f>
        <v>0</v>
      </c>
      <c r="K113" s="205" t="s">
        <v>19</v>
      </c>
      <c r="L113" s="45"/>
      <c r="M113" s="210" t="s">
        <v>19</v>
      </c>
      <c r="N113" s="211" t="s">
        <v>43</v>
      </c>
      <c r="O113" s="85"/>
      <c r="P113" s="212">
        <f>O113*H113</f>
        <v>0</v>
      </c>
      <c r="Q113" s="212">
        <v>0</v>
      </c>
      <c r="R113" s="212">
        <f>Q113*H113</f>
        <v>0</v>
      </c>
      <c r="S113" s="212">
        <v>0</v>
      </c>
      <c r="T113" s="21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4" t="s">
        <v>132</v>
      </c>
      <c r="AT113" s="214" t="s">
        <v>128</v>
      </c>
      <c r="AU113" s="214" t="s">
        <v>82</v>
      </c>
      <c r="AY113" s="18" t="s">
        <v>127</v>
      </c>
      <c r="BE113" s="215">
        <f>IF(N113="základní",J113,0)</f>
        <v>0</v>
      </c>
      <c r="BF113" s="215">
        <f>IF(N113="snížená",J113,0)</f>
        <v>0</v>
      </c>
      <c r="BG113" s="215">
        <f>IF(N113="zákl. přenesená",J113,0)</f>
        <v>0</v>
      </c>
      <c r="BH113" s="215">
        <f>IF(N113="sníž. přenesená",J113,0)</f>
        <v>0</v>
      </c>
      <c r="BI113" s="215">
        <f>IF(N113="nulová",J113,0)</f>
        <v>0</v>
      </c>
      <c r="BJ113" s="18" t="s">
        <v>80</v>
      </c>
      <c r="BK113" s="215">
        <f>ROUND(I113*H113,2)</f>
        <v>0</v>
      </c>
      <c r="BL113" s="18" t="s">
        <v>132</v>
      </c>
      <c r="BM113" s="214" t="s">
        <v>214</v>
      </c>
    </row>
    <row r="114" s="2" customFormat="1">
      <c r="A114" s="39"/>
      <c r="B114" s="40"/>
      <c r="C114" s="41"/>
      <c r="D114" s="216" t="s">
        <v>134</v>
      </c>
      <c r="E114" s="41"/>
      <c r="F114" s="217" t="s">
        <v>176</v>
      </c>
      <c r="G114" s="41"/>
      <c r="H114" s="41"/>
      <c r="I114" s="218"/>
      <c r="J114" s="41"/>
      <c r="K114" s="41"/>
      <c r="L114" s="45"/>
      <c r="M114" s="219"/>
      <c r="N114" s="22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134</v>
      </c>
      <c r="AU114" s="18" t="s">
        <v>82</v>
      </c>
    </row>
    <row r="115" s="13" customFormat="1">
      <c r="A115" s="13"/>
      <c r="B115" s="224"/>
      <c r="C115" s="225"/>
      <c r="D115" s="216" t="s">
        <v>179</v>
      </c>
      <c r="E115" s="226" t="s">
        <v>19</v>
      </c>
      <c r="F115" s="227" t="s">
        <v>215</v>
      </c>
      <c r="G115" s="225"/>
      <c r="H115" s="228">
        <v>5</v>
      </c>
      <c r="I115" s="229"/>
      <c r="J115" s="225"/>
      <c r="K115" s="225"/>
      <c r="L115" s="230"/>
      <c r="M115" s="231"/>
      <c r="N115" s="232"/>
      <c r="O115" s="232"/>
      <c r="P115" s="232"/>
      <c r="Q115" s="232"/>
      <c r="R115" s="232"/>
      <c r="S115" s="232"/>
      <c r="T115" s="23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4" t="s">
        <v>179</v>
      </c>
      <c r="AU115" s="234" t="s">
        <v>82</v>
      </c>
      <c r="AV115" s="13" t="s">
        <v>82</v>
      </c>
      <c r="AW115" s="13" t="s">
        <v>33</v>
      </c>
      <c r="AX115" s="13" t="s">
        <v>72</v>
      </c>
      <c r="AY115" s="234" t="s">
        <v>127</v>
      </c>
    </row>
    <row r="116" s="14" customFormat="1">
      <c r="A116" s="14"/>
      <c r="B116" s="235"/>
      <c r="C116" s="236"/>
      <c r="D116" s="216" t="s">
        <v>179</v>
      </c>
      <c r="E116" s="237" t="s">
        <v>19</v>
      </c>
      <c r="F116" s="238" t="s">
        <v>181</v>
      </c>
      <c r="G116" s="236"/>
      <c r="H116" s="239">
        <v>5</v>
      </c>
      <c r="I116" s="240"/>
      <c r="J116" s="236"/>
      <c r="K116" s="236"/>
      <c r="L116" s="241"/>
      <c r="M116" s="242"/>
      <c r="N116" s="243"/>
      <c r="O116" s="243"/>
      <c r="P116" s="243"/>
      <c r="Q116" s="243"/>
      <c r="R116" s="243"/>
      <c r="S116" s="243"/>
      <c r="T116" s="24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5" t="s">
        <v>179</v>
      </c>
      <c r="AU116" s="245" t="s">
        <v>82</v>
      </c>
      <c r="AV116" s="14" t="s">
        <v>126</v>
      </c>
      <c r="AW116" s="14" t="s">
        <v>33</v>
      </c>
      <c r="AX116" s="14" t="s">
        <v>80</v>
      </c>
      <c r="AY116" s="245" t="s">
        <v>127</v>
      </c>
    </row>
    <row r="117" s="2" customFormat="1" ht="6.96" customHeight="1">
      <c r="A117" s="39"/>
      <c r="B117" s="60"/>
      <c r="C117" s="61"/>
      <c r="D117" s="61"/>
      <c r="E117" s="61"/>
      <c r="F117" s="61"/>
      <c r="G117" s="61"/>
      <c r="H117" s="61"/>
      <c r="I117" s="61"/>
      <c r="J117" s="61"/>
      <c r="K117" s="61"/>
      <c r="L117" s="45"/>
      <c r="M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</sheetData>
  <sheetProtection sheet="1" autoFilter="0" formatColumns="0" formatRows="0" objects="1" scenarios="1" spinCount="100000" saltValue="TLaIudGn9kMCvSsfIigvk8SjsEHKnTXsbz4b6mnFMn21AeOWZHUksV6g/ymvc6uXiw1W6hY70ldVNeI2c7TY1w==" hashValue="dUN1tRWfh0oi3u7qRlxF+EGUCqzp5uRiMlcT6SIZR1F7z/ZTPeMD8EPRLV1KIdfOKYSjAhCHiubLEhQb3Na5fg==" algorithmName="SHA-512" password="CC35"/>
  <autoFilter ref="C80:K11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102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27" customHeight="1">
      <c r="B7" s="21"/>
      <c r="E7" s="134" t="str">
        <f>'Rekapitulace stavby'!K6</f>
        <v>ZŠ a ZUŠ Šmeralova 15 II.stupeň - půdní vestavba, odborné učebny - dodávka nábytku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103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5.6" customHeight="1">
      <c r="A9" s="39"/>
      <c r="B9" s="45"/>
      <c r="C9" s="39"/>
      <c r="D9" s="39"/>
      <c r="E9" s="136" t="s">
        <v>216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10. 3. 2025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2" customHeight="1">
      <c r="A27" s="139"/>
      <c r="B27" s="140"/>
      <c r="C27" s="139"/>
      <c r="D27" s="139"/>
      <c r="E27" s="141" t="s">
        <v>37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ROUND((SUM(BE81:BE101)),  2)</f>
        <v>0</v>
      </c>
      <c r="G33" s="39"/>
      <c r="H33" s="39"/>
      <c r="I33" s="149">
        <v>0.20999999999999999</v>
      </c>
      <c r="J33" s="148">
        <f>ROUND(((SUM(BE81:BE101))*I33),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ROUND((SUM(BF81:BF101)),  2)</f>
        <v>0</v>
      </c>
      <c r="G34" s="39"/>
      <c r="H34" s="39"/>
      <c r="I34" s="149">
        <v>0.12</v>
      </c>
      <c r="J34" s="148">
        <f>ROUND(((SUM(BF81:BF101))*I34),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ROUND((SUM(BG81:BG101)),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ROUND((SUM(BH81:BH101)),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ROUND((SUM(BI81:BI101)),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105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7" customHeight="1">
      <c r="A48" s="39"/>
      <c r="B48" s="40"/>
      <c r="C48" s="41"/>
      <c r="D48" s="41"/>
      <c r="E48" s="161" t="str">
        <f>E7</f>
        <v>ZŠ a ZUŠ Šmeralova 15 II.stupeň - půdní vestavba, odborné učebny - dodávka nábytku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103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6" customHeight="1">
      <c r="A50" s="39"/>
      <c r="B50" s="40"/>
      <c r="C50" s="41"/>
      <c r="D50" s="41"/>
      <c r="E50" s="70" t="str">
        <f>E9</f>
        <v>4.06 - Kabinet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Karlovy Vary</v>
      </c>
      <c r="G52" s="41"/>
      <c r="H52" s="41"/>
      <c r="I52" s="33" t="s">
        <v>23</v>
      </c>
      <c r="J52" s="73" t="str">
        <f>IF(J12="","",J12)</f>
        <v>10. 3. 2025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6" customHeight="1">
      <c r="A54" s="39"/>
      <c r="B54" s="40"/>
      <c r="C54" s="33" t="s">
        <v>25</v>
      </c>
      <c r="D54" s="41"/>
      <c r="E54" s="41"/>
      <c r="F54" s="28" t="str">
        <f>E15</f>
        <v>Statutární Město Karlovy Vary</v>
      </c>
      <c r="G54" s="41"/>
      <c r="H54" s="41"/>
      <c r="I54" s="33" t="s">
        <v>31</v>
      </c>
      <c r="J54" s="37" t="str">
        <f>E21</f>
        <v>Oto Szakos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6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106</v>
      </c>
      <c r="D57" s="163"/>
      <c r="E57" s="163"/>
      <c r="F57" s="163"/>
      <c r="G57" s="163"/>
      <c r="H57" s="163"/>
      <c r="I57" s="163"/>
      <c r="J57" s="164" t="s">
        <v>107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108</v>
      </c>
    </row>
    <row r="60" s="9" customFormat="1" ht="24.96" customHeight="1">
      <c r="A60" s="9"/>
      <c r="B60" s="166"/>
      <c r="C60" s="167"/>
      <c r="D60" s="168" t="s">
        <v>109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110</v>
      </c>
      <c r="E61" s="175"/>
      <c r="F61" s="175"/>
      <c r="G61" s="175"/>
      <c r="H61" s="175"/>
      <c r="I61" s="175"/>
      <c r="J61" s="176">
        <f>J97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111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7" customHeight="1">
      <c r="A71" s="39"/>
      <c r="B71" s="40"/>
      <c r="C71" s="41"/>
      <c r="D71" s="41"/>
      <c r="E71" s="161" t="str">
        <f>E7</f>
        <v>ZŠ a ZUŠ Šmeralova 15 II.stupeň - půdní vestavba, odborné učebny - dodávka nábytku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103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5.6" customHeight="1">
      <c r="A73" s="39"/>
      <c r="B73" s="40"/>
      <c r="C73" s="41"/>
      <c r="D73" s="41"/>
      <c r="E73" s="70" t="str">
        <f>E9</f>
        <v>4.06 - Kabinet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Karlovy Vary</v>
      </c>
      <c r="G75" s="41"/>
      <c r="H75" s="41"/>
      <c r="I75" s="33" t="s">
        <v>23</v>
      </c>
      <c r="J75" s="73" t="str">
        <f>IF(J12="","",J12)</f>
        <v>10. 3. 2025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6" customHeight="1">
      <c r="A77" s="39"/>
      <c r="B77" s="40"/>
      <c r="C77" s="33" t="s">
        <v>25</v>
      </c>
      <c r="D77" s="41"/>
      <c r="E77" s="41"/>
      <c r="F77" s="28" t="str">
        <f>E15</f>
        <v>Statutární Město Karlovy Vary</v>
      </c>
      <c r="G77" s="41"/>
      <c r="H77" s="41"/>
      <c r="I77" s="33" t="s">
        <v>31</v>
      </c>
      <c r="J77" s="37" t="str">
        <f>E21</f>
        <v>Oto Szakos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6" customHeight="1">
      <c r="A78" s="39"/>
      <c r="B78" s="40"/>
      <c r="C78" s="33" t="s">
        <v>29</v>
      </c>
      <c r="D78" s="41"/>
      <c r="E78" s="41"/>
      <c r="F78" s="28" t="str">
        <f>IF(E18="","",E18)</f>
        <v>Vyplň údaj</v>
      </c>
      <c r="G78" s="41"/>
      <c r="H78" s="41"/>
      <c r="I78" s="33" t="s">
        <v>34</v>
      </c>
      <c r="J78" s="37" t="str">
        <f>E24</f>
        <v xml:space="preserve"> 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112</v>
      </c>
      <c r="D80" s="181" t="s">
        <v>57</v>
      </c>
      <c r="E80" s="181" t="s">
        <v>53</v>
      </c>
      <c r="F80" s="181" t="s">
        <v>54</v>
      </c>
      <c r="G80" s="181" t="s">
        <v>113</v>
      </c>
      <c r="H80" s="181" t="s">
        <v>114</v>
      </c>
      <c r="I80" s="181" t="s">
        <v>115</v>
      </c>
      <c r="J80" s="181" t="s">
        <v>107</v>
      </c>
      <c r="K80" s="182" t="s">
        <v>116</v>
      </c>
      <c r="L80" s="183"/>
      <c r="M80" s="93" t="s">
        <v>19</v>
      </c>
      <c r="N80" s="94" t="s">
        <v>42</v>
      </c>
      <c r="O80" s="94" t="s">
        <v>117</v>
      </c>
      <c r="P80" s="94" t="s">
        <v>118</v>
      </c>
      <c r="Q80" s="94" t="s">
        <v>119</v>
      </c>
      <c r="R80" s="94" t="s">
        <v>120</v>
      </c>
      <c r="S80" s="94" t="s">
        <v>121</v>
      </c>
      <c r="T80" s="95" t="s">
        <v>122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123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</f>
        <v>0</v>
      </c>
      <c r="Q81" s="97"/>
      <c r="R81" s="186">
        <f>R82</f>
        <v>0</v>
      </c>
      <c r="S81" s="97"/>
      <c r="T81" s="187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71</v>
      </c>
      <c r="AU81" s="18" t="s">
        <v>108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71</v>
      </c>
      <c r="E82" s="192" t="s">
        <v>124</v>
      </c>
      <c r="F82" s="192" t="s">
        <v>125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P83+SUM(P84:P97)</f>
        <v>0</v>
      </c>
      <c r="Q82" s="197"/>
      <c r="R82" s="198">
        <f>R83+SUM(R84:R97)</f>
        <v>0</v>
      </c>
      <c r="S82" s="197"/>
      <c r="T82" s="199">
        <f>T83+SUM(T84:T97)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126</v>
      </c>
      <c r="AT82" s="201" t="s">
        <v>71</v>
      </c>
      <c r="AU82" s="201" t="s">
        <v>72</v>
      </c>
      <c r="AY82" s="200" t="s">
        <v>127</v>
      </c>
      <c r="BK82" s="202">
        <f>BK83+SUM(BK84:BK97)</f>
        <v>0</v>
      </c>
    </row>
    <row r="83" s="2" customFormat="1" ht="14.4" customHeight="1">
      <c r="A83" s="39"/>
      <c r="B83" s="40"/>
      <c r="C83" s="203" t="s">
        <v>80</v>
      </c>
      <c r="D83" s="203" t="s">
        <v>128</v>
      </c>
      <c r="E83" s="204" t="s">
        <v>129</v>
      </c>
      <c r="F83" s="205" t="s">
        <v>130</v>
      </c>
      <c r="G83" s="206" t="s">
        <v>131</v>
      </c>
      <c r="H83" s="207">
        <v>1</v>
      </c>
      <c r="I83" s="208"/>
      <c r="J83" s="209">
        <f>ROUND(I83*H83,2)</f>
        <v>0</v>
      </c>
      <c r="K83" s="205" t="s">
        <v>19</v>
      </c>
      <c r="L83" s="45"/>
      <c r="M83" s="210" t="s">
        <v>19</v>
      </c>
      <c r="N83" s="211" t="s">
        <v>43</v>
      </c>
      <c r="O83" s="85"/>
      <c r="P83" s="212">
        <f>O83*H83</f>
        <v>0</v>
      </c>
      <c r="Q83" s="212">
        <v>0</v>
      </c>
      <c r="R83" s="212">
        <f>Q83*H83</f>
        <v>0</v>
      </c>
      <c r="S83" s="212">
        <v>0</v>
      </c>
      <c r="T83" s="213">
        <f>S83*H83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R83" s="214" t="s">
        <v>132</v>
      </c>
      <c r="AT83" s="214" t="s">
        <v>128</v>
      </c>
      <c r="AU83" s="214" t="s">
        <v>80</v>
      </c>
      <c r="AY83" s="18" t="s">
        <v>127</v>
      </c>
      <c r="BE83" s="215">
        <f>IF(N83="základní",J83,0)</f>
        <v>0</v>
      </c>
      <c r="BF83" s="215">
        <f>IF(N83="snížená",J83,0)</f>
        <v>0</v>
      </c>
      <c r="BG83" s="215">
        <f>IF(N83="zákl. přenesená",J83,0)</f>
        <v>0</v>
      </c>
      <c r="BH83" s="215">
        <f>IF(N83="sníž. přenesená",J83,0)</f>
        <v>0</v>
      </c>
      <c r="BI83" s="215">
        <f>IF(N83="nulová",J83,0)</f>
        <v>0</v>
      </c>
      <c r="BJ83" s="18" t="s">
        <v>80</v>
      </c>
      <c r="BK83" s="215">
        <f>ROUND(I83*H83,2)</f>
        <v>0</v>
      </c>
      <c r="BL83" s="18" t="s">
        <v>132</v>
      </c>
      <c r="BM83" s="214" t="s">
        <v>217</v>
      </c>
    </row>
    <row r="84" s="2" customFormat="1">
      <c r="A84" s="39"/>
      <c r="B84" s="40"/>
      <c r="C84" s="41"/>
      <c r="D84" s="216" t="s">
        <v>134</v>
      </c>
      <c r="E84" s="41"/>
      <c r="F84" s="217" t="s">
        <v>130</v>
      </c>
      <c r="G84" s="41"/>
      <c r="H84" s="41"/>
      <c r="I84" s="218"/>
      <c r="J84" s="41"/>
      <c r="K84" s="41"/>
      <c r="L84" s="45"/>
      <c r="M84" s="219"/>
      <c r="N84" s="220"/>
      <c r="O84" s="85"/>
      <c r="P84" s="85"/>
      <c r="Q84" s="85"/>
      <c r="R84" s="85"/>
      <c r="S84" s="85"/>
      <c r="T84" s="86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134</v>
      </c>
      <c r="AU84" s="18" t="s">
        <v>80</v>
      </c>
    </row>
    <row r="85" s="2" customFormat="1">
      <c r="A85" s="39"/>
      <c r="B85" s="40"/>
      <c r="C85" s="41"/>
      <c r="D85" s="216" t="s">
        <v>135</v>
      </c>
      <c r="E85" s="41"/>
      <c r="F85" s="221" t="s">
        <v>136</v>
      </c>
      <c r="G85" s="41"/>
      <c r="H85" s="41"/>
      <c r="I85" s="218"/>
      <c r="J85" s="41"/>
      <c r="K85" s="41"/>
      <c r="L85" s="45"/>
      <c r="M85" s="219"/>
      <c r="N85" s="220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135</v>
      </c>
      <c r="AU85" s="18" t="s">
        <v>80</v>
      </c>
    </row>
    <row r="86" s="2" customFormat="1" ht="14.4" customHeight="1">
      <c r="A86" s="39"/>
      <c r="B86" s="40"/>
      <c r="C86" s="203" t="s">
        <v>82</v>
      </c>
      <c r="D86" s="203" t="s">
        <v>128</v>
      </c>
      <c r="E86" s="204" t="s">
        <v>137</v>
      </c>
      <c r="F86" s="205" t="s">
        <v>138</v>
      </c>
      <c r="G86" s="206" t="s">
        <v>131</v>
      </c>
      <c r="H86" s="207">
        <v>1</v>
      </c>
      <c r="I86" s="208"/>
      <c r="J86" s="209">
        <f>ROUND(I86*H86,2)</f>
        <v>0</v>
      </c>
      <c r="K86" s="205" t="s">
        <v>19</v>
      </c>
      <c r="L86" s="45"/>
      <c r="M86" s="210" t="s">
        <v>19</v>
      </c>
      <c r="N86" s="211" t="s">
        <v>43</v>
      </c>
      <c r="O86" s="85"/>
      <c r="P86" s="212">
        <f>O86*H86</f>
        <v>0</v>
      </c>
      <c r="Q86" s="212">
        <v>0</v>
      </c>
      <c r="R86" s="212">
        <f>Q86*H86</f>
        <v>0</v>
      </c>
      <c r="S86" s="212">
        <v>0</v>
      </c>
      <c r="T86" s="213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4" t="s">
        <v>132</v>
      </c>
      <c r="AT86" s="214" t="s">
        <v>128</v>
      </c>
      <c r="AU86" s="214" t="s">
        <v>80</v>
      </c>
      <c r="AY86" s="18" t="s">
        <v>127</v>
      </c>
      <c r="BE86" s="215">
        <f>IF(N86="základní",J86,0)</f>
        <v>0</v>
      </c>
      <c r="BF86" s="215">
        <f>IF(N86="snížená",J86,0)</f>
        <v>0</v>
      </c>
      <c r="BG86" s="215">
        <f>IF(N86="zákl. přenesená",J86,0)</f>
        <v>0</v>
      </c>
      <c r="BH86" s="215">
        <f>IF(N86="sníž. přenesená",J86,0)</f>
        <v>0</v>
      </c>
      <c r="BI86" s="215">
        <f>IF(N86="nulová",J86,0)</f>
        <v>0</v>
      </c>
      <c r="BJ86" s="18" t="s">
        <v>80</v>
      </c>
      <c r="BK86" s="215">
        <f>ROUND(I86*H86,2)</f>
        <v>0</v>
      </c>
      <c r="BL86" s="18" t="s">
        <v>132</v>
      </c>
      <c r="BM86" s="214" t="s">
        <v>218</v>
      </c>
    </row>
    <row r="87" s="2" customFormat="1">
      <c r="A87" s="39"/>
      <c r="B87" s="40"/>
      <c r="C87" s="41"/>
      <c r="D87" s="216" t="s">
        <v>134</v>
      </c>
      <c r="E87" s="41"/>
      <c r="F87" s="217" t="s">
        <v>138</v>
      </c>
      <c r="G87" s="41"/>
      <c r="H87" s="41"/>
      <c r="I87" s="218"/>
      <c r="J87" s="41"/>
      <c r="K87" s="41"/>
      <c r="L87" s="45"/>
      <c r="M87" s="219"/>
      <c r="N87" s="220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134</v>
      </c>
      <c r="AU87" s="18" t="s">
        <v>80</v>
      </c>
    </row>
    <row r="88" s="2" customFormat="1">
      <c r="A88" s="39"/>
      <c r="B88" s="40"/>
      <c r="C88" s="41"/>
      <c r="D88" s="216" t="s">
        <v>135</v>
      </c>
      <c r="E88" s="41"/>
      <c r="F88" s="221" t="s">
        <v>140</v>
      </c>
      <c r="G88" s="41"/>
      <c r="H88" s="41"/>
      <c r="I88" s="218"/>
      <c r="J88" s="41"/>
      <c r="K88" s="41"/>
      <c r="L88" s="45"/>
      <c r="M88" s="219"/>
      <c r="N88" s="220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135</v>
      </c>
      <c r="AU88" s="18" t="s">
        <v>80</v>
      </c>
    </row>
    <row r="89" s="2" customFormat="1" ht="22.2" customHeight="1">
      <c r="A89" s="39"/>
      <c r="B89" s="40"/>
      <c r="C89" s="203" t="s">
        <v>141</v>
      </c>
      <c r="D89" s="203" t="s">
        <v>128</v>
      </c>
      <c r="E89" s="204" t="s">
        <v>219</v>
      </c>
      <c r="F89" s="205" t="s">
        <v>220</v>
      </c>
      <c r="G89" s="206" t="s">
        <v>131</v>
      </c>
      <c r="H89" s="207">
        <v>1</v>
      </c>
      <c r="I89" s="208"/>
      <c r="J89" s="209">
        <f>ROUND(I89*H89,2)</f>
        <v>0</v>
      </c>
      <c r="K89" s="205" t="s">
        <v>19</v>
      </c>
      <c r="L89" s="45"/>
      <c r="M89" s="210" t="s">
        <v>19</v>
      </c>
      <c r="N89" s="211" t="s">
        <v>43</v>
      </c>
      <c r="O89" s="85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4" t="s">
        <v>132</v>
      </c>
      <c r="AT89" s="214" t="s">
        <v>128</v>
      </c>
      <c r="AU89" s="214" t="s">
        <v>80</v>
      </c>
      <c r="AY89" s="18" t="s">
        <v>127</v>
      </c>
      <c r="BE89" s="215">
        <f>IF(N89="základní",J89,0)</f>
        <v>0</v>
      </c>
      <c r="BF89" s="215">
        <f>IF(N89="snížená",J89,0)</f>
        <v>0</v>
      </c>
      <c r="BG89" s="215">
        <f>IF(N89="zákl. přenesená",J89,0)</f>
        <v>0</v>
      </c>
      <c r="BH89" s="215">
        <f>IF(N89="sníž. přenesená",J89,0)</f>
        <v>0</v>
      </c>
      <c r="BI89" s="215">
        <f>IF(N89="nulová",J89,0)</f>
        <v>0</v>
      </c>
      <c r="BJ89" s="18" t="s">
        <v>80</v>
      </c>
      <c r="BK89" s="215">
        <f>ROUND(I89*H89,2)</f>
        <v>0</v>
      </c>
      <c r="BL89" s="18" t="s">
        <v>132</v>
      </c>
      <c r="BM89" s="214" t="s">
        <v>221</v>
      </c>
    </row>
    <row r="90" s="2" customFormat="1">
      <c r="A90" s="39"/>
      <c r="B90" s="40"/>
      <c r="C90" s="41"/>
      <c r="D90" s="216" t="s">
        <v>134</v>
      </c>
      <c r="E90" s="41"/>
      <c r="F90" s="217" t="s">
        <v>222</v>
      </c>
      <c r="G90" s="41"/>
      <c r="H90" s="41"/>
      <c r="I90" s="218"/>
      <c r="J90" s="41"/>
      <c r="K90" s="41"/>
      <c r="L90" s="45"/>
      <c r="M90" s="219"/>
      <c r="N90" s="220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134</v>
      </c>
      <c r="AU90" s="18" t="s">
        <v>80</v>
      </c>
    </row>
    <row r="91" s="2" customFormat="1" ht="22.2" customHeight="1">
      <c r="A91" s="39"/>
      <c r="B91" s="40"/>
      <c r="C91" s="203" t="s">
        <v>126</v>
      </c>
      <c r="D91" s="203" t="s">
        <v>128</v>
      </c>
      <c r="E91" s="204" t="s">
        <v>223</v>
      </c>
      <c r="F91" s="205" t="s">
        <v>224</v>
      </c>
      <c r="G91" s="206" t="s">
        <v>131</v>
      </c>
      <c r="H91" s="207">
        <v>1</v>
      </c>
      <c r="I91" s="208"/>
      <c r="J91" s="209">
        <f>ROUND(I91*H91,2)</f>
        <v>0</v>
      </c>
      <c r="K91" s="205" t="s">
        <v>19</v>
      </c>
      <c r="L91" s="45"/>
      <c r="M91" s="210" t="s">
        <v>19</v>
      </c>
      <c r="N91" s="211" t="s">
        <v>43</v>
      </c>
      <c r="O91" s="85"/>
      <c r="P91" s="212">
        <f>O91*H91</f>
        <v>0</v>
      </c>
      <c r="Q91" s="212">
        <v>0</v>
      </c>
      <c r="R91" s="212">
        <f>Q91*H91</f>
        <v>0</v>
      </c>
      <c r="S91" s="212">
        <v>0</v>
      </c>
      <c r="T91" s="213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4" t="s">
        <v>132</v>
      </c>
      <c r="AT91" s="214" t="s">
        <v>128</v>
      </c>
      <c r="AU91" s="214" t="s">
        <v>80</v>
      </c>
      <c r="AY91" s="18" t="s">
        <v>127</v>
      </c>
      <c r="BE91" s="215">
        <f>IF(N91="základní",J91,0)</f>
        <v>0</v>
      </c>
      <c r="BF91" s="215">
        <f>IF(N91="snížená",J91,0)</f>
        <v>0</v>
      </c>
      <c r="BG91" s="215">
        <f>IF(N91="zákl. přenesená",J91,0)</f>
        <v>0</v>
      </c>
      <c r="BH91" s="215">
        <f>IF(N91="sníž. přenesená",J91,0)</f>
        <v>0</v>
      </c>
      <c r="BI91" s="215">
        <f>IF(N91="nulová",J91,0)</f>
        <v>0</v>
      </c>
      <c r="BJ91" s="18" t="s">
        <v>80</v>
      </c>
      <c r="BK91" s="215">
        <f>ROUND(I91*H91,2)</f>
        <v>0</v>
      </c>
      <c r="BL91" s="18" t="s">
        <v>132</v>
      </c>
      <c r="BM91" s="214" t="s">
        <v>225</v>
      </c>
    </row>
    <row r="92" s="2" customFormat="1">
      <c r="A92" s="39"/>
      <c r="B92" s="40"/>
      <c r="C92" s="41"/>
      <c r="D92" s="216" t="s">
        <v>134</v>
      </c>
      <c r="E92" s="41"/>
      <c r="F92" s="217" t="s">
        <v>226</v>
      </c>
      <c r="G92" s="41"/>
      <c r="H92" s="41"/>
      <c r="I92" s="218"/>
      <c r="J92" s="41"/>
      <c r="K92" s="41"/>
      <c r="L92" s="45"/>
      <c r="M92" s="219"/>
      <c r="N92" s="220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134</v>
      </c>
      <c r="AU92" s="18" t="s">
        <v>80</v>
      </c>
    </row>
    <row r="93" s="2" customFormat="1" ht="14.4" customHeight="1">
      <c r="A93" s="39"/>
      <c r="B93" s="40"/>
      <c r="C93" s="203" t="s">
        <v>149</v>
      </c>
      <c r="D93" s="203" t="s">
        <v>128</v>
      </c>
      <c r="E93" s="204" t="s">
        <v>164</v>
      </c>
      <c r="F93" s="205" t="s">
        <v>165</v>
      </c>
      <c r="G93" s="206" t="s">
        <v>166</v>
      </c>
      <c r="H93" s="207">
        <v>1</v>
      </c>
      <c r="I93" s="208"/>
      <c r="J93" s="209">
        <f>ROUND(I93*H93,2)</f>
        <v>0</v>
      </c>
      <c r="K93" s="205" t="s">
        <v>19</v>
      </c>
      <c r="L93" s="45"/>
      <c r="M93" s="210" t="s">
        <v>19</v>
      </c>
      <c r="N93" s="211" t="s">
        <v>43</v>
      </c>
      <c r="O93" s="85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4" t="s">
        <v>132</v>
      </c>
      <c r="AT93" s="214" t="s">
        <v>128</v>
      </c>
      <c r="AU93" s="214" t="s">
        <v>80</v>
      </c>
      <c r="AY93" s="18" t="s">
        <v>127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8" t="s">
        <v>80</v>
      </c>
      <c r="BK93" s="215">
        <f>ROUND(I93*H93,2)</f>
        <v>0</v>
      </c>
      <c r="BL93" s="18" t="s">
        <v>132</v>
      </c>
      <c r="BM93" s="214" t="s">
        <v>227</v>
      </c>
    </row>
    <row r="94" s="2" customFormat="1">
      <c r="A94" s="39"/>
      <c r="B94" s="40"/>
      <c r="C94" s="41"/>
      <c r="D94" s="216" t="s">
        <v>134</v>
      </c>
      <c r="E94" s="41"/>
      <c r="F94" s="217" t="s">
        <v>165</v>
      </c>
      <c r="G94" s="41"/>
      <c r="H94" s="41"/>
      <c r="I94" s="218"/>
      <c r="J94" s="41"/>
      <c r="K94" s="41"/>
      <c r="L94" s="45"/>
      <c r="M94" s="219"/>
      <c r="N94" s="22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134</v>
      </c>
      <c r="AU94" s="18" t="s">
        <v>80</v>
      </c>
    </row>
    <row r="95" s="2" customFormat="1" ht="14.4" customHeight="1">
      <c r="A95" s="39"/>
      <c r="B95" s="40"/>
      <c r="C95" s="203" t="s">
        <v>154</v>
      </c>
      <c r="D95" s="203" t="s">
        <v>128</v>
      </c>
      <c r="E95" s="204" t="s">
        <v>169</v>
      </c>
      <c r="F95" s="205" t="s">
        <v>170</v>
      </c>
      <c r="G95" s="206" t="s">
        <v>166</v>
      </c>
      <c r="H95" s="207">
        <v>1</v>
      </c>
      <c r="I95" s="208"/>
      <c r="J95" s="209">
        <f>ROUND(I95*H95,2)</f>
        <v>0</v>
      </c>
      <c r="K95" s="205" t="s">
        <v>19</v>
      </c>
      <c r="L95" s="45"/>
      <c r="M95" s="210" t="s">
        <v>19</v>
      </c>
      <c r="N95" s="211" t="s">
        <v>43</v>
      </c>
      <c r="O95" s="85"/>
      <c r="P95" s="212">
        <f>O95*H95</f>
        <v>0</v>
      </c>
      <c r="Q95" s="212">
        <v>0</v>
      </c>
      <c r="R95" s="212">
        <f>Q95*H95</f>
        <v>0</v>
      </c>
      <c r="S95" s="212">
        <v>0</v>
      </c>
      <c r="T95" s="21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4" t="s">
        <v>132</v>
      </c>
      <c r="AT95" s="214" t="s">
        <v>128</v>
      </c>
      <c r="AU95" s="214" t="s">
        <v>80</v>
      </c>
      <c r="AY95" s="18" t="s">
        <v>127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8" t="s">
        <v>80</v>
      </c>
      <c r="BK95" s="215">
        <f>ROUND(I95*H95,2)</f>
        <v>0</v>
      </c>
      <c r="BL95" s="18" t="s">
        <v>132</v>
      </c>
      <c r="BM95" s="214" t="s">
        <v>228</v>
      </c>
    </row>
    <row r="96" s="2" customFormat="1">
      <c r="A96" s="39"/>
      <c r="B96" s="40"/>
      <c r="C96" s="41"/>
      <c r="D96" s="216" t="s">
        <v>134</v>
      </c>
      <c r="E96" s="41"/>
      <c r="F96" s="217" t="s">
        <v>170</v>
      </c>
      <c r="G96" s="41"/>
      <c r="H96" s="41"/>
      <c r="I96" s="218"/>
      <c r="J96" s="41"/>
      <c r="K96" s="41"/>
      <c r="L96" s="45"/>
      <c r="M96" s="219"/>
      <c r="N96" s="22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134</v>
      </c>
      <c r="AU96" s="18" t="s">
        <v>80</v>
      </c>
    </row>
    <row r="97" s="12" customFormat="1" ht="22.8" customHeight="1">
      <c r="A97" s="12"/>
      <c r="B97" s="189"/>
      <c r="C97" s="190"/>
      <c r="D97" s="191" t="s">
        <v>71</v>
      </c>
      <c r="E97" s="222" t="s">
        <v>172</v>
      </c>
      <c r="F97" s="222" t="s">
        <v>173</v>
      </c>
      <c r="G97" s="190"/>
      <c r="H97" s="190"/>
      <c r="I97" s="193"/>
      <c r="J97" s="223">
        <f>BK97</f>
        <v>0</v>
      </c>
      <c r="K97" s="190"/>
      <c r="L97" s="195"/>
      <c r="M97" s="196"/>
      <c r="N97" s="197"/>
      <c r="O97" s="197"/>
      <c r="P97" s="198">
        <f>SUM(P98:P101)</f>
        <v>0</v>
      </c>
      <c r="Q97" s="197"/>
      <c r="R97" s="198">
        <f>SUM(R98:R101)</f>
        <v>0</v>
      </c>
      <c r="S97" s="197"/>
      <c r="T97" s="199">
        <f>SUM(T98:T101)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0" t="s">
        <v>126</v>
      </c>
      <c r="AT97" s="201" t="s">
        <v>71</v>
      </c>
      <c r="AU97" s="201" t="s">
        <v>80</v>
      </c>
      <c r="AY97" s="200" t="s">
        <v>127</v>
      </c>
      <c r="BK97" s="202">
        <f>SUM(BK98:BK101)</f>
        <v>0</v>
      </c>
    </row>
    <row r="98" s="2" customFormat="1" ht="14.4" customHeight="1">
      <c r="A98" s="39"/>
      <c r="B98" s="40"/>
      <c r="C98" s="203" t="s">
        <v>158</v>
      </c>
      <c r="D98" s="203" t="s">
        <v>128</v>
      </c>
      <c r="E98" s="204" t="s">
        <v>175</v>
      </c>
      <c r="F98" s="205" t="s">
        <v>176</v>
      </c>
      <c r="G98" s="206" t="s">
        <v>177</v>
      </c>
      <c r="H98" s="207">
        <v>2</v>
      </c>
      <c r="I98" s="208"/>
      <c r="J98" s="209">
        <f>ROUND(I98*H98,2)</f>
        <v>0</v>
      </c>
      <c r="K98" s="205" t="s">
        <v>19</v>
      </c>
      <c r="L98" s="45"/>
      <c r="M98" s="210" t="s">
        <v>19</v>
      </c>
      <c r="N98" s="211" t="s">
        <v>43</v>
      </c>
      <c r="O98" s="85"/>
      <c r="P98" s="212">
        <f>O98*H98</f>
        <v>0</v>
      </c>
      <c r="Q98" s="212">
        <v>0</v>
      </c>
      <c r="R98" s="212">
        <f>Q98*H98</f>
        <v>0</v>
      </c>
      <c r="S98" s="212">
        <v>0</v>
      </c>
      <c r="T98" s="21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4" t="s">
        <v>132</v>
      </c>
      <c r="AT98" s="214" t="s">
        <v>128</v>
      </c>
      <c r="AU98" s="214" t="s">
        <v>82</v>
      </c>
      <c r="AY98" s="18" t="s">
        <v>127</v>
      </c>
      <c r="BE98" s="215">
        <f>IF(N98="základní",J98,0)</f>
        <v>0</v>
      </c>
      <c r="BF98" s="215">
        <f>IF(N98="snížená",J98,0)</f>
        <v>0</v>
      </c>
      <c r="BG98" s="215">
        <f>IF(N98="zákl. přenesená",J98,0)</f>
        <v>0</v>
      </c>
      <c r="BH98" s="215">
        <f>IF(N98="sníž. přenesená",J98,0)</f>
        <v>0</v>
      </c>
      <c r="BI98" s="215">
        <f>IF(N98="nulová",J98,0)</f>
        <v>0</v>
      </c>
      <c r="BJ98" s="18" t="s">
        <v>80</v>
      </c>
      <c r="BK98" s="215">
        <f>ROUND(I98*H98,2)</f>
        <v>0</v>
      </c>
      <c r="BL98" s="18" t="s">
        <v>132</v>
      </c>
      <c r="BM98" s="214" t="s">
        <v>229</v>
      </c>
    </row>
    <row r="99" s="2" customFormat="1">
      <c r="A99" s="39"/>
      <c r="B99" s="40"/>
      <c r="C99" s="41"/>
      <c r="D99" s="216" t="s">
        <v>134</v>
      </c>
      <c r="E99" s="41"/>
      <c r="F99" s="217" t="s">
        <v>176</v>
      </c>
      <c r="G99" s="41"/>
      <c r="H99" s="41"/>
      <c r="I99" s="218"/>
      <c r="J99" s="41"/>
      <c r="K99" s="41"/>
      <c r="L99" s="45"/>
      <c r="M99" s="219"/>
      <c r="N99" s="22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134</v>
      </c>
      <c r="AU99" s="18" t="s">
        <v>82</v>
      </c>
    </row>
    <row r="100" s="13" customFormat="1">
      <c r="A100" s="13"/>
      <c r="B100" s="224"/>
      <c r="C100" s="225"/>
      <c r="D100" s="216" t="s">
        <v>179</v>
      </c>
      <c r="E100" s="226" t="s">
        <v>19</v>
      </c>
      <c r="F100" s="227" t="s">
        <v>230</v>
      </c>
      <c r="G100" s="225"/>
      <c r="H100" s="228">
        <v>2</v>
      </c>
      <c r="I100" s="229"/>
      <c r="J100" s="225"/>
      <c r="K100" s="225"/>
      <c r="L100" s="230"/>
      <c r="M100" s="231"/>
      <c r="N100" s="232"/>
      <c r="O100" s="232"/>
      <c r="P100" s="232"/>
      <c r="Q100" s="232"/>
      <c r="R100" s="232"/>
      <c r="S100" s="232"/>
      <c r="T100" s="23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4" t="s">
        <v>179</v>
      </c>
      <c r="AU100" s="234" t="s">
        <v>82</v>
      </c>
      <c r="AV100" s="13" t="s">
        <v>82</v>
      </c>
      <c r="AW100" s="13" t="s">
        <v>33</v>
      </c>
      <c r="AX100" s="13" t="s">
        <v>72</v>
      </c>
      <c r="AY100" s="234" t="s">
        <v>127</v>
      </c>
    </row>
    <row r="101" s="14" customFormat="1">
      <c r="A101" s="14"/>
      <c r="B101" s="235"/>
      <c r="C101" s="236"/>
      <c r="D101" s="216" t="s">
        <v>179</v>
      </c>
      <c r="E101" s="237" t="s">
        <v>19</v>
      </c>
      <c r="F101" s="238" t="s">
        <v>181</v>
      </c>
      <c r="G101" s="236"/>
      <c r="H101" s="239">
        <v>2</v>
      </c>
      <c r="I101" s="240"/>
      <c r="J101" s="236"/>
      <c r="K101" s="236"/>
      <c r="L101" s="241"/>
      <c r="M101" s="242"/>
      <c r="N101" s="243"/>
      <c r="O101" s="243"/>
      <c r="P101" s="243"/>
      <c r="Q101" s="243"/>
      <c r="R101" s="243"/>
      <c r="S101" s="243"/>
      <c r="T101" s="24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5" t="s">
        <v>179</v>
      </c>
      <c r="AU101" s="245" t="s">
        <v>82</v>
      </c>
      <c r="AV101" s="14" t="s">
        <v>126</v>
      </c>
      <c r="AW101" s="14" t="s">
        <v>33</v>
      </c>
      <c r="AX101" s="14" t="s">
        <v>80</v>
      </c>
      <c r="AY101" s="245" t="s">
        <v>127</v>
      </c>
    </row>
    <row r="102" s="2" customFormat="1" ht="6.96" customHeight="1">
      <c r="A102" s="39"/>
      <c r="B102" s="60"/>
      <c r="C102" s="61"/>
      <c r="D102" s="61"/>
      <c r="E102" s="61"/>
      <c r="F102" s="61"/>
      <c r="G102" s="61"/>
      <c r="H102" s="61"/>
      <c r="I102" s="61"/>
      <c r="J102" s="61"/>
      <c r="K102" s="61"/>
      <c r="L102" s="45"/>
      <c r="M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</sheetData>
  <sheetProtection sheet="1" autoFilter="0" formatColumns="0" formatRows="0" objects="1" scenarios="1" spinCount="100000" saltValue="qe/mDc3BopA8lRiTQoezOnxVNw2LrDxB2+FhwtnMat1awPvNZzchwy1Jhd/fglNFa4Xrr8SC5Cm+jrPFPPqKQA==" hashValue="I77Poi5zCw6t+Xhrg15DuuoB0eZBj302NXuivIhhPUCYr3yr5JmgrrWn0bh9Zfc9OaEijD5Xb9YtycQT4m8RaA==" algorithmName="SHA-512" password="CC35"/>
  <autoFilter ref="C80:K101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102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27" customHeight="1">
      <c r="B7" s="21"/>
      <c r="E7" s="134" t="str">
        <f>'Rekapitulace stavby'!K6</f>
        <v>ZŠ a ZUŠ Šmeralova 15 II.stupeň - půdní vestavba, odborné učebny - dodávka nábytku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103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5.6" customHeight="1">
      <c r="A9" s="39"/>
      <c r="B9" s="45"/>
      <c r="C9" s="39"/>
      <c r="D9" s="39"/>
      <c r="E9" s="136" t="s">
        <v>231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10. 3. 2025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2" customHeight="1">
      <c r="A27" s="139"/>
      <c r="B27" s="140"/>
      <c r="C27" s="139"/>
      <c r="D27" s="139"/>
      <c r="E27" s="141" t="s">
        <v>37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ROUND((SUM(BE81:BE108)),  2)</f>
        <v>0</v>
      </c>
      <c r="G33" s="39"/>
      <c r="H33" s="39"/>
      <c r="I33" s="149">
        <v>0.20999999999999999</v>
      </c>
      <c r="J33" s="148">
        <f>ROUND(((SUM(BE81:BE108))*I33),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ROUND((SUM(BF81:BF108)),  2)</f>
        <v>0</v>
      </c>
      <c r="G34" s="39"/>
      <c r="H34" s="39"/>
      <c r="I34" s="149">
        <v>0.12</v>
      </c>
      <c r="J34" s="148">
        <f>ROUND(((SUM(BF81:BF108))*I34),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ROUND((SUM(BG81:BG108)),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ROUND((SUM(BH81:BH108)),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ROUND((SUM(BI81:BI108)),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105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7" customHeight="1">
      <c r="A48" s="39"/>
      <c r="B48" s="40"/>
      <c r="C48" s="41"/>
      <c r="D48" s="41"/>
      <c r="E48" s="161" t="str">
        <f>E7</f>
        <v>ZŠ a ZUŠ Šmeralova 15 II.stupeň - půdní vestavba, odborné učebny - dodávka nábytku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103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6" customHeight="1">
      <c r="A50" s="39"/>
      <c r="B50" s="40"/>
      <c r="C50" s="41"/>
      <c r="D50" s="41"/>
      <c r="E50" s="70" t="str">
        <f>E9</f>
        <v>4.09 - Učebna počítače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Karlovy Vary</v>
      </c>
      <c r="G52" s="41"/>
      <c r="H52" s="41"/>
      <c r="I52" s="33" t="s">
        <v>23</v>
      </c>
      <c r="J52" s="73" t="str">
        <f>IF(J12="","",J12)</f>
        <v>10. 3. 2025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6" customHeight="1">
      <c r="A54" s="39"/>
      <c r="B54" s="40"/>
      <c r="C54" s="33" t="s">
        <v>25</v>
      </c>
      <c r="D54" s="41"/>
      <c r="E54" s="41"/>
      <c r="F54" s="28" t="str">
        <f>E15</f>
        <v>Statutární Město Karlovy Vary</v>
      </c>
      <c r="G54" s="41"/>
      <c r="H54" s="41"/>
      <c r="I54" s="33" t="s">
        <v>31</v>
      </c>
      <c r="J54" s="37" t="str">
        <f>E21</f>
        <v>Oto Szakos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6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106</v>
      </c>
      <c r="D57" s="163"/>
      <c r="E57" s="163"/>
      <c r="F57" s="163"/>
      <c r="G57" s="163"/>
      <c r="H57" s="163"/>
      <c r="I57" s="163"/>
      <c r="J57" s="164" t="s">
        <v>107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108</v>
      </c>
    </row>
    <row r="60" s="9" customFormat="1" ht="24.96" customHeight="1">
      <c r="A60" s="9"/>
      <c r="B60" s="166"/>
      <c r="C60" s="167"/>
      <c r="D60" s="168" t="s">
        <v>109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110</v>
      </c>
      <c r="E61" s="175"/>
      <c r="F61" s="175"/>
      <c r="G61" s="175"/>
      <c r="H61" s="175"/>
      <c r="I61" s="175"/>
      <c r="J61" s="176">
        <f>J104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111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7" customHeight="1">
      <c r="A71" s="39"/>
      <c r="B71" s="40"/>
      <c r="C71" s="41"/>
      <c r="D71" s="41"/>
      <c r="E71" s="161" t="str">
        <f>E7</f>
        <v>ZŠ a ZUŠ Šmeralova 15 II.stupeň - půdní vestavba, odborné učebny - dodávka nábytku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103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5.6" customHeight="1">
      <c r="A73" s="39"/>
      <c r="B73" s="40"/>
      <c r="C73" s="41"/>
      <c r="D73" s="41"/>
      <c r="E73" s="70" t="str">
        <f>E9</f>
        <v>4.09 - Učebna počítače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Karlovy Vary</v>
      </c>
      <c r="G75" s="41"/>
      <c r="H75" s="41"/>
      <c r="I75" s="33" t="s">
        <v>23</v>
      </c>
      <c r="J75" s="73" t="str">
        <f>IF(J12="","",J12)</f>
        <v>10. 3. 2025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6" customHeight="1">
      <c r="A77" s="39"/>
      <c r="B77" s="40"/>
      <c r="C77" s="33" t="s">
        <v>25</v>
      </c>
      <c r="D77" s="41"/>
      <c r="E77" s="41"/>
      <c r="F77" s="28" t="str">
        <f>E15</f>
        <v>Statutární Město Karlovy Vary</v>
      </c>
      <c r="G77" s="41"/>
      <c r="H77" s="41"/>
      <c r="I77" s="33" t="s">
        <v>31</v>
      </c>
      <c r="J77" s="37" t="str">
        <f>E21</f>
        <v>Oto Szakos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6" customHeight="1">
      <c r="A78" s="39"/>
      <c r="B78" s="40"/>
      <c r="C78" s="33" t="s">
        <v>29</v>
      </c>
      <c r="D78" s="41"/>
      <c r="E78" s="41"/>
      <c r="F78" s="28" t="str">
        <f>IF(E18="","",E18)</f>
        <v>Vyplň údaj</v>
      </c>
      <c r="G78" s="41"/>
      <c r="H78" s="41"/>
      <c r="I78" s="33" t="s">
        <v>34</v>
      </c>
      <c r="J78" s="37" t="str">
        <f>E24</f>
        <v xml:space="preserve"> 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112</v>
      </c>
      <c r="D80" s="181" t="s">
        <v>57</v>
      </c>
      <c r="E80" s="181" t="s">
        <v>53</v>
      </c>
      <c r="F80" s="181" t="s">
        <v>54</v>
      </c>
      <c r="G80" s="181" t="s">
        <v>113</v>
      </c>
      <c r="H80" s="181" t="s">
        <v>114</v>
      </c>
      <c r="I80" s="181" t="s">
        <v>115</v>
      </c>
      <c r="J80" s="181" t="s">
        <v>107</v>
      </c>
      <c r="K80" s="182" t="s">
        <v>116</v>
      </c>
      <c r="L80" s="183"/>
      <c r="M80" s="93" t="s">
        <v>19</v>
      </c>
      <c r="N80" s="94" t="s">
        <v>42</v>
      </c>
      <c r="O80" s="94" t="s">
        <v>117</v>
      </c>
      <c r="P80" s="94" t="s">
        <v>118</v>
      </c>
      <c r="Q80" s="94" t="s">
        <v>119</v>
      </c>
      <c r="R80" s="94" t="s">
        <v>120</v>
      </c>
      <c r="S80" s="94" t="s">
        <v>121</v>
      </c>
      <c r="T80" s="95" t="s">
        <v>122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123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</f>
        <v>0</v>
      </c>
      <c r="Q81" s="97"/>
      <c r="R81" s="186">
        <f>R82</f>
        <v>0</v>
      </c>
      <c r="S81" s="97"/>
      <c r="T81" s="187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71</v>
      </c>
      <c r="AU81" s="18" t="s">
        <v>108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71</v>
      </c>
      <c r="E82" s="192" t="s">
        <v>124</v>
      </c>
      <c r="F82" s="192" t="s">
        <v>125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P83+SUM(P84:P104)</f>
        <v>0</v>
      </c>
      <c r="Q82" s="197"/>
      <c r="R82" s="198">
        <f>R83+SUM(R84:R104)</f>
        <v>0</v>
      </c>
      <c r="S82" s="197"/>
      <c r="T82" s="199">
        <f>T83+SUM(T84:T104)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126</v>
      </c>
      <c r="AT82" s="201" t="s">
        <v>71</v>
      </c>
      <c r="AU82" s="201" t="s">
        <v>72</v>
      </c>
      <c r="AY82" s="200" t="s">
        <v>127</v>
      </c>
      <c r="BK82" s="202">
        <f>BK83+SUM(BK84:BK104)</f>
        <v>0</v>
      </c>
    </row>
    <row r="83" s="2" customFormat="1" ht="14.4" customHeight="1">
      <c r="A83" s="39"/>
      <c r="B83" s="40"/>
      <c r="C83" s="203" t="s">
        <v>80</v>
      </c>
      <c r="D83" s="203" t="s">
        <v>128</v>
      </c>
      <c r="E83" s="204" t="s">
        <v>129</v>
      </c>
      <c r="F83" s="205" t="s">
        <v>130</v>
      </c>
      <c r="G83" s="206" t="s">
        <v>131</v>
      </c>
      <c r="H83" s="207">
        <v>1</v>
      </c>
      <c r="I83" s="208"/>
      <c r="J83" s="209">
        <f>ROUND(I83*H83,2)</f>
        <v>0</v>
      </c>
      <c r="K83" s="205" t="s">
        <v>19</v>
      </c>
      <c r="L83" s="45"/>
      <c r="M83" s="210" t="s">
        <v>19</v>
      </c>
      <c r="N83" s="211" t="s">
        <v>43</v>
      </c>
      <c r="O83" s="85"/>
      <c r="P83" s="212">
        <f>O83*H83</f>
        <v>0</v>
      </c>
      <c r="Q83" s="212">
        <v>0</v>
      </c>
      <c r="R83" s="212">
        <f>Q83*H83</f>
        <v>0</v>
      </c>
      <c r="S83" s="212">
        <v>0</v>
      </c>
      <c r="T83" s="213">
        <f>S83*H83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R83" s="214" t="s">
        <v>132</v>
      </c>
      <c r="AT83" s="214" t="s">
        <v>128</v>
      </c>
      <c r="AU83" s="214" t="s">
        <v>80</v>
      </c>
      <c r="AY83" s="18" t="s">
        <v>127</v>
      </c>
      <c r="BE83" s="215">
        <f>IF(N83="základní",J83,0)</f>
        <v>0</v>
      </c>
      <c r="BF83" s="215">
        <f>IF(N83="snížená",J83,0)</f>
        <v>0</v>
      </c>
      <c r="BG83" s="215">
        <f>IF(N83="zákl. přenesená",J83,0)</f>
        <v>0</v>
      </c>
      <c r="BH83" s="215">
        <f>IF(N83="sníž. přenesená",J83,0)</f>
        <v>0</v>
      </c>
      <c r="BI83" s="215">
        <f>IF(N83="nulová",J83,0)</f>
        <v>0</v>
      </c>
      <c r="BJ83" s="18" t="s">
        <v>80</v>
      </c>
      <c r="BK83" s="215">
        <f>ROUND(I83*H83,2)</f>
        <v>0</v>
      </c>
      <c r="BL83" s="18" t="s">
        <v>132</v>
      </c>
      <c r="BM83" s="214" t="s">
        <v>232</v>
      </c>
    </row>
    <row r="84" s="2" customFormat="1">
      <c r="A84" s="39"/>
      <c r="B84" s="40"/>
      <c r="C84" s="41"/>
      <c r="D84" s="216" t="s">
        <v>134</v>
      </c>
      <c r="E84" s="41"/>
      <c r="F84" s="217" t="s">
        <v>130</v>
      </c>
      <c r="G84" s="41"/>
      <c r="H84" s="41"/>
      <c r="I84" s="218"/>
      <c r="J84" s="41"/>
      <c r="K84" s="41"/>
      <c r="L84" s="45"/>
      <c r="M84" s="219"/>
      <c r="N84" s="220"/>
      <c r="O84" s="85"/>
      <c r="P84" s="85"/>
      <c r="Q84" s="85"/>
      <c r="R84" s="85"/>
      <c r="S84" s="85"/>
      <c r="T84" s="86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134</v>
      </c>
      <c r="AU84" s="18" t="s">
        <v>80</v>
      </c>
    </row>
    <row r="85" s="2" customFormat="1">
      <c r="A85" s="39"/>
      <c r="B85" s="40"/>
      <c r="C85" s="41"/>
      <c r="D85" s="216" t="s">
        <v>135</v>
      </c>
      <c r="E85" s="41"/>
      <c r="F85" s="221" t="s">
        <v>136</v>
      </c>
      <c r="G85" s="41"/>
      <c r="H85" s="41"/>
      <c r="I85" s="218"/>
      <c r="J85" s="41"/>
      <c r="K85" s="41"/>
      <c r="L85" s="45"/>
      <c r="M85" s="219"/>
      <c r="N85" s="220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135</v>
      </c>
      <c r="AU85" s="18" t="s">
        <v>80</v>
      </c>
    </row>
    <row r="86" s="2" customFormat="1" ht="14.4" customHeight="1">
      <c r="A86" s="39"/>
      <c r="B86" s="40"/>
      <c r="C86" s="203" t="s">
        <v>82</v>
      </c>
      <c r="D86" s="203" t="s">
        <v>128</v>
      </c>
      <c r="E86" s="204" t="s">
        <v>137</v>
      </c>
      <c r="F86" s="205" t="s">
        <v>138</v>
      </c>
      <c r="G86" s="206" t="s">
        <v>131</v>
      </c>
      <c r="H86" s="207">
        <v>1</v>
      </c>
      <c r="I86" s="208"/>
      <c r="J86" s="209">
        <f>ROUND(I86*H86,2)</f>
        <v>0</v>
      </c>
      <c r="K86" s="205" t="s">
        <v>19</v>
      </c>
      <c r="L86" s="45"/>
      <c r="M86" s="210" t="s">
        <v>19</v>
      </c>
      <c r="N86" s="211" t="s">
        <v>43</v>
      </c>
      <c r="O86" s="85"/>
      <c r="P86" s="212">
        <f>O86*H86</f>
        <v>0</v>
      </c>
      <c r="Q86" s="212">
        <v>0</v>
      </c>
      <c r="R86" s="212">
        <f>Q86*H86</f>
        <v>0</v>
      </c>
      <c r="S86" s="212">
        <v>0</v>
      </c>
      <c r="T86" s="213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4" t="s">
        <v>132</v>
      </c>
      <c r="AT86" s="214" t="s">
        <v>128</v>
      </c>
      <c r="AU86" s="214" t="s">
        <v>80</v>
      </c>
      <c r="AY86" s="18" t="s">
        <v>127</v>
      </c>
      <c r="BE86" s="215">
        <f>IF(N86="základní",J86,0)</f>
        <v>0</v>
      </c>
      <c r="BF86" s="215">
        <f>IF(N86="snížená",J86,0)</f>
        <v>0</v>
      </c>
      <c r="BG86" s="215">
        <f>IF(N86="zákl. přenesená",J86,0)</f>
        <v>0</v>
      </c>
      <c r="BH86" s="215">
        <f>IF(N86="sníž. přenesená",J86,0)</f>
        <v>0</v>
      </c>
      <c r="BI86" s="215">
        <f>IF(N86="nulová",J86,0)</f>
        <v>0</v>
      </c>
      <c r="BJ86" s="18" t="s">
        <v>80</v>
      </c>
      <c r="BK86" s="215">
        <f>ROUND(I86*H86,2)</f>
        <v>0</v>
      </c>
      <c r="BL86" s="18" t="s">
        <v>132</v>
      </c>
      <c r="BM86" s="214" t="s">
        <v>233</v>
      </c>
    </row>
    <row r="87" s="2" customFormat="1">
      <c r="A87" s="39"/>
      <c r="B87" s="40"/>
      <c r="C87" s="41"/>
      <c r="D87" s="216" t="s">
        <v>134</v>
      </c>
      <c r="E87" s="41"/>
      <c r="F87" s="217" t="s">
        <v>138</v>
      </c>
      <c r="G87" s="41"/>
      <c r="H87" s="41"/>
      <c r="I87" s="218"/>
      <c r="J87" s="41"/>
      <c r="K87" s="41"/>
      <c r="L87" s="45"/>
      <c r="M87" s="219"/>
      <c r="N87" s="220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134</v>
      </c>
      <c r="AU87" s="18" t="s">
        <v>80</v>
      </c>
    </row>
    <row r="88" s="2" customFormat="1">
      <c r="A88" s="39"/>
      <c r="B88" s="40"/>
      <c r="C88" s="41"/>
      <c r="D88" s="216" t="s">
        <v>135</v>
      </c>
      <c r="E88" s="41"/>
      <c r="F88" s="221" t="s">
        <v>140</v>
      </c>
      <c r="G88" s="41"/>
      <c r="H88" s="41"/>
      <c r="I88" s="218"/>
      <c r="J88" s="41"/>
      <c r="K88" s="41"/>
      <c r="L88" s="45"/>
      <c r="M88" s="219"/>
      <c r="N88" s="220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135</v>
      </c>
      <c r="AU88" s="18" t="s">
        <v>80</v>
      </c>
    </row>
    <row r="89" s="2" customFormat="1" ht="14.4" customHeight="1">
      <c r="A89" s="39"/>
      <c r="B89" s="40"/>
      <c r="C89" s="203" t="s">
        <v>141</v>
      </c>
      <c r="D89" s="203" t="s">
        <v>128</v>
      </c>
      <c r="E89" s="204" t="s">
        <v>189</v>
      </c>
      <c r="F89" s="205" t="s">
        <v>190</v>
      </c>
      <c r="G89" s="206" t="s">
        <v>131</v>
      </c>
      <c r="H89" s="207">
        <v>7</v>
      </c>
      <c r="I89" s="208"/>
      <c r="J89" s="209">
        <f>ROUND(I89*H89,2)</f>
        <v>0</v>
      </c>
      <c r="K89" s="205" t="s">
        <v>19</v>
      </c>
      <c r="L89" s="45"/>
      <c r="M89" s="210" t="s">
        <v>19</v>
      </c>
      <c r="N89" s="211" t="s">
        <v>43</v>
      </c>
      <c r="O89" s="85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4" t="s">
        <v>132</v>
      </c>
      <c r="AT89" s="214" t="s">
        <v>128</v>
      </c>
      <c r="AU89" s="214" t="s">
        <v>80</v>
      </c>
      <c r="AY89" s="18" t="s">
        <v>127</v>
      </c>
      <c r="BE89" s="215">
        <f>IF(N89="základní",J89,0)</f>
        <v>0</v>
      </c>
      <c r="BF89" s="215">
        <f>IF(N89="snížená",J89,0)</f>
        <v>0</v>
      </c>
      <c r="BG89" s="215">
        <f>IF(N89="zákl. přenesená",J89,0)</f>
        <v>0</v>
      </c>
      <c r="BH89" s="215">
        <f>IF(N89="sníž. přenesená",J89,0)</f>
        <v>0</v>
      </c>
      <c r="BI89" s="215">
        <f>IF(N89="nulová",J89,0)</f>
        <v>0</v>
      </c>
      <c r="BJ89" s="18" t="s">
        <v>80</v>
      </c>
      <c r="BK89" s="215">
        <f>ROUND(I89*H89,2)</f>
        <v>0</v>
      </c>
      <c r="BL89" s="18" t="s">
        <v>132</v>
      </c>
      <c r="BM89" s="214" t="s">
        <v>234</v>
      </c>
    </row>
    <row r="90" s="2" customFormat="1">
      <c r="A90" s="39"/>
      <c r="B90" s="40"/>
      <c r="C90" s="41"/>
      <c r="D90" s="216" t="s">
        <v>134</v>
      </c>
      <c r="E90" s="41"/>
      <c r="F90" s="217" t="s">
        <v>190</v>
      </c>
      <c r="G90" s="41"/>
      <c r="H90" s="41"/>
      <c r="I90" s="218"/>
      <c r="J90" s="41"/>
      <c r="K90" s="41"/>
      <c r="L90" s="45"/>
      <c r="M90" s="219"/>
      <c r="N90" s="220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134</v>
      </c>
      <c r="AU90" s="18" t="s">
        <v>80</v>
      </c>
    </row>
    <row r="91" s="2" customFormat="1">
      <c r="A91" s="39"/>
      <c r="B91" s="40"/>
      <c r="C91" s="41"/>
      <c r="D91" s="216" t="s">
        <v>135</v>
      </c>
      <c r="E91" s="41"/>
      <c r="F91" s="221" t="s">
        <v>192</v>
      </c>
      <c r="G91" s="41"/>
      <c r="H91" s="41"/>
      <c r="I91" s="218"/>
      <c r="J91" s="41"/>
      <c r="K91" s="41"/>
      <c r="L91" s="45"/>
      <c r="M91" s="219"/>
      <c r="N91" s="220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135</v>
      </c>
      <c r="AU91" s="18" t="s">
        <v>80</v>
      </c>
    </row>
    <row r="92" s="2" customFormat="1" ht="19.8" customHeight="1">
      <c r="A92" s="39"/>
      <c r="B92" s="40"/>
      <c r="C92" s="203" t="s">
        <v>126</v>
      </c>
      <c r="D92" s="203" t="s">
        <v>128</v>
      </c>
      <c r="E92" s="204" t="s">
        <v>235</v>
      </c>
      <c r="F92" s="205" t="s">
        <v>236</v>
      </c>
      <c r="G92" s="206" t="s">
        <v>131</v>
      </c>
      <c r="H92" s="207">
        <v>7</v>
      </c>
      <c r="I92" s="208"/>
      <c r="J92" s="209">
        <f>ROUND(I92*H92,2)</f>
        <v>0</v>
      </c>
      <c r="K92" s="205" t="s">
        <v>19</v>
      </c>
      <c r="L92" s="45"/>
      <c r="M92" s="210" t="s">
        <v>19</v>
      </c>
      <c r="N92" s="211" t="s">
        <v>43</v>
      </c>
      <c r="O92" s="85"/>
      <c r="P92" s="212">
        <f>O92*H92</f>
        <v>0</v>
      </c>
      <c r="Q92" s="212">
        <v>0</v>
      </c>
      <c r="R92" s="212">
        <f>Q92*H92</f>
        <v>0</v>
      </c>
      <c r="S92" s="212">
        <v>0</v>
      </c>
      <c r="T92" s="21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4" t="s">
        <v>132</v>
      </c>
      <c r="AT92" s="214" t="s">
        <v>128</v>
      </c>
      <c r="AU92" s="214" t="s">
        <v>80</v>
      </c>
      <c r="AY92" s="18" t="s">
        <v>127</v>
      </c>
      <c r="BE92" s="215">
        <f>IF(N92="základní",J92,0)</f>
        <v>0</v>
      </c>
      <c r="BF92" s="215">
        <f>IF(N92="snížená",J92,0)</f>
        <v>0</v>
      </c>
      <c r="BG92" s="215">
        <f>IF(N92="zákl. přenesená",J92,0)</f>
        <v>0</v>
      </c>
      <c r="BH92" s="215">
        <f>IF(N92="sníž. přenesená",J92,0)</f>
        <v>0</v>
      </c>
      <c r="BI92" s="215">
        <f>IF(N92="nulová",J92,0)</f>
        <v>0</v>
      </c>
      <c r="BJ92" s="18" t="s">
        <v>80</v>
      </c>
      <c r="BK92" s="215">
        <f>ROUND(I92*H92,2)</f>
        <v>0</v>
      </c>
      <c r="BL92" s="18" t="s">
        <v>132</v>
      </c>
      <c r="BM92" s="214" t="s">
        <v>237</v>
      </c>
    </row>
    <row r="93" s="2" customFormat="1">
      <c r="A93" s="39"/>
      <c r="B93" s="40"/>
      <c r="C93" s="41"/>
      <c r="D93" s="216" t="s">
        <v>134</v>
      </c>
      <c r="E93" s="41"/>
      <c r="F93" s="217" t="s">
        <v>238</v>
      </c>
      <c r="G93" s="41"/>
      <c r="H93" s="41"/>
      <c r="I93" s="218"/>
      <c r="J93" s="41"/>
      <c r="K93" s="41"/>
      <c r="L93" s="45"/>
      <c r="M93" s="219"/>
      <c r="N93" s="22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134</v>
      </c>
      <c r="AU93" s="18" t="s">
        <v>80</v>
      </c>
    </row>
    <row r="94" s="2" customFormat="1">
      <c r="A94" s="39"/>
      <c r="B94" s="40"/>
      <c r="C94" s="41"/>
      <c r="D94" s="216" t="s">
        <v>135</v>
      </c>
      <c r="E94" s="41"/>
      <c r="F94" s="221" t="s">
        <v>239</v>
      </c>
      <c r="G94" s="41"/>
      <c r="H94" s="41"/>
      <c r="I94" s="218"/>
      <c r="J94" s="41"/>
      <c r="K94" s="41"/>
      <c r="L94" s="45"/>
      <c r="M94" s="219"/>
      <c r="N94" s="22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135</v>
      </c>
      <c r="AU94" s="18" t="s">
        <v>80</v>
      </c>
    </row>
    <row r="95" s="2" customFormat="1" ht="14.4" customHeight="1">
      <c r="A95" s="39"/>
      <c r="B95" s="40"/>
      <c r="C95" s="203" t="s">
        <v>149</v>
      </c>
      <c r="D95" s="203" t="s">
        <v>128</v>
      </c>
      <c r="E95" s="204" t="s">
        <v>193</v>
      </c>
      <c r="F95" s="205" t="s">
        <v>194</v>
      </c>
      <c r="G95" s="206" t="s">
        <v>131</v>
      </c>
      <c r="H95" s="207">
        <v>1</v>
      </c>
      <c r="I95" s="208"/>
      <c r="J95" s="209">
        <f>ROUND(I95*H95,2)</f>
        <v>0</v>
      </c>
      <c r="K95" s="205" t="s">
        <v>19</v>
      </c>
      <c r="L95" s="45"/>
      <c r="M95" s="210" t="s">
        <v>19</v>
      </c>
      <c r="N95" s="211" t="s">
        <v>43</v>
      </c>
      <c r="O95" s="85"/>
      <c r="P95" s="212">
        <f>O95*H95</f>
        <v>0</v>
      </c>
      <c r="Q95" s="212">
        <v>0</v>
      </c>
      <c r="R95" s="212">
        <f>Q95*H95</f>
        <v>0</v>
      </c>
      <c r="S95" s="212">
        <v>0</v>
      </c>
      <c r="T95" s="21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4" t="s">
        <v>132</v>
      </c>
      <c r="AT95" s="214" t="s">
        <v>128</v>
      </c>
      <c r="AU95" s="214" t="s">
        <v>80</v>
      </c>
      <c r="AY95" s="18" t="s">
        <v>127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8" t="s">
        <v>80</v>
      </c>
      <c r="BK95" s="215">
        <f>ROUND(I95*H95,2)</f>
        <v>0</v>
      </c>
      <c r="BL95" s="18" t="s">
        <v>132</v>
      </c>
      <c r="BM95" s="214" t="s">
        <v>240</v>
      </c>
    </row>
    <row r="96" s="2" customFormat="1">
      <c r="A96" s="39"/>
      <c r="B96" s="40"/>
      <c r="C96" s="41"/>
      <c r="D96" s="216" t="s">
        <v>134</v>
      </c>
      <c r="E96" s="41"/>
      <c r="F96" s="217" t="s">
        <v>194</v>
      </c>
      <c r="G96" s="41"/>
      <c r="H96" s="41"/>
      <c r="I96" s="218"/>
      <c r="J96" s="41"/>
      <c r="K96" s="41"/>
      <c r="L96" s="45"/>
      <c r="M96" s="219"/>
      <c r="N96" s="22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134</v>
      </c>
      <c r="AU96" s="18" t="s">
        <v>80</v>
      </c>
    </row>
    <row r="97" s="2" customFormat="1" ht="19.8" customHeight="1">
      <c r="A97" s="39"/>
      <c r="B97" s="40"/>
      <c r="C97" s="203" t="s">
        <v>154</v>
      </c>
      <c r="D97" s="203" t="s">
        <v>128</v>
      </c>
      <c r="E97" s="204" t="s">
        <v>241</v>
      </c>
      <c r="F97" s="205" t="s">
        <v>242</v>
      </c>
      <c r="G97" s="206" t="s">
        <v>131</v>
      </c>
      <c r="H97" s="207">
        <v>1</v>
      </c>
      <c r="I97" s="208"/>
      <c r="J97" s="209">
        <f>ROUND(I97*H97,2)</f>
        <v>0</v>
      </c>
      <c r="K97" s="205" t="s">
        <v>19</v>
      </c>
      <c r="L97" s="45"/>
      <c r="M97" s="210" t="s">
        <v>19</v>
      </c>
      <c r="N97" s="211" t="s">
        <v>43</v>
      </c>
      <c r="O97" s="85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4" t="s">
        <v>132</v>
      </c>
      <c r="AT97" s="214" t="s">
        <v>128</v>
      </c>
      <c r="AU97" s="214" t="s">
        <v>80</v>
      </c>
      <c r="AY97" s="18" t="s">
        <v>127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8" t="s">
        <v>80</v>
      </c>
      <c r="BK97" s="215">
        <f>ROUND(I97*H97,2)</f>
        <v>0</v>
      </c>
      <c r="BL97" s="18" t="s">
        <v>132</v>
      </c>
      <c r="BM97" s="214" t="s">
        <v>243</v>
      </c>
    </row>
    <row r="98" s="2" customFormat="1">
      <c r="A98" s="39"/>
      <c r="B98" s="40"/>
      <c r="C98" s="41"/>
      <c r="D98" s="216" t="s">
        <v>134</v>
      </c>
      <c r="E98" s="41"/>
      <c r="F98" s="217" t="s">
        <v>244</v>
      </c>
      <c r="G98" s="41"/>
      <c r="H98" s="41"/>
      <c r="I98" s="218"/>
      <c r="J98" s="41"/>
      <c r="K98" s="41"/>
      <c r="L98" s="45"/>
      <c r="M98" s="219"/>
      <c r="N98" s="22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134</v>
      </c>
      <c r="AU98" s="18" t="s">
        <v>80</v>
      </c>
    </row>
    <row r="99" s="2" customFormat="1">
      <c r="A99" s="39"/>
      <c r="B99" s="40"/>
      <c r="C99" s="41"/>
      <c r="D99" s="216" t="s">
        <v>135</v>
      </c>
      <c r="E99" s="41"/>
      <c r="F99" s="221" t="s">
        <v>245</v>
      </c>
      <c r="G99" s="41"/>
      <c r="H99" s="41"/>
      <c r="I99" s="218"/>
      <c r="J99" s="41"/>
      <c r="K99" s="41"/>
      <c r="L99" s="45"/>
      <c r="M99" s="219"/>
      <c r="N99" s="22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135</v>
      </c>
      <c r="AU99" s="18" t="s">
        <v>80</v>
      </c>
    </row>
    <row r="100" s="2" customFormat="1" ht="14.4" customHeight="1">
      <c r="A100" s="39"/>
      <c r="B100" s="40"/>
      <c r="C100" s="203" t="s">
        <v>158</v>
      </c>
      <c r="D100" s="203" t="s">
        <v>128</v>
      </c>
      <c r="E100" s="204" t="s">
        <v>164</v>
      </c>
      <c r="F100" s="205" t="s">
        <v>165</v>
      </c>
      <c r="G100" s="206" t="s">
        <v>166</v>
      </c>
      <c r="H100" s="207">
        <v>1</v>
      </c>
      <c r="I100" s="208"/>
      <c r="J100" s="209">
        <f>ROUND(I100*H100,2)</f>
        <v>0</v>
      </c>
      <c r="K100" s="205" t="s">
        <v>19</v>
      </c>
      <c r="L100" s="45"/>
      <c r="M100" s="210" t="s">
        <v>19</v>
      </c>
      <c r="N100" s="211" t="s">
        <v>43</v>
      </c>
      <c r="O100" s="85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4" t="s">
        <v>132</v>
      </c>
      <c r="AT100" s="214" t="s">
        <v>128</v>
      </c>
      <c r="AU100" s="214" t="s">
        <v>80</v>
      </c>
      <c r="AY100" s="18" t="s">
        <v>127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8" t="s">
        <v>80</v>
      </c>
      <c r="BK100" s="215">
        <f>ROUND(I100*H100,2)</f>
        <v>0</v>
      </c>
      <c r="BL100" s="18" t="s">
        <v>132</v>
      </c>
      <c r="BM100" s="214" t="s">
        <v>246</v>
      </c>
    </row>
    <row r="101" s="2" customFormat="1">
      <c r="A101" s="39"/>
      <c r="B101" s="40"/>
      <c r="C101" s="41"/>
      <c r="D101" s="216" t="s">
        <v>134</v>
      </c>
      <c r="E101" s="41"/>
      <c r="F101" s="217" t="s">
        <v>165</v>
      </c>
      <c r="G101" s="41"/>
      <c r="H101" s="41"/>
      <c r="I101" s="218"/>
      <c r="J101" s="41"/>
      <c r="K101" s="41"/>
      <c r="L101" s="45"/>
      <c r="M101" s="219"/>
      <c r="N101" s="22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134</v>
      </c>
      <c r="AU101" s="18" t="s">
        <v>80</v>
      </c>
    </row>
    <row r="102" s="2" customFormat="1" ht="14.4" customHeight="1">
      <c r="A102" s="39"/>
      <c r="B102" s="40"/>
      <c r="C102" s="203" t="s">
        <v>163</v>
      </c>
      <c r="D102" s="203" t="s">
        <v>128</v>
      </c>
      <c r="E102" s="204" t="s">
        <v>169</v>
      </c>
      <c r="F102" s="205" t="s">
        <v>170</v>
      </c>
      <c r="G102" s="206" t="s">
        <v>166</v>
      </c>
      <c r="H102" s="207">
        <v>1</v>
      </c>
      <c r="I102" s="208"/>
      <c r="J102" s="209">
        <f>ROUND(I102*H102,2)</f>
        <v>0</v>
      </c>
      <c r="K102" s="205" t="s">
        <v>19</v>
      </c>
      <c r="L102" s="45"/>
      <c r="M102" s="210" t="s">
        <v>19</v>
      </c>
      <c r="N102" s="211" t="s">
        <v>43</v>
      </c>
      <c r="O102" s="85"/>
      <c r="P102" s="212">
        <f>O102*H102</f>
        <v>0</v>
      </c>
      <c r="Q102" s="212">
        <v>0</v>
      </c>
      <c r="R102" s="212">
        <f>Q102*H102</f>
        <v>0</v>
      </c>
      <c r="S102" s="212">
        <v>0</v>
      </c>
      <c r="T102" s="21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4" t="s">
        <v>132</v>
      </c>
      <c r="AT102" s="214" t="s">
        <v>128</v>
      </c>
      <c r="AU102" s="214" t="s">
        <v>80</v>
      </c>
      <c r="AY102" s="18" t="s">
        <v>127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8" t="s">
        <v>80</v>
      </c>
      <c r="BK102" s="215">
        <f>ROUND(I102*H102,2)</f>
        <v>0</v>
      </c>
      <c r="BL102" s="18" t="s">
        <v>132</v>
      </c>
      <c r="BM102" s="214" t="s">
        <v>247</v>
      </c>
    </row>
    <row r="103" s="2" customFormat="1">
      <c r="A103" s="39"/>
      <c r="B103" s="40"/>
      <c r="C103" s="41"/>
      <c r="D103" s="216" t="s">
        <v>134</v>
      </c>
      <c r="E103" s="41"/>
      <c r="F103" s="217" t="s">
        <v>170</v>
      </c>
      <c r="G103" s="41"/>
      <c r="H103" s="41"/>
      <c r="I103" s="218"/>
      <c r="J103" s="41"/>
      <c r="K103" s="41"/>
      <c r="L103" s="45"/>
      <c r="M103" s="219"/>
      <c r="N103" s="22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134</v>
      </c>
      <c r="AU103" s="18" t="s">
        <v>80</v>
      </c>
    </row>
    <row r="104" s="12" customFormat="1" ht="22.8" customHeight="1">
      <c r="A104" s="12"/>
      <c r="B104" s="189"/>
      <c r="C104" s="190"/>
      <c r="D104" s="191" t="s">
        <v>71</v>
      </c>
      <c r="E104" s="222" t="s">
        <v>172</v>
      </c>
      <c r="F104" s="222" t="s">
        <v>173</v>
      </c>
      <c r="G104" s="190"/>
      <c r="H104" s="190"/>
      <c r="I104" s="193"/>
      <c r="J104" s="223">
        <f>BK104</f>
        <v>0</v>
      </c>
      <c r="K104" s="190"/>
      <c r="L104" s="195"/>
      <c r="M104" s="196"/>
      <c r="N104" s="197"/>
      <c r="O104" s="197"/>
      <c r="P104" s="198">
        <f>SUM(P105:P108)</f>
        <v>0</v>
      </c>
      <c r="Q104" s="197"/>
      <c r="R104" s="198">
        <f>SUM(R105:R108)</f>
        <v>0</v>
      </c>
      <c r="S104" s="197"/>
      <c r="T104" s="199">
        <f>SUM(T105:T108)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0" t="s">
        <v>126</v>
      </c>
      <c r="AT104" s="201" t="s">
        <v>71</v>
      </c>
      <c r="AU104" s="201" t="s">
        <v>80</v>
      </c>
      <c r="AY104" s="200" t="s">
        <v>127</v>
      </c>
      <c r="BK104" s="202">
        <f>SUM(BK105:BK108)</f>
        <v>0</v>
      </c>
    </row>
    <row r="105" s="2" customFormat="1" ht="14.4" customHeight="1">
      <c r="A105" s="39"/>
      <c r="B105" s="40"/>
      <c r="C105" s="203" t="s">
        <v>168</v>
      </c>
      <c r="D105" s="203" t="s">
        <v>128</v>
      </c>
      <c r="E105" s="204" t="s">
        <v>175</v>
      </c>
      <c r="F105" s="205" t="s">
        <v>176</v>
      </c>
      <c r="G105" s="206" t="s">
        <v>177</v>
      </c>
      <c r="H105" s="207">
        <v>2</v>
      </c>
      <c r="I105" s="208"/>
      <c r="J105" s="209">
        <f>ROUND(I105*H105,2)</f>
        <v>0</v>
      </c>
      <c r="K105" s="205" t="s">
        <v>19</v>
      </c>
      <c r="L105" s="45"/>
      <c r="M105" s="210" t="s">
        <v>19</v>
      </c>
      <c r="N105" s="211" t="s">
        <v>43</v>
      </c>
      <c r="O105" s="85"/>
      <c r="P105" s="212">
        <f>O105*H105</f>
        <v>0</v>
      </c>
      <c r="Q105" s="212">
        <v>0</v>
      </c>
      <c r="R105" s="212">
        <f>Q105*H105</f>
        <v>0</v>
      </c>
      <c r="S105" s="212">
        <v>0</v>
      </c>
      <c r="T105" s="21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4" t="s">
        <v>132</v>
      </c>
      <c r="AT105" s="214" t="s">
        <v>128</v>
      </c>
      <c r="AU105" s="214" t="s">
        <v>82</v>
      </c>
      <c r="AY105" s="18" t="s">
        <v>127</v>
      </c>
      <c r="BE105" s="215">
        <f>IF(N105="základní",J105,0)</f>
        <v>0</v>
      </c>
      <c r="BF105" s="215">
        <f>IF(N105="snížená",J105,0)</f>
        <v>0</v>
      </c>
      <c r="BG105" s="215">
        <f>IF(N105="zákl. přenesená",J105,0)</f>
        <v>0</v>
      </c>
      <c r="BH105" s="215">
        <f>IF(N105="sníž. přenesená",J105,0)</f>
        <v>0</v>
      </c>
      <c r="BI105" s="215">
        <f>IF(N105="nulová",J105,0)</f>
        <v>0</v>
      </c>
      <c r="BJ105" s="18" t="s">
        <v>80</v>
      </c>
      <c r="BK105" s="215">
        <f>ROUND(I105*H105,2)</f>
        <v>0</v>
      </c>
      <c r="BL105" s="18" t="s">
        <v>132</v>
      </c>
      <c r="BM105" s="214" t="s">
        <v>248</v>
      </c>
    </row>
    <row r="106" s="2" customFormat="1">
      <c r="A106" s="39"/>
      <c r="B106" s="40"/>
      <c r="C106" s="41"/>
      <c r="D106" s="216" t="s">
        <v>134</v>
      </c>
      <c r="E106" s="41"/>
      <c r="F106" s="217" t="s">
        <v>176</v>
      </c>
      <c r="G106" s="41"/>
      <c r="H106" s="41"/>
      <c r="I106" s="218"/>
      <c r="J106" s="41"/>
      <c r="K106" s="41"/>
      <c r="L106" s="45"/>
      <c r="M106" s="219"/>
      <c r="N106" s="22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134</v>
      </c>
      <c r="AU106" s="18" t="s">
        <v>82</v>
      </c>
    </row>
    <row r="107" s="13" customFormat="1">
      <c r="A107" s="13"/>
      <c r="B107" s="224"/>
      <c r="C107" s="225"/>
      <c r="D107" s="216" t="s">
        <v>179</v>
      </c>
      <c r="E107" s="226" t="s">
        <v>19</v>
      </c>
      <c r="F107" s="227" t="s">
        <v>230</v>
      </c>
      <c r="G107" s="225"/>
      <c r="H107" s="228">
        <v>2</v>
      </c>
      <c r="I107" s="229"/>
      <c r="J107" s="225"/>
      <c r="K107" s="225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179</v>
      </c>
      <c r="AU107" s="234" t="s">
        <v>82</v>
      </c>
      <c r="AV107" s="13" t="s">
        <v>82</v>
      </c>
      <c r="AW107" s="13" t="s">
        <v>33</v>
      </c>
      <c r="AX107" s="13" t="s">
        <v>72</v>
      </c>
      <c r="AY107" s="234" t="s">
        <v>127</v>
      </c>
    </row>
    <row r="108" s="14" customFormat="1">
      <c r="A108" s="14"/>
      <c r="B108" s="235"/>
      <c r="C108" s="236"/>
      <c r="D108" s="216" t="s">
        <v>179</v>
      </c>
      <c r="E108" s="237" t="s">
        <v>19</v>
      </c>
      <c r="F108" s="238" t="s">
        <v>181</v>
      </c>
      <c r="G108" s="236"/>
      <c r="H108" s="239">
        <v>2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179</v>
      </c>
      <c r="AU108" s="245" t="s">
        <v>82</v>
      </c>
      <c r="AV108" s="14" t="s">
        <v>126</v>
      </c>
      <c r="AW108" s="14" t="s">
        <v>33</v>
      </c>
      <c r="AX108" s="14" t="s">
        <v>80</v>
      </c>
      <c r="AY108" s="245" t="s">
        <v>127</v>
      </c>
    </row>
    <row r="109" s="2" customFormat="1" ht="6.96" customHeight="1">
      <c r="A109" s="39"/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45"/>
      <c r="M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</sheetData>
  <sheetProtection sheet="1" autoFilter="0" formatColumns="0" formatRows="0" objects="1" scenarios="1" spinCount="100000" saltValue="7oOm0r1b0wS0vNCh8k+t7ZXnGFcTX9PZCatxHfuPH1OuZaGm1UjDFLb+VA1hkXjDBXW4WrxKqxnnMcwjMvIRgQ==" hashValue="lfmxemX5Be9OiOULKPtwG+dUNRVuIOD2ybSa8Ct7ueAQ4Mk0hPSh1fIKRciB7Dzz5jf2ytX88FDJMKiryLYquQ==" algorithmName="SHA-512" password="CC35"/>
  <autoFilter ref="C80:K108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102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27" customHeight="1">
      <c r="B7" s="21"/>
      <c r="E7" s="134" t="str">
        <f>'Rekapitulace stavby'!K6</f>
        <v>ZŠ a ZUŠ Šmeralova 15 II.stupeň - půdní vestavba, odborné učebny - dodávka nábytku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103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5.6" customHeight="1">
      <c r="A9" s="39"/>
      <c r="B9" s="45"/>
      <c r="C9" s="39"/>
      <c r="D9" s="39"/>
      <c r="E9" s="136" t="s">
        <v>249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10. 3. 2025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2" customHeight="1">
      <c r="A27" s="139"/>
      <c r="B27" s="140"/>
      <c r="C27" s="139"/>
      <c r="D27" s="139"/>
      <c r="E27" s="141" t="s">
        <v>37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ROUND((SUM(BE81:BE108)),  2)</f>
        <v>0</v>
      </c>
      <c r="G33" s="39"/>
      <c r="H33" s="39"/>
      <c r="I33" s="149">
        <v>0.20999999999999999</v>
      </c>
      <c r="J33" s="148">
        <f>ROUND(((SUM(BE81:BE108))*I33),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ROUND((SUM(BF81:BF108)),  2)</f>
        <v>0</v>
      </c>
      <c r="G34" s="39"/>
      <c r="H34" s="39"/>
      <c r="I34" s="149">
        <v>0.12</v>
      </c>
      <c r="J34" s="148">
        <f>ROUND(((SUM(BF81:BF108))*I34),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ROUND((SUM(BG81:BG108)),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ROUND((SUM(BH81:BH108)),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ROUND((SUM(BI81:BI108)),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105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7" customHeight="1">
      <c r="A48" s="39"/>
      <c r="B48" s="40"/>
      <c r="C48" s="41"/>
      <c r="D48" s="41"/>
      <c r="E48" s="161" t="str">
        <f>E7</f>
        <v>ZŠ a ZUŠ Šmeralova 15 II.stupeň - půdní vestavba, odborné učebny - dodávka nábytku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103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6" customHeight="1">
      <c r="A50" s="39"/>
      <c r="B50" s="40"/>
      <c r="C50" s="41"/>
      <c r="D50" s="41"/>
      <c r="E50" s="70" t="str">
        <f>E9</f>
        <v>4.10 - Učebna počítače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Karlovy Vary</v>
      </c>
      <c r="G52" s="41"/>
      <c r="H52" s="41"/>
      <c r="I52" s="33" t="s">
        <v>23</v>
      </c>
      <c r="J52" s="73" t="str">
        <f>IF(J12="","",J12)</f>
        <v>10. 3. 2025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6" customHeight="1">
      <c r="A54" s="39"/>
      <c r="B54" s="40"/>
      <c r="C54" s="33" t="s">
        <v>25</v>
      </c>
      <c r="D54" s="41"/>
      <c r="E54" s="41"/>
      <c r="F54" s="28" t="str">
        <f>E15</f>
        <v>Statutární Město Karlovy Vary</v>
      </c>
      <c r="G54" s="41"/>
      <c r="H54" s="41"/>
      <c r="I54" s="33" t="s">
        <v>31</v>
      </c>
      <c r="J54" s="37" t="str">
        <f>E21</f>
        <v>Oto Szakos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6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106</v>
      </c>
      <c r="D57" s="163"/>
      <c r="E57" s="163"/>
      <c r="F57" s="163"/>
      <c r="G57" s="163"/>
      <c r="H57" s="163"/>
      <c r="I57" s="163"/>
      <c r="J57" s="164" t="s">
        <v>107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108</v>
      </c>
    </row>
    <row r="60" s="9" customFormat="1" ht="24.96" customHeight="1">
      <c r="A60" s="9"/>
      <c r="B60" s="166"/>
      <c r="C60" s="167"/>
      <c r="D60" s="168" t="s">
        <v>109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110</v>
      </c>
      <c r="E61" s="175"/>
      <c r="F61" s="175"/>
      <c r="G61" s="175"/>
      <c r="H61" s="175"/>
      <c r="I61" s="175"/>
      <c r="J61" s="176">
        <f>J104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111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7" customHeight="1">
      <c r="A71" s="39"/>
      <c r="B71" s="40"/>
      <c r="C71" s="41"/>
      <c r="D71" s="41"/>
      <c r="E71" s="161" t="str">
        <f>E7</f>
        <v>ZŠ a ZUŠ Šmeralova 15 II.stupeň - půdní vestavba, odborné učebny - dodávka nábytku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103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5.6" customHeight="1">
      <c r="A73" s="39"/>
      <c r="B73" s="40"/>
      <c r="C73" s="41"/>
      <c r="D73" s="41"/>
      <c r="E73" s="70" t="str">
        <f>E9</f>
        <v>4.10 - Učebna počítače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Karlovy Vary</v>
      </c>
      <c r="G75" s="41"/>
      <c r="H75" s="41"/>
      <c r="I75" s="33" t="s">
        <v>23</v>
      </c>
      <c r="J75" s="73" t="str">
        <f>IF(J12="","",J12)</f>
        <v>10. 3. 2025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6" customHeight="1">
      <c r="A77" s="39"/>
      <c r="B77" s="40"/>
      <c r="C77" s="33" t="s">
        <v>25</v>
      </c>
      <c r="D77" s="41"/>
      <c r="E77" s="41"/>
      <c r="F77" s="28" t="str">
        <f>E15</f>
        <v>Statutární Město Karlovy Vary</v>
      </c>
      <c r="G77" s="41"/>
      <c r="H77" s="41"/>
      <c r="I77" s="33" t="s">
        <v>31</v>
      </c>
      <c r="J77" s="37" t="str">
        <f>E21</f>
        <v>Oto Szakos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6" customHeight="1">
      <c r="A78" s="39"/>
      <c r="B78" s="40"/>
      <c r="C78" s="33" t="s">
        <v>29</v>
      </c>
      <c r="D78" s="41"/>
      <c r="E78" s="41"/>
      <c r="F78" s="28" t="str">
        <f>IF(E18="","",E18)</f>
        <v>Vyplň údaj</v>
      </c>
      <c r="G78" s="41"/>
      <c r="H78" s="41"/>
      <c r="I78" s="33" t="s">
        <v>34</v>
      </c>
      <c r="J78" s="37" t="str">
        <f>E24</f>
        <v xml:space="preserve"> 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112</v>
      </c>
      <c r="D80" s="181" t="s">
        <v>57</v>
      </c>
      <c r="E80" s="181" t="s">
        <v>53</v>
      </c>
      <c r="F80" s="181" t="s">
        <v>54</v>
      </c>
      <c r="G80" s="181" t="s">
        <v>113</v>
      </c>
      <c r="H80" s="181" t="s">
        <v>114</v>
      </c>
      <c r="I80" s="181" t="s">
        <v>115</v>
      </c>
      <c r="J80" s="181" t="s">
        <v>107</v>
      </c>
      <c r="K80" s="182" t="s">
        <v>116</v>
      </c>
      <c r="L80" s="183"/>
      <c r="M80" s="93" t="s">
        <v>19</v>
      </c>
      <c r="N80" s="94" t="s">
        <v>42</v>
      </c>
      <c r="O80" s="94" t="s">
        <v>117</v>
      </c>
      <c r="P80" s="94" t="s">
        <v>118</v>
      </c>
      <c r="Q80" s="94" t="s">
        <v>119</v>
      </c>
      <c r="R80" s="94" t="s">
        <v>120</v>
      </c>
      <c r="S80" s="94" t="s">
        <v>121</v>
      </c>
      <c r="T80" s="95" t="s">
        <v>122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123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</f>
        <v>0</v>
      </c>
      <c r="Q81" s="97"/>
      <c r="R81" s="186">
        <f>R82</f>
        <v>0</v>
      </c>
      <c r="S81" s="97"/>
      <c r="T81" s="187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71</v>
      </c>
      <c r="AU81" s="18" t="s">
        <v>108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71</v>
      </c>
      <c r="E82" s="192" t="s">
        <v>124</v>
      </c>
      <c r="F82" s="192" t="s">
        <v>125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P83+SUM(P84:P104)</f>
        <v>0</v>
      </c>
      <c r="Q82" s="197"/>
      <c r="R82" s="198">
        <f>R83+SUM(R84:R104)</f>
        <v>0</v>
      </c>
      <c r="S82" s="197"/>
      <c r="T82" s="199">
        <f>T83+SUM(T84:T104)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126</v>
      </c>
      <c r="AT82" s="201" t="s">
        <v>71</v>
      </c>
      <c r="AU82" s="201" t="s">
        <v>72</v>
      </c>
      <c r="AY82" s="200" t="s">
        <v>127</v>
      </c>
      <c r="BK82" s="202">
        <f>BK83+SUM(BK84:BK104)</f>
        <v>0</v>
      </c>
    </row>
    <row r="83" s="2" customFormat="1" ht="14.4" customHeight="1">
      <c r="A83" s="39"/>
      <c r="B83" s="40"/>
      <c r="C83" s="203" t="s">
        <v>80</v>
      </c>
      <c r="D83" s="203" t="s">
        <v>128</v>
      </c>
      <c r="E83" s="204" t="s">
        <v>129</v>
      </c>
      <c r="F83" s="205" t="s">
        <v>130</v>
      </c>
      <c r="G83" s="206" t="s">
        <v>131</v>
      </c>
      <c r="H83" s="207">
        <v>1</v>
      </c>
      <c r="I83" s="208"/>
      <c r="J83" s="209">
        <f>ROUND(I83*H83,2)</f>
        <v>0</v>
      </c>
      <c r="K83" s="205" t="s">
        <v>19</v>
      </c>
      <c r="L83" s="45"/>
      <c r="M83" s="210" t="s">
        <v>19</v>
      </c>
      <c r="N83" s="211" t="s">
        <v>43</v>
      </c>
      <c r="O83" s="85"/>
      <c r="P83" s="212">
        <f>O83*H83</f>
        <v>0</v>
      </c>
      <c r="Q83" s="212">
        <v>0</v>
      </c>
      <c r="R83" s="212">
        <f>Q83*H83</f>
        <v>0</v>
      </c>
      <c r="S83" s="212">
        <v>0</v>
      </c>
      <c r="T83" s="213">
        <f>S83*H83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R83" s="214" t="s">
        <v>132</v>
      </c>
      <c r="AT83" s="214" t="s">
        <v>128</v>
      </c>
      <c r="AU83" s="214" t="s">
        <v>80</v>
      </c>
      <c r="AY83" s="18" t="s">
        <v>127</v>
      </c>
      <c r="BE83" s="215">
        <f>IF(N83="základní",J83,0)</f>
        <v>0</v>
      </c>
      <c r="BF83" s="215">
        <f>IF(N83="snížená",J83,0)</f>
        <v>0</v>
      </c>
      <c r="BG83" s="215">
        <f>IF(N83="zákl. přenesená",J83,0)</f>
        <v>0</v>
      </c>
      <c r="BH83" s="215">
        <f>IF(N83="sníž. přenesená",J83,0)</f>
        <v>0</v>
      </c>
      <c r="BI83" s="215">
        <f>IF(N83="nulová",J83,0)</f>
        <v>0</v>
      </c>
      <c r="BJ83" s="18" t="s">
        <v>80</v>
      </c>
      <c r="BK83" s="215">
        <f>ROUND(I83*H83,2)</f>
        <v>0</v>
      </c>
      <c r="BL83" s="18" t="s">
        <v>132</v>
      </c>
      <c r="BM83" s="214" t="s">
        <v>250</v>
      </c>
    </row>
    <row r="84" s="2" customFormat="1">
      <c r="A84" s="39"/>
      <c r="B84" s="40"/>
      <c r="C84" s="41"/>
      <c r="D84" s="216" t="s">
        <v>134</v>
      </c>
      <c r="E84" s="41"/>
      <c r="F84" s="217" t="s">
        <v>130</v>
      </c>
      <c r="G84" s="41"/>
      <c r="H84" s="41"/>
      <c r="I84" s="218"/>
      <c r="J84" s="41"/>
      <c r="K84" s="41"/>
      <c r="L84" s="45"/>
      <c r="M84" s="219"/>
      <c r="N84" s="220"/>
      <c r="O84" s="85"/>
      <c r="P84" s="85"/>
      <c r="Q84" s="85"/>
      <c r="R84" s="85"/>
      <c r="S84" s="85"/>
      <c r="T84" s="86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134</v>
      </c>
      <c r="AU84" s="18" t="s">
        <v>80</v>
      </c>
    </row>
    <row r="85" s="2" customFormat="1">
      <c r="A85" s="39"/>
      <c r="B85" s="40"/>
      <c r="C85" s="41"/>
      <c r="D85" s="216" t="s">
        <v>135</v>
      </c>
      <c r="E85" s="41"/>
      <c r="F85" s="221" t="s">
        <v>136</v>
      </c>
      <c r="G85" s="41"/>
      <c r="H85" s="41"/>
      <c r="I85" s="218"/>
      <c r="J85" s="41"/>
      <c r="K85" s="41"/>
      <c r="L85" s="45"/>
      <c r="M85" s="219"/>
      <c r="N85" s="220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135</v>
      </c>
      <c r="AU85" s="18" t="s">
        <v>80</v>
      </c>
    </row>
    <row r="86" s="2" customFormat="1" ht="14.4" customHeight="1">
      <c r="A86" s="39"/>
      <c r="B86" s="40"/>
      <c r="C86" s="203" t="s">
        <v>82</v>
      </c>
      <c r="D86" s="203" t="s">
        <v>128</v>
      </c>
      <c r="E86" s="204" t="s">
        <v>137</v>
      </c>
      <c r="F86" s="205" t="s">
        <v>138</v>
      </c>
      <c r="G86" s="206" t="s">
        <v>131</v>
      </c>
      <c r="H86" s="207">
        <v>1</v>
      </c>
      <c r="I86" s="208"/>
      <c r="J86" s="209">
        <f>ROUND(I86*H86,2)</f>
        <v>0</v>
      </c>
      <c r="K86" s="205" t="s">
        <v>19</v>
      </c>
      <c r="L86" s="45"/>
      <c r="M86" s="210" t="s">
        <v>19</v>
      </c>
      <c r="N86" s="211" t="s">
        <v>43</v>
      </c>
      <c r="O86" s="85"/>
      <c r="P86" s="212">
        <f>O86*H86</f>
        <v>0</v>
      </c>
      <c r="Q86" s="212">
        <v>0</v>
      </c>
      <c r="R86" s="212">
        <f>Q86*H86</f>
        <v>0</v>
      </c>
      <c r="S86" s="212">
        <v>0</v>
      </c>
      <c r="T86" s="213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4" t="s">
        <v>132</v>
      </c>
      <c r="AT86" s="214" t="s">
        <v>128</v>
      </c>
      <c r="AU86" s="214" t="s">
        <v>80</v>
      </c>
      <c r="AY86" s="18" t="s">
        <v>127</v>
      </c>
      <c r="BE86" s="215">
        <f>IF(N86="základní",J86,0)</f>
        <v>0</v>
      </c>
      <c r="BF86" s="215">
        <f>IF(N86="snížená",J86,0)</f>
        <v>0</v>
      </c>
      <c r="BG86" s="215">
        <f>IF(N86="zákl. přenesená",J86,0)</f>
        <v>0</v>
      </c>
      <c r="BH86" s="215">
        <f>IF(N86="sníž. přenesená",J86,0)</f>
        <v>0</v>
      </c>
      <c r="BI86" s="215">
        <f>IF(N86="nulová",J86,0)</f>
        <v>0</v>
      </c>
      <c r="BJ86" s="18" t="s">
        <v>80</v>
      </c>
      <c r="BK86" s="215">
        <f>ROUND(I86*H86,2)</f>
        <v>0</v>
      </c>
      <c r="BL86" s="18" t="s">
        <v>132</v>
      </c>
      <c r="BM86" s="214" t="s">
        <v>251</v>
      </c>
    </row>
    <row r="87" s="2" customFormat="1">
      <c r="A87" s="39"/>
      <c r="B87" s="40"/>
      <c r="C87" s="41"/>
      <c r="D87" s="216" t="s">
        <v>134</v>
      </c>
      <c r="E87" s="41"/>
      <c r="F87" s="217" t="s">
        <v>138</v>
      </c>
      <c r="G87" s="41"/>
      <c r="H87" s="41"/>
      <c r="I87" s="218"/>
      <c r="J87" s="41"/>
      <c r="K87" s="41"/>
      <c r="L87" s="45"/>
      <c r="M87" s="219"/>
      <c r="N87" s="220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134</v>
      </c>
      <c r="AU87" s="18" t="s">
        <v>80</v>
      </c>
    </row>
    <row r="88" s="2" customFormat="1">
      <c r="A88" s="39"/>
      <c r="B88" s="40"/>
      <c r="C88" s="41"/>
      <c r="D88" s="216" t="s">
        <v>135</v>
      </c>
      <c r="E88" s="41"/>
      <c r="F88" s="221" t="s">
        <v>140</v>
      </c>
      <c r="G88" s="41"/>
      <c r="H88" s="41"/>
      <c r="I88" s="218"/>
      <c r="J88" s="41"/>
      <c r="K88" s="41"/>
      <c r="L88" s="45"/>
      <c r="M88" s="219"/>
      <c r="N88" s="220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135</v>
      </c>
      <c r="AU88" s="18" t="s">
        <v>80</v>
      </c>
    </row>
    <row r="89" s="2" customFormat="1" ht="14.4" customHeight="1">
      <c r="A89" s="39"/>
      <c r="B89" s="40"/>
      <c r="C89" s="203" t="s">
        <v>141</v>
      </c>
      <c r="D89" s="203" t="s">
        <v>128</v>
      </c>
      <c r="E89" s="204" t="s">
        <v>189</v>
      </c>
      <c r="F89" s="205" t="s">
        <v>190</v>
      </c>
      <c r="G89" s="206" t="s">
        <v>131</v>
      </c>
      <c r="H89" s="207">
        <v>14</v>
      </c>
      <c r="I89" s="208"/>
      <c r="J89" s="209">
        <f>ROUND(I89*H89,2)</f>
        <v>0</v>
      </c>
      <c r="K89" s="205" t="s">
        <v>19</v>
      </c>
      <c r="L89" s="45"/>
      <c r="M89" s="210" t="s">
        <v>19</v>
      </c>
      <c r="N89" s="211" t="s">
        <v>43</v>
      </c>
      <c r="O89" s="85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4" t="s">
        <v>132</v>
      </c>
      <c r="AT89" s="214" t="s">
        <v>128</v>
      </c>
      <c r="AU89" s="214" t="s">
        <v>80</v>
      </c>
      <c r="AY89" s="18" t="s">
        <v>127</v>
      </c>
      <c r="BE89" s="215">
        <f>IF(N89="základní",J89,0)</f>
        <v>0</v>
      </c>
      <c r="BF89" s="215">
        <f>IF(N89="snížená",J89,0)</f>
        <v>0</v>
      </c>
      <c r="BG89" s="215">
        <f>IF(N89="zákl. přenesená",J89,0)</f>
        <v>0</v>
      </c>
      <c r="BH89" s="215">
        <f>IF(N89="sníž. přenesená",J89,0)</f>
        <v>0</v>
      </c>
      <c r="BI89" s="215">
        <f>IF(N89="nulová",J89,0)</f>
        <v>0</v>
      </c>
      <c r="BJ89" s="18" t="s">
        <v>80</v>
      </c>
      <c r="BK89" s="215">
        <f>ROUND(I89*H89,2)</f>
        <v>0</v>
      </c>
      <c r="BL89" s="18" t="s">
        <v>132</v>
      </c>
      <c r="BM89" s="214" t="s">
        <v>252</v>
      </c>
    </row>
    <row r="90" s="2" customFormat="1">
      <c r="A90" s="39"/>
      <c r="B90" s="40"/>
      <c r="C90" s="41"/>
      <c r="D90" s="216" t="s">
        <v>134</v>
      </c>
      <c r="E90" s="41"/>
      <c r="F90" s="217" t="s">
        <v>190</v>
      </c>
      <c r="G90" s="41"/>
      <c r="H90" s="41"/>
      <c r="I90" s="218"/>
      <c r="J90" s="41"/>
      <c r="K90" s="41"/>
      <c r="L90" s="45"/>
      <c r="M90" s="219"/>
      <c r="N90" s="220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134</v>
      </c>
      <c r="AU90" s="18" t="s">
        <v>80</v>
      </c>
    </row>
    <row r="91" s="2" customFormat="1">
      <c r="A91" s="39"/>
      <c r="B91" s="40"/>
      <c r="C91" s="41"/>
      <c r="D91" s="216" t="s">
        <v>135</v>
      </c>
      <c r="E91" s="41"/>
      <c r="F91" s="221" t="s">
        <v>192</v>
      </c>
      <c r="G91" s="41"/>
      <c r="H91" s="41"/>
      <c r="I91" s="218"/>
      <c r="J91" s="41"/>
      <c r="K91" s="41"/>
      <c r="L91" s="45"/>
      <c r="M91" s="219"/>
      <c r="N91" s="220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135</v>
      </c>
      <c r="AU91" s="18" t="s">
        <v>80</v>
      </c>
    </row>
    <row r="92" s="2" customFormat="1" ht="14.4" customHeight="1">
      <c r="A92" s="39"/>
      <c r="B92" s="40"/>
      <c r="C92" s="203" t="s">
        <v>126</v>
      </c>
      <c r="D92" s="203" t="s">
        <v>128</v>
      </c>
      <c r="E92" s="204" t="s">
        <v>193</v>
      </c>
      <c r="F92" s="205" t="s">
        <v>194</v>
      </c>
      <c r="G92" s="206" t="s">
        <v>131</v>
      </c>
      <c r="H92" s="207">
        <v>2</v>
      </c>
      <c r="I92" s="208"/>
      <c r="J92" s="209">
        <f>ROUND(I92*H92,2)</f>
        <v>0</v>
      </c>
      <c r="K92" s="205" t="s">
        <v>19</v>
      </c>
      <c r="L92" s="45"/>
      <c r="M92" s="210" t="s">
        <v>19</v>
      </c>
      <c r="N92" s="211" t="s">
        <v>43</v>
      </c>
      <c r="O92" s="85"/>
      <c r="P92" s="212">
        <f>O92*H92</f>
        <v>0</v>
      </c>
      <c r="Q92" s="212">
        <v>0</v>
      </c>
      <c r="R92" s="212">
        <f>Q92*H92</f>
        <v>0</v>
      </c>
      <c r="S92" s="212">
        <v>0</v>
      </c>
      <c r="T92" s="21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4" t="s">
        <v>132</v>
      </c>
      <c r="AT92" s="214" t="s">
        <v>128</v>
      </c>
      <c r="AU92" s="214" t="s">
        <v>80</v>
      </c>
      <c r="AY92" s="18" t="s">
        <v>127</v>
      </c>
      <c r="BE92" s="215">
        <f>IF(N92="základní",J92,0)</f>
        <v>0</v>
      </c>
      <c r="BF92" s="215">
        <f>IF(N92="snížená",J92,0)</f>
        <v>0</v>
      </c>
      <c r="BG92" s="215">
        <f>IF(N92="zákl. přenesená",J92,0)</f>
        <v>0</v>
      </c>
      <c r="BH92" s="215">
        <f>IF(N92="sníž. přenesená",J92,0)</f>
        <v>0</v>
      </c>
      <c r="BI92" s="215">
        <f>IF(N92="nulová",J92,0)</f>
        <v>0</v>
      </c>
      <c r="BJ92" s="18" t="s">
        <v>80</v>
      </c>
      <c r="BK92" s="215">
        <f>ROUND(I92*H92,2)</f>
        <v>0</v>
      </c>
      <c r="BL92" s="18" t="s">
        <v>132</v>
      </c>
      <c r="BM92" s="214" t="s">
        <v>253</v>
      </c>
    </row>
    <row r="93" s="2" customFormat="1">
      <c r="A93" s="39"/>
      <c r="B93" s="40"/>
      <c r="C93" s="41"/>
      <c r="D93" s="216" t="s">
        <v>134</v>
      </c>
      <c r="E93" s="41"/>
      <c r="F93" s="217" t="s">
        <v>194</v>
      </c>
      <c r="G93" s="41"/>
      <c r="H93" s="41"/>
      <c r="I93" s="218"/>
      <c r="J93" s="41"/>
      <c r="K93" s="41"/>
      <c r="L93" s="45"/>
      <c r="M93" s="219"/>
      <c r="N93" s="22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134</v>
      </c>
      <c r="AU93" s="18" t="s">
        <v>80</v>
      </c>
    </row>
    <row r="94" s="2" customFormat="1" ht="14.4" customHeight="1">
      <c r="A94" s="39"/>
      <c r="B94" s="40"/>
      <c r="C94" s="203" t="s">
        <v>149</v>
      </c>
      <c r="D94" s="203" t="s">
        <v>128</v>
      </c>
      <c r="E94" s="204" t="s">
        <v>196</v>
      </c>
      <c r="F94" s="205" t="s">
        <v>197</v>
      </c>
      <c r="G94" s="206" t="s">
        <v>131</v>
      </c>
      <c r="H94" s="207">
        <v>1</v>
      </c>
      <c r="I94" s="208"/>
      <c r="J94" s="209">
        <f>ROUND(I94*H94,2)</f>
        <v>0</v>
      </c>
      <c r="K94" s="205" t="s">
        <v>19</v>
      </c>
      <c r="L94" s="45"/>
      <c r="M94" s="210" t="s">
        <v>19</v>
      </c>
      <c r="N94" s="211" t="s">
        <v>43</v>
      </c>
      <c r="O94" s="85"/>
      <c r="P94" s="212">
        <f>O94*H94</f>
        <v>0</v>
      </c>
      <c r="Q94" s="212">
        <v>0</v>
      </c>
      <c r="R94" s="212">
        <f>Q94*H94</f>
        <v>0</v>
      </c>
      <c r="S94" s="212">
        <v>0</v>
      </c>
      <c r="T94" s="21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4" t="s">
        <v>132</v>
      </c>
      <c r="AT94" s="214" t="s">
        <v>128</v>
      </c>
      <c r="AU94" s="214" t="s">
        <v>80</v>
      </c>
      <c r="AY94" s="18" t="s">
        <v>127</v>
      </c>
      <c r="BE94" s="215">
        <f>IF(N94="základní",J94,0)</f>
        <v>0</v>
      </c>
      <c r="BF94" s="215">
        <f>IF(N94="snížená",J94,0)</f>
        <v>0</v>
      </c>
      <c r="BG94" s="215">
        <f>IF(N94="zákl. přenesená",J94,0)</f>
        <v>0</v>
      </c>
      <c r="BH94" s="215">
        <f>IF(N94="sníž. přenesená",J94,0)</f>
        <v>0</v>
      </c>
      <c r="BI94" s="215">
        <f>IF(N94="nulová",J94,0)</f>
        <v>0</v>
      </c>
      <c r="BJ94" s="18" t="s">
        <v>80</v>
      </c>
      <c r="BK94" s="215">
        <f>ROUND(I94*H94,2)</f>
        <v>0</v>
      </c>
      <c r="BL94" s="18" t="s">
        <v>132</v>
      </c>
      <c r="BM94" s="214" t="s">
        <v>254</v>
      </c>
    </row>
    <row r="95" s="2" customFormat="1">
      <c r="A95" s="39"/>
      <c r="B95" s="40"/>
      <c r="C95" s="41"/>
      <c r="D95" s="216" t="s">
        <v>134</v>
      </c>
      <c r="E95" s="41"/>
      <c r="F95" s="217" t="s">
        <v>197</v>
      </c>
      <c r="G95" s="41"/>
      <c r="H95" s="41"/>
      <c r="I95" s="218"/>
      <c r="J95" s="41"/>
      <c r="K95" s="41"/>
      <c r="L95" s="45"/>
      <c r="M95" s="219"/>
      <c r="N95" s="22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134</v>
      </c>
      <c r="AU95" s="18" t="s">
        <v>80</v>
      </c>
    </row>
    <row r="96" s="2" customFormat="1">
      <c r="A96" s="39"/>
      <c r="B96" s="40"/>
      <c r="C96" s="41"/>
      <c r="D96" s="216" t="s">
        <v>135</v>
      </c>
      <c r="E96" s="41"/>
      <c r="F96" s="221" t="s">
        <v>199</v>
      </c>
      <c r="G96" s="41"/>
      <c r="H96" s="41"/>
      <c r="I96" s="218"/>
      <c r="J96" s="41"/>
      <c r="K96" s="41"/>
      <c r="L96" s="45"/>
      <c r="M96" s="219"/>
      <c r="N96" s="22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135</v>
      </c>
      <c r="AU96" s="18" t="s">
        <v>80</v>
      </c>
    </row>
    <row r="97" s="2" customFormat="1" ht="19.8" customHeight="1">
      <c r="A97" s="39"/>
      <c r="B97" s="40"/>
      <c r="C97" s="203" t="s">
        <v>154</v>
      </c>
      <c r="D97" s="203" t="s">
        <v>128</v>
      </c>
      <c r="E97" s="204" t="s">
        <v>235</v>
      </c>
      <c r="F97" s="205" t="s">
        <v>236</v>
      </c>
      <c r="G97" s="206" t="s">
        <v>131</v>
      </c>
      <c r="H97" s="207">
        <v>14</v>
      </c>
      <c r="I97" s="208"/>
      <c r="J97" s="209">
        <f>ROUND(I97*H97,2)</f>
        <v>0</v>
      </c>
      <c r="K97" s="205" t="s">
        <v>19</v>
      </c>
      <c r="L97" s="45"/>
      <c r="M97" s="210" t="s">
        <v>19</v>
      </c>
      <c r="N97" s="211" t="s">
        <v>43</v>
      </c>
      <c r="O97" s="85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4" t="s">
        <v>132</v>
      </c>
      <c r="AT97" s="214" t="s">
        <v>128</v>
      </c>
      <c r="AU97" s="214" t="s">
        <v>80</v>
      </c>
      <c r="AY97" s="18" t="s">
        <v>127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8" t="s">
        <v>80</v>
      </c>
      <c r="BK97" s="215">
        <f>ROUND(I97*H97,2)</f>
        <v>0</v>
      </c>
      <c r="BL97" s="18" t="s">
        <v>132</v>
      </c>
      <c r="BM97" s="214" t="s">
        <v>255</v>
      </c>
    </row>
    <row r="98" s="2" customFormat="1">
      <c r="A98" s="39"/>
      <c r="B98" s="40"/>
      <c r="C98" s="41"/>
      <c r="D98" s="216" t="s">
        <v>134</v>
      </c>
      <c r="E98" s="41"/>
      <c r="F98" s="217" t="s">
        <v>238</v>
      </c>
      <c r="G98" s="41"/>
      <c r="H98" s="41"/>
      <c r="I98" s="218"/>
      <c r="J98" s="41"/>
      <c r="K98" s="41"/>
      <c r="L98" s="45"/>
      <c r="M98" s="219"/>
      <c r="N98" s="22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134</v>
      </c>
      <c r="AU98" s="18" t="s">
        <v>80</v>
      </c>
    </row>
    <row r="99" s="2" customFormat="1">
      <c r="A99" s="39"/>
      <c r="B99" s="40"/>
      <c r="C99" s="41"/>
      <c r="D99" s="216" t="s">
        <v>135</v>
      </c>
      <c r="E99" s="41"/>
      <c r="F99" s="221" t="s">
        <v>239</v>
      </c>
      <c r="G99" s="41"/>
      <c r="H99" s="41"/>
      <c r="I99" s="218"/>
      <c r="J99" s="41"/>
      <c r="K99" s="41"/>
      <c r="L99" s="45"/>
      <c r="M99" s="219"/>
      <c r="N99" s="22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135</v>
      </c>
      <c r="AU99" s="18" t="s">
        <v>80</v>
      </c>
    </row>
    <row r="100" s="2" customFormat="1" ht="14.4" customHeight="1">
      <c r="A100" s="39"/>
      <c r="B100" s="40"/>
      <c r="C100" s="203" t="s">
        <v>158</v>
      </c>
      <c r="D100" s="203" t="s">
        <v>128</v>
      </c>
      <c r="E100" s="204" t="s">
        <v>164</v>
      </c>
      <c r="F100" s="205" t="s">
        <v>165</v>
      </c>
      <c r="G100" s="206" t="s">
        <v>166</v>
      </c>
      <c r="H100" s="207">
        <v>1</v>
      </c>
      <c r="I100" s="208"/>
      <c r="J100" s="209">
        <f>ROUND(I100*H100,2)</f>
        <v>0</v>
      </c>
      <c r="K100" s="205" t="s">
        <v>19</v>
      </c>
      <c r="L100" s="45"/>
      <c r="M100" s="210" t="s">
        <v>19</v>
      </c>
      <c r="N100" s="211" t="s">
        <v>43</v>
      </c>
      <c r="O100" s="85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4" t="s">
        <v>132</v>
      </c>
      <c r="AT100" s="214" t="s">
        <v>128</v>
      </c>
      <c r="AU100" s="214" t="s">
        <v>80</v>
      </c>
      <c r="AY100" s="18" t="s">
        <v>127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8" t="s">
        <v>80</v>
      </c>
      <c r="BK100" s="215">
        <f>ROUND(I100*H100,2)</f>
        <v>0</v>
      </c>
      <c r="BL100" s="18" t="s">
        <v>132</v>
      </c>
      <c r="BM100" s="214" t="s">
        <v>256</v>
      </c>
    </row>
    <row r="101" s="2" customFormat="1">
      <c r="A101" s="39"/>
      <c r="B101" s="40"/>
      <c r="C101" s="41"/>
      <c r="D101" s="216" t="s">
        <v>134</v>
      </c>
      <c r="E101" s="41"/>
      <c r="F101" s="217" t="s">
        <v>165</v>
      </c>
      <c r="G101" s="41"/>
      <c r="H101" s="41"/>
      <c r="I101" s="218"/>
      <c r="J101" s="41"/>
      <c r="K101" s="41"/>
      <c r="L101" s="45"/>
      <c r="M101" s="219"/>
      <c r="N101" s="22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134</v>
      </c>
      <c r="AU101" s="18" t="s">
        <v>80</v>
      </c>
    </row>
    <row r="102" s="2" customFormat="1" ht="14.4" customHeight="1">
      <c r="A102" s="39"/>
      <c r="B102" s="40"/>
      <c r="C102" s="203" t="s">
        <v>163</v>
      </c>
      <c r="D102" s="203" t="s">
        <v>128</v>
      </c>
      <c r="E102" s="204" t="s">
        <v>169</v>
      </c>
      <c r="F102" s="205" t="s">
        <v>170</v>
      </c>
      <c r="G102" s="206" t="s">
        <v>166</v>
      </c>
      <c r="H102" s="207">
        <v>1</v>
      </c>
      <c r="I102" s="208"/>
      <c r="J102" s="209">
        <f>ROUND(I102*H102,2)</f>
        <v>0</v>
      </c>
      <c r="K102" s="205" t="s">
        <v>19</v>
      </c>
      <c r="L102" s="45"/>
      <c r="M102" s="210" t="s">
        <v>19</v>
      </c>
      <c r="N102" s="211" t="s">
        <v>43</v>
      </c>
      <c r="O102" s="85"/>
      <c r="P102" s="212">
        <f>O102*H102</f>
        <v>0</v>
      </c>
      <c r="Q102" s="212">
        <v>0</v>
      </c>
      <c r="R102" s="212">
        <f>Q102*H102</f>
        <v>0</v>
      </c>
      <c r="S102" s="212">
        <v>0</v>
      </c>
      <c r="T102" s="21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4" t="s">
        <v>132</v>
      </c>
      <c r="AT102" s="214" t="s">
        <v>128</v>
      </c>
      <c r="AU102" s="214" t="s">
        <v>80</v>
      </c>
      <c r="AY102" s="18" t="s">
        <v>127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8" t="s">
        <v>80</v>
      </c>
      <c r="BK102" s="215">
        <f>ROUND(I102*H102,2)</f>
        <v>0</v>
      </c>
      <c r="BL102" s="18" t="s">
        <v>132</v>
      </c>
      <c r="BM102" s="214" t="s">
        <v>257</v>
      </c>
    </row>
    <row r="103" s="2" customFormat="1">
      <c r="A103" s="39"/>
      <c r="B103" s="40"/>
      <c r="C103" s="41"/>
      <c r="D103" s="216" t="s">
        <v>134</v>
      </c>
      <c r="E103" s="41"/>
      <c r="F103" s="217" t="s">
        <v>170</v>
      </c>
      <c r="G103" s="41"/>
      <c r="H103" s="41"/>
      <c r="I103" s="218"/>
      <c r="J103" s="41"/>
      <c r="K103" s="41"/>
      <c r="L103" s="45"/>
      <c r="M103" s="219"/>
      <c r="N103" s="22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134</v>
      </c>
      <c r="AU103" s="18" t="s">
        <v>80</v>
      </c>
    </row>
    <row r="104" s="12" customFormat="1" ht="22.8" customHeight="1">
      <c r="A104" s="12"/>
      <c r="B104" s="189"/>
      <c r="C104" s="190"/>
      <c r="D104" s="191" t="s">
        <v>71</v>
      </c>
      <c r="E104" s="222" t="s">
        <v>172</v>
      </c>
      <c r="F104" s="222" t="s">
        <v>173</v>
      </c>
      <c r="G104" s="190"/>
      <c r="H104" s="190"/>
      <c r="I104" s="193"/>
      <c r="J104" s="223">
        <f>BK104</f>
        <v>0</v>
      </c>
      <c r="K104" s="190"/>
      <c r="L104" s="195"/>
      <c r="M104" s="196"/>
      <c r="N104" s="197"/>
      <c r="O104" s="197"/>
      <c r="P104" s="198">
        <f>SUM(P105:P108)</f>
        <v>0</v>
      </c>
      <c r="Q104" s="197"/>
      <c r="R104" s="198">
        <f>SUM(R105:R108)</f>
        <v>0</v>
      </c>
      <c r="S104" s="197"/>
      <c r="T104" s="199">
        <f>SUM(T105:T108)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0" t="s">
        <v>126</v>
      </c>
      <c r="AT104" s="201" t="s">
        <v>71</v>
      </c>
      <c r="AU104" s="201" t="s">
        <v>80</v>
      </c>
      <c r="AY104" s="200" t="s">
        <v>127</v>
      </c>
      <c r="BK104" s="202">
        <f>SUM(BK105:BK108)</f>
        <v>0</v>
      </c>
    </row>
    <row r="105" s="2" customFormat="1" ht="14.4" customHeight="1">
      <c r="A105" s="39"/>
      <c r="B105" s="40"/>
      <c r="C105" s="203" t="s">
        <v>168</v>
      </c>
      <c r="D105" s="203" t="s">
        <v>128</v>
      </c>
      <c r="E105" s="204" t="s">
        <v>175</v>
      </c>
      <c r="F105" s="205" t="s">
        <v>176</v>
      </c>
      <c r="G105" s="206" t="s">
        <v>177</v>
      </c>
      <c r="H105" s="207">
        <v>4</v>
      </c>
      <c r="I105" s="208"/>
      <c r="J105" s="209">
        <f>ROUND(I105*H105,2)</f>
        <v>0</v>
      </c>
      <c r="K105" s="205" t="s">
        <v>19</v>
      </c>
      <c r="L105" s="45"/>
      <c r="M105" s="210" t="s">
        <v>19</v>
      </c>
      <c r="N105" s="211" t="s">
        <v>43</v>
      </c>
      <c r="O105" s="85"/>
      <c r="P105" s="212">
        <f>O105*H105</f>
        <v>0</v>
      </c>
      <c r="Q105" s="212">
        <v>0</v>
      </c>
      <c r="R105" s="212">
        <f>Q105*H105</f>
        <v>0</v>
      </c>
      <c r="S105" s="212">
        <v>0</v>
      </c>
      <c r="T105" s="21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4" t="s">
        <v>132</v>
      </c>
      <c r="AT105" s="214" t="s">
        <v>128</v>
      </c>
      <c r="AU105" s="214" t="s">
        <v>82</v>
      </c>
      <c r="AY105" s="18" t="s">
        <v>127</v>
      </c>
      <c r="BE105" s="215">
        <f>IF(N105="základní",J105,0)</f>
        <v>0</v>
      </c>
      <c r="BF105" s="215">
        <f>IF(N105="snížená",J105,0)</f>
        <v>0</v>
      </c>
      <c r="BG105" s="215">
        <f>IF(N105="zákl. přenesená",J105,0)</f>
        <v>0</v>
      </c>
      <c r="BH105" s="215">
        <f>IF(N105="sníž. přenesená",J105,0)</f>
        <v>0</v>
      </c>
      <c r="BI105" s="215">
        <f>IF(N105="nulová",J105,0)</f>
        <v>0</v>
      </c>
      <c r="BJ105" s="18" t="s">
        <v>80</v>
      </c>
      <c r="BK105" s="215">
        <f>ROUND(I105*H105,2)</f>
        <v>0</v>
      </c>
      <c r="BL105" s="18" t="s">
        <v>132</v>
      </c>
      <c r="BM105" s="214" t="s">
        <v>258</v>
      </c>
    </row>
    <row r="106" s="2" customFormat="1">
      <c r="A106" s="39"/>
      <c r="B106" s="40"/>
      <c r="C106" s="41"/>
      <c r="D106" s="216" t="s">
        <v>134</v>
      </c>
      <c r="E106" s="41"/>
      <c r="F106" s="217" t="s">
        <v>176</v>
      </c>
      <c r="G106" s="41"/>
      <c r="H106" s="41"/>
      <c r="I106" s="218"/>
      <c r="J106" s="41"/>
      <c r="K106" s="41"/>
      <c r="L106" s="45"/>
      <c r="M106" s="219"/>
      <c r="N106" s="22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134</v>
      </c>
      <c r="AU106" s="18" t="s">
        <v>82</v>
      </c>
    </row>
    <row r="107" s="13" customFormat="1">
      <c r="A107" s="13"/>
      <c r="B107" s="224"/>
      <c r="C107" s="225"/>
      <c r="D107" s="216" t="s">
        <v>179</v>
      </c>
      <c r="E107" s="226" t="s">
        <v>19</v>
      </c>
      <c r="F107" s="227" t="s">
        <v>259</v>
      </c>
      <c r="G107" s="225"/>
      <c r="H107" s="228">
        <v>4</v>
      </c>
      <c r="I107" s="229"/>
      <c r="J107" s="225"/>
      <c r="K107" s="225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179</v>
      </c>
      <c r="AU107" s="234" t="s">
        <v>82</v>
      </c>
      <c r="AV107" s="13" t="s">
        <v>82</v>
      </c>
      <c r="AW107" s="13" t="s">
        <v>33</v>
      </c>
      <c r="AX107" s="13" t="s">
        <v>72</v>
      </c>
      <c r="AY107" s="234" t="s">
        <v>127</v>
      </c>
    </row>
    <row r="108" s="14" customFormat="1">
      <c r="A108" s="14"/>
      <c r="B108" s="235"/>
      <c r="C108" s="236"/>
      <c r="D108" s="216" t="s">
        <v>179</v>
      </c>
      <c r="E108" s="237" t="s">
        <v>19</v>
      </c>
      <c r="F108" s="238" t="s">
        <v>181</v>
      </c>
      <c r="G108" s="236"/>
      <c r="H108" s="239">
        <v>4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179</v>
      </c>
      <c r="AU108" s="245" t="s">
        <v>82</v>
      </c>
      <c r="AV108" s="14" t="s">
        <v>126</v>
      </c>
      <c r="AW108" s="14" t="s">
        <v>33</v>
      </c>
      <c r="AX108" s="14" t="s">
        <v>80</v>
      </c>
      <c r="AY108" s="245" t="s">
        <v>127</v>
      </c>
    </row>
    <row r="109" s="2" customFormat="1" ht="6.96" customHeight="1">
      <c r="A109" s="39"/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45"/>
      <c r="M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</sheetData>
  <sheetProtection sheet="1" autoFilter="0" formatColumns="0" formatRows="0" objects="1" scenarios="1" spinCount="100000" saltValue="i0zlrLwU8L2ifX8YDfXxw4JaethX1AFlWjLtmJP3nskK/djIJhEoT46se3tFxEJ27wuggbDmuYjcl3zotx9fVg==" hashValue="6d5KifnmdE0UybOfG7EJbI2D4beRBkyTdWVthI3qDHIHmr//7JfZPxzKAYMyFZr7oyru1BD5NyoA0yp2qxE0/Q==" algorithmName="SHA-512" password="CC35"/>
  <autoFilter ref="C80:K108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102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27" customHeight="1">
      <c r="B7" s="21"/>
      <c r="E7" s="134" t="str">
        <f>'Rekapitulace stavby'!K6</f>
        <v>ZŠ a ZUŠ Šmeralova 15 II.stupeň - půdní vestavba, odborné učebny - dodávka nábytku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103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5.6" customHeight="1">
      <c r="A9" s="39"/>
      <c r="B9" s="45"/>
      <c r="C9" s="39"/>
      <c r="D9" s="39"/>
      <c r="E9" s="136" t="s">
        <v>260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10. 3. 2025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2" customHeight="1">
      <c r="A27" s="139"/>
      <c r="B27" s="140"/>
      <c r="C27" s="139"/>
      <c r="D27" s="139"/>
      <c r="E27" s="141" t="s">
        <v>37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ROUND((SUM(BE81:BE107)),  2)</f>
        <v>0</v>
      </c>
      <c r="G33" s="39"/>
      <c r="H33" s="39"/>
      <c r="I33" s="149">
        <v>0.20999999999999999</v>
      </c>
      <c r="J33" s="148">
        <f>ROUND(((SUM(BE81:BE107))*I33),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ROUND((SUM(BF81:BF107)),  2)</f>
        <v>0</v>
      </c>
      <c r="G34" s="39"/>
      <c r="H34" s="39"/>
      <c r="I34" s="149">
        <v>0.12</v>
      </c>
      <c r="J34" s="148">
        <f>ROUND(((SUM(BF81:BF107))*I34),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ROUND((SUM(BG81:BG107)),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ROUND((SUM(BH81:BH107)),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ROUND((SUM(BI81:BI107)),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105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7" customHeight="1">
      <c r="A48" s="39"/>
      <c r="B48" s="40"/>
      <c r="C48" s="41"/>
      <c r="D48" s="41"/>
      <c r="E48" s="161" t="str">
        <f>E7</f>
        <v>ZŠ a ZUŠ Šmeralova 15 II.stupeň - půdní vestavba, odborné učebny - dodávka nábytku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103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6" customHeight="1">
      <c r="A50" s="39"/>
      <c r="B50" s="40"/>
      <c r="C50" s="41"/>
      <c r="D50" s="41"/>
      <c r="E50" s="70" t="str">
        <f>E9</f>
        <v>4.12 - Kabinet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Karlovy Vary</v>
      </c>
      <c r="G52" s="41"/>
      <c r="H52" s="41"/>
      <c r="I52" s="33" t="s">
        <v>23</v>
      </c>
      <c r="J52" s="73" t="str">
        <f>IF(J12="","",J12)</f>
        <v>10. 3. 2025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6" customHeight="1">
      <c r="A54" s="39"/>
      <c r="B54" s="40"/>
      <c r="C54" s="33" t="s">
        <v>25</v>
      </c>
      <c r="D54" s="41"/>
      <c r="E54" s="41"/>
      <c r="F54" s="28" t="str">
        <f>E15</f>
        <v>Statutární Město Karlovy Vary</v>
      </c>
      <c r="G54" s="41"/>
      <c r="H54" s="41"/>
      <c r="I54" s="33" t="s">
        <v>31</v>
      </c>
      <c r="J54" s="37" t="str">
        <f>E21</f>
        <v>Oto Szakos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6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106</v>
      </c>
      <c r="D57" s="163"/>
      <c r="E57" s="163"/>
      <c r="F57" s="163"/>
      <c r="G57" s="163"/>
      <c r="H57" s="163"/>
      <c r="I57" s="163"/>
      <c r="J57" s="164" t="s">
        <v>107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108</v>
      </c>
    </row>
    <row r="60" s="9" customFormat="1" ht="24.96" customHeight="1">
      <c r="A60" s="9"/>
      <c r="B60" s="166"/>
      <c r="C60" s="167"/>
      <c r="D60" s="168" t="s">
        <v>109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110</v>
      </c>
      <c r="E61" s="175"/>
      <c r="F61" s="175"/>
      <c r="G61" s="175"/>
      <c r="H61" s="175"/>
      <c r="I61" s="175"/>
      <c r="J61" s="176">
        <f>J103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111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7" customHeight="1">
      <c r="A71" s="39"/>
      <c r="B71" s="40"/>
      <c r="C71" s="41"/>
      <c r="D71" s="41"/>
      <c r="E71" s="161" t="str">
        <f>E7</f>
        <v>ZŠ a ZUŠ Šmeralova 15 II.stupeň - půdní vestavba, odborné učebny - dodávka nábytku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103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5.6" customHeight="1">
      <c r="A73" s="39"/>
      <c r="B73" s="40"/>
      <c r="C73" s="41"/>
      <c r="D73" s="41"/>
      <c r="E73" s="70" t="str">
        <f>E9</f>
        <v>4.12 - Kabinet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Karlovy Vary</v>
      </c>
      <c r="G75" s="41"/>
      <c r="H75" s="41"/>
      <c r="I75" s="33" t="s">
        <v>23</v>
      </c>
      <c r="J75" s="73" t="str">
        <f>IF(J12="","",J12)</f>
        <v>10. 3. 2025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6" customHeight="1">
      <c r="A77" s="39"/>
      <c r="B77" s="40"/>
      <c r="C77" s="33" t="s">
        <v>25</v>
      </c>
      <c r="D77" s="41"/>
      <c r="E77" s="41"/>
      <c r="F77" s="28" t="str">
        <f>E15</f>
        <v>Statutární Město Karlovy Vary</v>
      </c>
      <c r="G77" s="41"/>
      <c r="H77" s="41"/>
      <c r="I77" s="33" t="s">
        <v>31</v>
      </c>
      <c r="J77" s="37" t="str">
        <f>E21</f>
        <v>Oto Szakos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6" customHeight="1">
      <c r="A78" s="39"/>
      <c r="B78" s="40"/>
      <c r="C78" s="33" t="s">
        <v>29</v>
      </c>
      <c r="D78" s="41"/>
      <c r="E78" s="41"/>
      <c r="F78" s="28" t="str">
        <f>IF(E18="","",E18)</f>
        <v>Vyplň údaj</v>
      </c>
      <c r="G78" s="41"/>
      <c r="H78" s="41"/>
      <c r="I78" s="33" t="s">
        <v>34</v>
      </c>
      <c r="J78" s="37" t="str">
        <f>E24</f>
        <v xml:space="preserve"> 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112</v>
      </c>
      <c r="D80" s="181" t="s">
        <v>57</v>
      </c>
      <c r="E80" s="181" t="s">
        <v>53</v>
      </c>
      <c r="F80" s="181" t="s">
        <v>54</v>
      </c>
      <c r="G80" s="181" t="s">
        <v>113</v>
      </c>
      <c r="H80" s="181" t="s">
        <v>114</v>
      </c>
      <c r="I80" s="181" t="s">
        <v>115</v>
      </c>
      <c r="J80" s="181" t="s">
        <v>107</v>
      </c>
      <c r="K80" s="182" t="s">
        <v>116</v>
      </c>
      <c r="L80" s="183"/>
      <c r="M80" s="93" t="s">
        <v>19</v>
      </c>
      <c r="N80" s="94" t="s">
        <v>42</v>
      </c>
      <c r="O80" s="94" t="s">
        <v>117</v>
      </c>
      <c r="P80" s="94" t="s">
        <v>118</v>
      </c>
      <c r="Q80" s="94" t="s">
        <v>119</v>
      </c>
      <c r="R80" s="94" t="s">
        <v>120</v>
      </c>
      <c r="S80" s="94" t="s">
        <v>121</v>
      </c>
      <c r="T80" s="95" t="s">
        <v>122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123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</f>
        <v>0</v>
      </c>
      <c r="Q81" s="97"/>
      <c r="R81" s="186">
        <f>R82</f>
        <v>0</v>
      </c>
      <c r="S81" s="97"/>
      <c r="T81" s="187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71</v>
      </c>
      <c r="AU81" s="18" t="s">
        <v>108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71</v>
      </c>
      <c r="E82" s="192" t="s">
        <v>124</v>
      </c>
      <c r="F82" s="192" t="s">
        <v>125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P83+SUM(P84:P103)</f>
        <v>0</v>
      </c>
      <c r="Q82" s="197"/>
      <c r="R82" s="198">
        <f>R83+SUM(R84:R103)</f>
        <v>0</v>
      </c>
      <c r="S82" s="197"/>
      <c r="T82" s="199">
        <f>T83+SUM(T84:T103)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126</v>
      </c>
      <c r="AT82" s="201" t="s">
        <v>71</v>
      </c>
      <c r="AU82" s="201" t="s">
        <v>72</v>
      </c>
      <c r="AY82" s="200" t="s">
        <v>127</v>
      </c>
      <c r="BK82" s="202">
        <f>BK83+SUM(BK84:BK103)</f>
        <v>0</v>
      </c>
    </row>
    <row r="83" s="2" customFormat="1" ht="14.4" customHeight="1">
      <c r="A83" s="39"/>
      <c r="B83" s="40"/>
      <c r="C83" s="203" t="s">
        <v>80</v>
      </c>
      <c r="D83" s="203" t="s">
        <v>128</v>
      </c>
      <c r="E83" s="204" t="s">
        <v>129</v>
      </c>
      <c r="F83" s="205" t="s">
        <v>130</v>
      </c>
      <c r="G83" s="206" t="s">
        <v>131</v>
      </c>
      <c r="H83" s="207">
        <v>1</v>
      </c>
      <c r="I83" s="208"/>
      <c r="J83" s="209">
        <f>ROUND(I83*H83,2)</f>
        <v>0</v>
      </c>
      <c r="K83" s="205" t="s">
        <v>19</v>
      </c>
      <c r="L83" s="45"/>
      <c r="M83" s="210" t="s">
        <v>19</v>
      </c>
      <c r="N83" s="211" t="s">
        <v>43</v>
      </c>
      <c r="O83" s="85"/>
      <c r="P83" s="212">
        <f>O83*H83</f>
        <v>0</v>
      </c>
      <c r="Q83" s="212">
        <v>0</v>
      </c>
      <c r="R83" s="212">
        <f>Q83*H83</f>
        <v>0</v>
      </c>
      <c r="S83" s="212">
        <v>0</v>
      </c>
      <c r="T83" s="213">
        <f>S83*H83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R83" s="214" t="s">
        <v>132</v>
      </c>
      <c r="AT83" s="214" t="s">
        <v>128</v>
      </c>
      <c r="AU83" s="214" t="s">
        <v>80</v>
      </c>
      <c r="AY83" s="18" t="s">
        <v>127</v>
      </c>
      <c r="BE83" s="215">
        <f>IF(N83="základní",J83,0)</f>
        <v>0</v>
      </c>
      <c r="BF83" s="215">
        <f>IF(N83="snížená",J83,0)</f>
        <v>0</v>
      </c>
      <c r="BG83" s="215">
        <f>IF(N83="zákl. přenesená",J83,0)</f>
        <v>0</v>
      </c>
      <c r="BH83" s="215">
        <f>IF(N83="sníž. přenesená",J83,0)</f>
        <v>0</v>
      </c>
      <c r="BI83" s="215">
        <f>IF(N83="nulová",J83,0)</f>
        <v>0</v>
      </c>
      <c r="BJ83" s="18" t="s">
        <v>80</v>
      </c>
      <c r="BK83" s="215">
        <f>ROUND(I83*H83,2)</f>
        <v>0</v>
      </c>
      <c r="BL83" s="18" t="s">
        <v>132</v>
      </c>
      <c r="BM83" s="214" t="s">
        <v>261</v>
      </c>
    </row>
    <row r="84" s="2" customFormat="1">
      <c r="A84" s="39"/>
      <c r="B84" s="40"/>
      <c r="C84" s="41"/>
      <c r="D84" s="216" t="s">
        <v>134</v>
      </c>
      <c r="E84" s="41"/>
      <c r="F84" s="217" t="s">
        <v>130</v>
      </c>
      <c r="G84" s="41"/>
      <c r="H84" s="41"/>
      <c r="I84" s="218"/>
      <c r="J84" s="41"/>
      <c r="K84" s="41"/>
      <c r="L84" s="45"/>
      <c r="M84" s="219"/>
      <c r="N84" s="220"/>
      <c r="O84" s="85"/>
      <c r="P84" s="85"/>
      <c r="Q84" s="85"/>
      <c r="R84" s="85"/>
      <c r="S84" s="85"/>
      <c r="T84" s="86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134</v>
      </c>
      <c r="AU84" s="18" t="s">
        <v>80</v>
      </c>
    </row>
    <row r="85" s="2" customFormat="1">
      <c r="A85" s="39"/>
      <c r="B85" s="40"/>
      <c r="C85" s="41"/>
      <c r="D85" s="216" t="s">
        <v>135</v>
      </c>
      <c r="E85" s="41"/>
      <c r="F85" s="221" t="s">
        <v>136</v>
      </c>
      <c r="G85" s="41"/>
      <c r="H85" s="41"/>
      <c r="I85" s="218"/>
      <c r="J85" s="41"/>
      <c r="K85" s="41"/>
      <c r="L85" s="45"/>
      <c r="M85" s="219"/>
      <c r="N85" s="220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135</v>
      </c>
      <c r="AU85" s="18" t="s">
        <v>80</v>
      </c>
    </row>
    <row r="86" s="2" customFormat="1" ht="14.4" customHeight="1">
      <c r="A86" s="39"/>
      <c r="B86" s="40"/>
      <c r="C86" s="203" t="s">
        <v>82</v>
      </c>
      <c r="D86" s="203" t="s">
        <v>128</v>
      </c>
      <c r="E86" s="204" t="s">
        <v>137</v>
      </c>
      <c r="F86" s="205" t="s">
        <v>138</v>
      </c>
      <c r="G86" s="206" t="s">
        <v>131</v>
      </c>
      <c r="H86" s="207">
        <v>2</v>
      </c>
      <c r="I86" s="208"/>
      <c r="J86" s="209">
        <f>ROUND(I86*H86,2)</f>
        <v>0</v>
      </c>
      <c r="K86" s="205" t="s">
        <v>19</v>
      </c>
      <c r="L86" s="45"/>
      <c r="M86" s="210" t="s">
        <v>19</v>
      </c>
      <c r="N86" s="211" t="s">
        <v>43</v>
      </c>
      <c r="O86" s="85"/>
      <c r="P86" s="212">
        <f>O86*H86</f>
        <v>0</v>
      </c>
      <c r="Q86" s="212">
        <v>0</v>
      </c>
      <c r="R86" s="212">
        <f>Q86*H86</f>
        <v>0</v>
      </c>
      <c r="S86" s="212">
        <v>0</v>
      </c>
      <c r="T86" s="213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4" t="s">
        <v>132</v>
      </c>
      <c r="AT86" s="214" t="s">
        <v>128</v>
      </c>
      <c r="AU86" s="214" t="s">
        <v>80</v>
      </c>
      <c r="AY86" s="18" t="s">
        <v>127</v>
      </c>
      <c r="BE86" s="215">
        <f>IF(N86="základní",J86,0)</f>
        <v>0</v>
      </c>
      <c r="BF86" s="215">
        <f>IF(N86="snížená",J86,0)</f>
        <v>0</v>
      </c>
      <c r="BG86" s="215">
        <f>IF(N86="zákl. přenesená",J86,0)</f>
        <v>0</v>
      </c>
      <c r="BH86" s="215">
        <f>IF(N86="sníž. přenesená",J86,0)</f>
        <v>0</v>
      </c>
      <c r="BI86" s="215">
        <f>IF(N86="nulová",J86,0)</f>
        <v>0</v>
      </c>
      <c r="BJ86" s="18" t="s">
        <v>80</v>
      </c>
      <c r="BK86" s="215">
        <f>ROUND(I86*H86,2)</f>
        <v>0</v>
      </c>
      <c r="BL86" s="18" t="s">
        <v>132</v>
      </c>
      <c r="BM86" s="214" t="s">
        <v>262</v>
      </c>
    </row>
    <row r="87" s="2" customFormat="1">
      <c r="A87" s="39"/>
      <c r="B87" s="40"/>
      <c r="C87" s="41"/>
      <c r="D87" s="216" t="s">
        <v>134</v>
      </c>
      <c r="E87" s="41"/>
      <c r="F87" s="217" t="s">
        <v>138</v>
      </c>
      <c r="G87" s="41"/>
      <c r="H87" s="41"/>
      <c r="I87" s="218"/>
      <c r="J87" s="41"/>
      <c r="K87" s="41"/>
      <c r="L87" s="45"/>
      <c r="M87" s="219"/>
      <c r="N87" s="220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134</v>
      </c>
      <c r="AU87" s="18" t="s">
        <v>80</v>
      </c>
    </row>
    <row r="88" s="2" customFormat="1">
      <c r="A88" s="39"/>
      <c r="B88" s="40"/>
      <c r="C88" s="41"/>
      <c r="D88" s="216" t="s">
        <v>135</v>
      </c>
      <c r="E88" s="41"/>
      <c r="F88" s="221" t="s">
        <v>140</v>
      </c>
      <c r="G88" s="41"/>
      <c r="H88" s="41"/>
      <c r="I88" s="218"/>
      <c r="J88" s="41"/>
      <c r="K88" s="41"/>
      <c r="L88" s="45"/>
      <c r="M88" s="219"/>
      <c r="N88" s="220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135</v>
      </c>
      <c r="AU88" s="18" t="s">
        <v>80</v>
      </c>
    </row>
    <row r="89" s="2" customFormat="1" ht="14.4" customHeight="1">
      <c r="A89" s="39"/>
      <c r="B89" s="40"/>
      <c r="C89" s="203" t="s">
        <v>141</v>
      </c>
      <c r="D89" s="203" t="s">
        <v>128</v>
      </c>
      <c r="E89" s="204" t="s">
        <v>155</v>
      </c>
      <c r="F89" s="205" t="s">
        <v>156</v>
      </c>
      <c r="G89" s="206" t="s">
        <v>131</v>
      </c>
      <c r="H89" s="207">
        <v>1</v>
      </c>
      <c r="I89" s="208"/>
      <c r="J89" s="209">
        <f>ROUND(I89*H89,2)</f>
        <v>0</v>
      </c>
      <c r="K89" s="205" t="s">
        <v>19</v>
      </c>
      <c r="L89" s="45"/>
      <c r="M89" s="210" t="s">
        <v>19</v>
      </c>
      <c r="N89" s="211" t="s">
        <v>43</v>
      </c>
      <c r="O89" s="85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4" t="s">
        <v>132</v>
      </c>
      <c r="AT89" s="214" t="s">
        <v>128</v>
      </c>
      <c r="AU89" s="214" t="s">
        <v>80</v>
      </c>
      <c r="AY89" s="18" t="s">
        <v>127</v>
      </c>
      <c r="BE89" s="215">
        <f>IF(N89="základní",J89,0)</f>
        <v>0</v>
      </c>
      <c r="BF89" s="215">
        <f>IF(N89="snížená",J89,0)</f>
        <v>0</v>
      </c>
      <c r="BG89" s="215">
        <f>IF(N89="zákl. přenesená",J89,0)</f>
        <v>0</v>
      </c>
      <c r="BH89" s="215">
        <f>IF(N89="sníž. přenesená",J89,0)</f>
        <v>0</v>
      </c>
      <c r="BI89" s="215">
        <f>IF(N89="nulová",J89,0)</f>
        <v>0</v>
      </c>
      <c r="BJ89" s="18" t="s">
        <v>80</v>
      </c>
      <c r="BK89" s="215">
        <f>ROUND(I89*H89,2)</f>
        <v>0</v>
      </c>
      <c r="BL89" s="18" t="s">
        <v>132</v>
      </c>
      <c r="BM89" s="214" t="s">
        <v>263</v>
      </c>
    </row>
    <row r="90" s="2" customFormat="1">
      <c r="A90" s="39"/>
      <c r="B90" s="40"/>
      <c r="C90" s="41"/>
      <c r="D90" s="216" t="s">
        <v>134</v>
      </c>
      <c r="E90" s="41"/>
      <c r="F90" s="217" t="s">
        <v>156</v>
      </c>
      <c r="G90" s="41"/>
      <c r="H90" s="41"/>
      <c r="I90" s="218"/>
      <c r="J90" s="41"/>
      <c r="K90" s="41"/>
      <c r="L90" s="45"/>
      <c r="M90" s="219"/>
      <c r="N90" s="220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134</v>
      </c>
      <c r="AU90" s="18" t="s">
        <v>80</v>
      </c>
    </row>
    <row r="91" s="2" customFormat="1" ht="22.2" customHeight="1">
      <c r="A91" s="39"/>
      <c r="B91" s="40"/>
      <c r="C91" s="203" t="s">
        <v>126</v>
      </c>
      <c r="D91" s="203" t="s">
        <v>128</v>
      </c>
      <c r="E91" s="204" t="s">
        <v>219</v>
      </c>
      <c r="F91" s="205" t="s">
        <v>220</v>
      </c>
      <c r="G91" s="206" t="s">
        <v>131</v>
      </c>
      <c r="H91" s="207">
        <v>1</v>
      </c>
      <c r="I91" s="208"/>
      <c r="J91" s="209">
        <f>ROUND(I91*H91,2)</f>
        <v>0</v>
      </c>
      <c r="K91" s="205" t="s">
        <v>19</v>
      </c>
      <c r="L91" s="45"/>
      <c r="M91" s="210" t="s">
        <v>19</v>
      </c>
      <c r="N91" s="211" t="s">
        <v>43</v>
      </c>
      <c r="O91" s="85"/>
      <c r="P91" s="212">
        <f>O91*H91</f>
        <v>0</v>
      </c>
      <c r="Q91" s="212">
        <v>0</v>
      </c>
      <c r="R91" s="212">
        <f>Q91*H91</f>
        <v>0</v>
      </c>
      <c r="S91" s="212">
        <v>0</v>
      </c>
      <c r="T91" s="213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4" t="s">
        <v>132</v>
      </c>
      <c r="AT91" s="214" t="s">
        <v>128</v>
      </c>
      <c r="AU91" s="214" t="s">
        <v>80</v>
      </c>
      <c r="AY91" s="18" t="s">
        <v>127</v>
      </c>
      <c r="BE91" s="215">
        <f>IF(N91="základní",J91,0)</f>
        <v>0</v>
      </c>
      <c r="BF91" s="215">
        <f>IF(N91="snížená",J91,0)</f>
        <v>0</v>
      </c>
      <c r="BG91" s="215">
        <f>IF(N91="zákl. přenesená",J91,0)</f>
        <v>0</v>
      </c>
      <c r="BH91" s="215">
        <f>IF(N91="sníž. přenesená",J91,0)</f>
        <v>0</v>
      </c>
      <c r="BI91" s="215">
        <f>IF(N91="nulová",J91,0)</f>
        <v>0</v>
      </c>
      <c r="BJ91" s="18" t="s">
        <v>80</v>
      </c>
      <c r="BK91" s="215">
        <f>ROUND(I91*H91,2)</f>
        <v>0</v>
      </c>
      <c r="BL91" s="18" t="s">
        <v>132</v>
      </c>
      <c r="BM91" s="214" t="s">
        <v>264</v>
      </c>
    </row>
    <row r="92" s="2" customFormat="1">
      <c r="A92" s="39"/>
      <c r="B92" s="40"/>
      <c r="C92" s="41"/>
      <c r="D92" s="216" t="s">
        <v>134</v>
      </c>
      <c r="E92" s="41"/>
      <c r="F92" s="217" t="s">
        <v>222</v>
      </c>
      <c r="G92" s="41"/>
      <c r="H92" s="41"/>
      <c r="I92" s="218"/>
      <c r="J92" s="41"/>
      <c r="K92" s="41"/>
      <c r="L92" s="45"/>
      <c r="M92" s="219"/>
      <c r="N92" s="220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134</v>
      </c>
      <c r="AU92" s="18" t="s">
        <v>80</v>
      </c>
    </row>
    <row r="93" s="2" customFormat="1" ht="14.4" customHeight="1">
      <c r="A93" s="39"/>
      <c r="B93" s="40"/>
      <c r="C93" s="203" t="s">
        <v>149</v>
      </c>
      <c r="D93" s="203" t="s">
        <v>128</v>
      </c>
      <c r="E93" s="204" t="s">
        <v>265</v>
      </c>
      <c r="F93" s="205" t="s">
        <v>266</v>
      </c>
      <c r="G93" s="206" t="s">
        <v>131</v>
      </c>
      <c r="H93" s="207">
        <v>1</v>
      </c>
      <c r="I93" s="208"/>
      <c r="J93" s="209">
        <f>ROUND(I93*H93,2)</f>
        <v>0</v>
      </c>
      <c r="K93" s="205" t="s">
        <v>19</v>
      </c>
      <c r="L93" s="45"/>
      <c r="M93" s="210" t="s">
        <v>19</v>
      </c>
      <c r="N93" s="211" t="s">
        <v>43</v>
      </c>
      <c r="O93" s="85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4" t="s">
        <v>132</v>
      </c>
      <c r="AT93" s="214" t="s">
        <v>128</v>
      </c>
      <c r="AU93" s="214" t="s">
        <v>80</v>
      </c>
      <c r="AY93" s="18" t="s">
        <v>127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8" t="s">
        <v>80</v>
      </c>
      <c r="BK93" s="215">
        <f>ROUND(I93*H93,2)</f>
        <v>0</v>
      </c>
      <c r="BL93" s="18" t="s">
        <v>132</v>
      </c>
      <c r="BM93" s="214" t="s">
        <v>267</v>
      </c>
    </row>
    <row r="94" s="2" customFormat="1">
      <c r="A94" s="39"/>
      <c r="B94" s="40"/>
      <c r="C94" s="41"/>
      <c r="D94" s="216" t="s">
        <v>134</v>
      </c>
      <c r="E94" s="41"/>
      <c r="F94" s="217" t="s">
        <v>266</v>
      </c>
      <c r="G94" s="41"/>
      <c r="H94" s="41"/>
      <c r="I94" s="218"/>
      <c r="J94" s="41"/>
      <c r="K94" s="41"/>
      <c r="L94" s="45"/>
      <c r="M94" s="219"/>
      <c r="N94" s="22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134</v>
      </c>
      <c r="AU94" s="18" t="s">
        <v>80</v>
      </c>
    </row>
    <row r="95" s="2" customFormat="1">
      <c r="A95" s="39"/>
      <c r="B95" s="40"/>
      <c r="C95" s="41"/>
      <c r="D95" s="216" t="s">
        <v>135</v>
      </c>
      <c r="E95" s="41"/>
      <c r="F95" s="221" t="s">
        <v>268</v>
      </c>
      <c r="G95" s="41"/>
      <c r="H95" s="41"/>
      <c r="I95" s="218"/>
      <c r="J95" s="41"/>
      <c r="K95" s="41"/>
      <c r="L95" s="45"/>
      <c r="M95" s="219"/>
      <c r="N95" s="22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135</v>
      </c>
      <c r="AU95" s="18" t="s">
        <v>80</v>
      </c>
    </row>
    <row r="96" s="2" customFormat="1" ht="14.4" customHeight="1">
      <c r="A96" s="39"/>
      <c r="B96" s="40"/>
      <c r="C96" s="203" t="s">
        <v>154</v>
      </c>
      <c r="D96" s="203" t="s">
        <v>128</v>
      </c>
      <c r="E96" s="204" t="s">
        <v>269</v>
      </c>
      <c r="F96" s="205" t="s">
        <v>270</v>
      </c>
      <c r="G96" s="206" t="s">
        <v>131</v>
      </c>
      <c r="H96" s="207">
        <v>1</v>
      </c>
      <c r="I96" s="208"/>
      <c r="J96" s="209">
        <f>ROUND(I96*H96,2)</f>
        <v>0</v>
      </c>
      <c r="K96" s="205" t="s">
        <v>19</v>
      </c>
      <c r="L96" s="45"/>
      <c r="M96" s="210" t="s">
        <v>19</v>
      </c>
      <c r="N96" s="211" t="s">
        <v>43</v>
      </c>
      <c r="O96" s="85"/>
      <c r="P96" s="212">
        <f>O96*H96</f>
        <v>0</v>
      </c>
      <c r="Q96" s="212">
        <v>0</v>
      </c>
      <c r="R96" s="212">
        <f>Q96*H96</f>
        <v>0</v>
      </c>
      <c r="S96" s="212">
        <v>0</v>
      </c>
      <c r="T96" s="21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4" t="s">
        <v>132</v>
      </c>
      <c r="AT96" s="214" t="s">
        <v>128</v>
      </c>
      <c r="AU96" s="214" t="s">
        <v>80</v>
      </c>
      <c r="AY96" s="18" t="s">
        <v>127</v>
      </c>
      <c r="BE96" s="215">
        <f>IF(N96="základní",J96,0)</f>
        <v>0</v>
      </c>
      <c r="BF96" s="215">
        <f>IF(N96="snížená",J96,0)</f>
        <v>0</v>
      </c>
      <c r="BG96" s="215">
        <f>IF(N96="zákl. přenesená",J96,0)</f>
        <v>0</v>
      </c>
      <c r="BH96" s="215">
        <f>IF(N96="sníž. přenesená",J96,0)</f>
        <v>0</v>
      </c>
      <c r="BI96" s="215">
        <f>IF(N96="nulová",J96,0)</f>
        <v>0</v>
      </c>
      <c r="BJ96" s="18" t="s">
        <v>80</v>
      </c>
      <c r="BK96" s="215">
        <f>ROUND(I96*H96,2)</f>
        <v>0</v>
      </c>
      <c r="BL96" s="18" t="s">
        <v>132</v>
      </c>
      <c r="BM96" s="214" t="s">
        <v>271</v>
      </c>
    </row>
    <row r="97" s="2" customFormat="1">
      <c r="A97" s="39"/>
      <c r="B97" s="40"/>
      <c r="C97" s="41"/>
      <c r="D97" s="216" t="s">
        <v>134</v>
      </c>
      <c r="E97" s="41"/>
      <c r="F97" s="217" t="s">
        <v>270</v>
      </c>
      <c r="G97" s="41"/>
      <c r="H97" s="41"/>
      <c r="I97" s="218"/>
      <c r="J97" s="41"/>
      <c r="K97" s="41"/>
      <c r="L97" s="45"/>
      <c r="M97" s="219"/>
      <c r="N97" s="22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134</v>
      </c>
      <c r="AU97" s="18" t="s">
        <v>80</v>
      </c>
    </row>
    <row r="98" s="2" customFormat="1">
      <c r="A98" s="39"/>
      <c r="B98" s="40"/>
      <c r="C98" s="41"/>
      <c r="D98" s="216" t="s">
        <v>135</v>
      </c>
      <c r="E98" s="41"/>
      <c r="F98" s="221" t="s">
        <v>272</v>
      </c>
      <c r="G98" s="41"/>
      <c r="H98" s="41"/>
      <c r="I98" s="218"/>
      <c r="J98" s="41"/>
      <c r="K98" s="41"/>
      <c r="L98" s="45"/>
      <c r="M98" s="219"/>
      <c r="N98" s="22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135</v>
      </c>
      <c r="AU98" s="18" t="s">
        <v>80</v>
      </c>
    </row>
    <row r="99" s="2" customFormat="1" ht="14.4" customHeight="1">
      <c r="A99" s="39"/>
      <c r="B99" s="40"/>
      <c r="C99" s="203" t="s">
        <v>158</v>
      </c>
      <c r="D99" s="203" t="s">
        <v>128</v>
      </c>
      <c r="E99" s="204" t="s">
        <v>164</v>
      </c>
      <c r="F99" s="205" t="s">
        <v>165</v>
      </c>
      <c r="G99" s="206" t="s">
        <v>166</v>
      </c>
      <c r="H99" s="207">
        <v>1</v>
      </c>
      <c r="I99" s="208"/>
      <c r="J99" s="209">
        <f>ROUND(I99*H99,2)</f>
        <v>0</v>
      </c>
      <c r="K99" s="205" t="s">
        <v>19</v>
      </c>
      <c r="L99" s="45"/>
      <c r="M99" s="210" t="s">
        <v>19</v>
      </c>
      <c r="N99" s="211" t="s">
        <v>43</v>
      </c>
      <c r="O99" s="85"/>
      <c r="P99" s="212">
        <f>O99*H99</f>
        <v>0</v>
      </c>
      <c r="Q99" s="212">
        <v>0</v>
      </c>
      <c r="R99" s="212">
        <f>Q99*H99</f>
        <v>0</v>
      </c>
      <c r="S99" s="212">
        <v>0</v>
      </c>
      <c r="T99" s="21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4" t="s">
        <v>132</v>
      </c>
      <c r="AT99" s="214" t="s">
        <v>128</v>
      </c>
      <c r="AU99" s="214" t="s">
        <v>80</v>
      </c>
      <c r="AY99" s="18" t="s">
        <v>127</v>
      </c>
      <c r="BE99" s="215">
        <f>IF(N99="základní",J99,0)</f>
        <v>0</v>
      </c>
      <c r="BF99" s="215">
        <f>IF(N99="snížená",J99,0)</f>
        <v>0</v>
      </c>
      <c r="BG99" s="215">
        <f>IF(N99="zákl. přenesená",J99,0)</f>
        <v>0</v>
      </c>
      <c r="BH99" s="215">
        <f>IF(N99="sníž. přenesená",J99,0)</f>
        <v>0</v>
      </c>
      <c r="BI99" s="215">
        <f>IF(N99="nulová",J99,0)</f>
        <v>0</v>
      </c>
      <c r="BJ99" s="18" t="s">
        <v>80</v>
      </c>
      <c r="BK99" s="215">
        <f>ROUND(I99*H99,2)</f>
        <v>0</v>
      </c>
      <c r="BL99" s="18" t="s">
        <v>132</v>
      </c>
      <c r="BM99" s="214" t="s">
        <v>273</v>
      </c>
    </row>
    <row r="100" s="2" customFormat="1">
      <c r="A100" s="39"/>
      <c r="B100" s="40"/>
      <c r="C100" s="41"/>
      <c r="D100" s="216" t="s">
        <v>134</v>
      </c>
      <c r="E100" s="41"/>
      <c r="F100" s="217" t="s">
        <v>165</v>
      </c>
      <c r="G100" s="41"/>
      <c r="H100" s="41"/>
      <c r="I100" s="218"/>
      <c r="J100" s="41"/>
      <c r="K100" s="41"/>
      <c r="L100" s="45"/>
      <c r="M100" s="219"/>
      <c r="N100" s="22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134</v>
      </c>
      <c r="AU100" s="18" t="s">
        <v>80</v>
      </c>
    </row>
    <row r="101" s="2" customFormat="1" ht="14.4" customHeight="1">
      <c r="A101" s="39"/>
      <c r="B101" s="40"/>
      <c r="C101" s="203" t="s">
        <v>163</v>
      </c>
      <c r="D101" s="203" t="s">
        <v>128</v>
      </c>
      <c r="E101" s="204" t="s">
        <v>169</v>
      </c>
      <c r="F101" s="205" t="s">
        <v>170</v>
      </c>
      <c r="G101" s="206" t="s">
        <v>166</v>
      </c>
      <c r="H101" s="207">
        <v>1</v>
      </c>
      <c r="I101" s="208"/>
      <c r="J101" s="209">
        <f>ROUND(I101*H101,2)</f>
        <v>0</v>
      </c>
      <c r="K101" s="205" t="s">
        <v>19</v>
      </c>
      <c r="L101" s="45"/>
      <c r="M101" s="210" t="s">
        <v>19</v>
      </c>
      <c r="N101" s="211" t="s">
        <v>43</v>
      </c>
      <c r="O101" s="85"/>
      <c r="P101" s="212">
        <f>O101*H101</f>
        <v>0</v>
      </c>
      <c r="Q101" s="212">
        <v>0</v>
      </c>
      <c r="R101" s="212">
        <f>Q101*H101</f>
        <v>0</v>
      </c>
      <c r="S101" s="212">
        <v>0</v>
      </c>
      <c r="T101" s="21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4" t="s">
        <v>132</v>
      </c>
      <c r="AT101" s="214" t="s">
        <v>128</v>
      </c>
      <c r="AU101" s="214" t="s">
        <v>80</v>
      </c>
      <c r="AY101" s="18" t="s">
        <v>127</v>
      </c>
      <c r="BE101" s="215">
        <f>IF(N101="základní",J101,0)</f>
        <v>0</v>
      </c>
      <c r="BF101" s="215">
        <f>IF(N101="snížená",J101,0)</f>
        <v>0</v>
      </c>
      <c r="BG101" s="215">
        <f>IF(N101="zákl. přenesená",J101,0)</f>
        <v>0</v>
      </c>
      <c r="BH101" s="215">
        <f>IF(N101="sníž. přenesená",J101,0)</f>
        <v>0</v>
      </c>
      <c r="BI101" s="215">
        <f>IF(N101="nulová",J101,0)</f>
        <v>0</v>
      </c>
      <c r="BJ101" s="18" t="s">
        <v>80</v>
      </c>
      <c r="BK101" s="215">
        <f>ROUND(I101*H101,2)</f>
        <v>0</v>
      </c>
      <c r="BL101" s="18" t="s">
        <v>132</v>
      </c>
      <c r="BM101" s="214" t="s">
        <v>274</v>
      </c>
    </row>
    <row r="102" s="2" customFormat="1">
      <c r="A102" s="39"/>
      <c r="B102" s="40"/>
      <c r="C102" s="41"/>
      <c r="D102" s="216" t="s">
        <v>134</v>
      </c>
      <c r="E102" s="41"/>
      <c r="F102" s="217" t="s">
        <v>170</v>
      </c>
      <c r="G102" s="41"/>
      <c r="H102" s="41"/>
      <c r="I102" s="218"/>
      <c r="J102" s="41"/>
      <c r="K102" s="41"/>
      <c r="L102" s="45"/>
      <c r="M102" s="219"/>
      <c r="N102" s="22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134</v>
      </c>
      <c r="AU102" s="18" t="s">
        <v>80</v>
      </c>
    </row>
    <row r="103" s="12" customFormat="1" ht="22.8" customHeight="1">
      <c r="A103" s="12"/>
      <c r="B103" s="189"/>
      <c r="C103" s="190"/>
      <c r="D103" s="191" t="s">
        <v>71</v>
      </c>
      <c r="E103" s="222" t="s">
        <v>172</v>
      </c>
      <c r="F103" s="222" t="s">
        <v>173</v>
      </c>
      <c r="G103" s="190"/>
      <c r="H103" s="190"/>
      <c r="I103" s="193"/>
      <c r="J103" s="223">
        <f>BK103</f>
        <v>0</v>
      </c>
      <c r="K103" s="190"/>
      <c r="L103" s="195"/>
      <c r="M103" s="196"/>
      <c r="N103" s="197"/>
      <c r="O103" s="197"/>
      <c r="P103" s="198">
        <f>SUM(P104:P107)</f>
        <v>0</v>
      </c>
      <c r="Q103" s="197"/>
      <c r="R103" s="198">
        <f>SUM(R104:R107)</f>
        <v>0</v>
      </c>
      <c r="S103" s="197"/>
      <c r="T103" s="199">
        <f>SUM(T104:T107)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0" t="s">
        <v>126</v>
      </c>
      <c r="AT103" s="201" t="s">
        <v>71</v>
      </c>
      <c r="AU103" s="201" t="s">
        <v>80</v>
      </c>
      <c r="AY103" s="200" t="s">
        <v>127</v>
      </c>
      <c r="BK103" s="202">
        <f>SUM(BK104:BK107)</f>
        <v>0</v>
      </c>
    </row>
    <row r="104" s="2" customFormat="1" ht="14.4" customHeight="1">
      <c r="A104" s="39"/>
      <c r="B104" s="40"/>
      <c r="C104" s="203" t="s">
        <v>168</v>
      </c>
      <c r="D104" s="203" t="s">
        <v>128</v>
      </c>
      <c r="E104" s="204" t="s">
        <v>175</v>
      </c>
      <c r="F104" s="205" t="s">
        <v>176</v>
      </c>
      <c r="G104" s="206" t="s">
        <v>177</v>
      </c>
      <c r="H104" s="207">
        <v>4</v>
      </c>
      <c r="I104" s="208"/>
      <c r="J104" s="209">
        <f>ROUND(I104*H104,2)</f>
        <v>0</v>
      </c>
      <c r="K104" s="205" t="s">
        <v>19</v>
      </c>
      <c r="L104" s="45"/>
      <c r="M104" s="210" t="s">
        <v>19</v>
      </c>
      <c r="N104" s="211" t="s">
        <v>43</v>
      </c>
      <c r="O104" s="85"/>
      <c r="P104" s="212">
        <f>O104*H104</f>
        <v>0</v>
      </c>
      <c r="Q104" s="212">
        <v>0</v>
      </c>
      <c r="R104" s="212">
        <f>Q104*H104</f>
        <v>0</v>
      </c>
      <c r="S104" s="212">
        <v>0</v>
      </c>
      <c r="T104" s="21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4" t="s">
        <v>132</v>
      </c>
      <c r="AT104" s="214" t="s">
        <v>128</v>
      </c>
      <c r="AU104" s="214" t="s">
        <v>82</v>
      </c>
      <c r="AY104" s="18" t="s">
        <v>127</v>
      </c>
      <c r="BE104" s="215">
        <f>IF(N104="základní",J104,0)</f>
        <v>0</v>
      </c>
      <c r="BF104" s="215">
        <f>IF(N104="snížená",J104,0)</f>
        <v>0</v>
      </c>
      <c r="BG104" s="215">
        <f>IF(N104="zákl. přenesená",J104,0)</f>
        <v>0</v>
      </c>
      <c r="BH104" s="215">
        <f>IF(N104="sníž. přenesená",J104,0)</f>
        <v>0</v>
      </c>
      <c r="BI104" s="215">
        <f>IF(N104="nulová",J104,0)</f>
        <v>0</v>
      </c>
      <c r="BJ104" s="18" t="s">
        <v>80</v>
      </c>
      <c r="BK104" s="215">
        <f>ROUND(I104*H104,2)</f>
        <v>0</v>
      </c>
      <c r="BL104" s="18" t="s">
        <v>132</v>
      </c>
      <c r="BM104" s="214" t="s">
        <v>275</v>
      </c>
    </row>
    <row r="105" s="2" customFormat="1">
      <c r="A105" s="39"/>
      <c r="B105" s="40"/>
      <c r="C105" s="41"/>
      <c r="D105" s="216" t="s">
        <v>134</v>
      </c>
      <c r="E105" s="41"/>
      <c r="F105" s="217" t="s">
        <v>176</v>
      </c>
      <c r="G105" s="41"/>
      <c r="H105" s="41"/>
      <c r="I105" s="218"/>
      <c r="J105" s="41"/>
      <c r="K105" s="41"/>
      <c r="L105" s="45"/>
      <c r="M105" s="219"/>
      <c r="N105" s="22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134</v>
      </c>
      <c r="AU105" s="18" t="s">
        <v>82</v>
      </c>
    </row>
    <row r="106" s="13" customFormat="1">
      <c r="A106" s="13"/>
      <c r="B106" s="224"/>
      <c r="C106" s="225"/>
      <c r="D106" s="216" t="s">
        <v>179</v>
      </c>
      <c r="E106" s="226" t="s">
        <v>19</v>
      </c>
      <c r="F106" s="227" t="s">
        <v>259</v>
      </c>
      <c r="G106" s="225"/>
      <c r="H106" s="228">
        <v>4</v>
      </c>
      <c r="I106" s="229"/>
      <c r="J106" s="225"/>
      <c r="K106" s="225"/>
      <c r="L106" s="230"/>
      <c r="M106" s="231"/>
      <c r="N106" s="232"/>
      <c r="O106" s="232"/>
      <c r="P106" s="232"/>
      <c r="Q106" s="232"/>
      <c r="R106" s="232"/>
      <c r="S106" s="232"/>
      <c r="T106" s="23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4" t="s">
        <v>179</v>
      </c>
      <c r="AU106" s="234" t="s">
        <v>82</v>
      </c>
      <c r="AV106" s="13" t="s">
        <v>82</v>
      </c>
      <c r="AW106" s="13" t="s">
        <v>33</v>
      </c>
      <c r="AX106" s="13" t="s">
        <v>72</v>
      </c>
      <c r="AY106" s="234" t="s">
        <v>127</v>
      </c>
    </row>
    <row r="107" s="14" customFormat="1">
      <c r="A107" s="14"/>
      <c r="B107" s="235"/>
      <c r="C107" s="236"/>
      <c r="D107" s="216" t="s">
        <v>179</v>
      </c>
      <c r="E107" s="237" t="s">
        <v>19</v>
      </c>
      <c r="F107" s="238" t="s">
        <v>181</v>
      </c>
      <c r="G107" s="236"/>
      <c r="H107" s="239">
        <v>4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5" t="s">
        <v>179</v>
      </c>
      <c r="AU107" s="245" t="s">
        <v>82</v>
      </c>
      <c r="AV107" s="14" t="s">
        <v>126</v>
      </c>
      <c r="AW107" s="14" t="s">
        <v>33</v>
      </c>
      <c r="AX107" s="14" t="s">
        <v>80</v>
      </c>
      <c r="AY107" s="245" t="s">
        <v>127</v>
      </c>
    </row>
    <row r="108" s="2" customFormat="1" ht="6.96" customHeight="1">
      <c r="A108" s="39"/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45"/>
      <c r="M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</sheetData>
  <sheetProtection sheet="1" autoFilter="0" formatColumns="0" formatRows="0" objects="1" scenarios="1" spinCount="100000" saltValue="G0cMxqlLibnZq7VE5bT8totfWMyvvGdy7yjujnmNoH9rV1Nlc8Ll0TOhywQ02uXuNbePSx+6iT9s3tnvDW/bIw==" hashValue="8+vW+d5RcYv4LEIiVekicQdoR18ZqzFNv92k4CjkYRMgZychL4oYCpa9p6XuoNb6EeIhdYPzHUs0HrYOhZUSew==" algorithmName="SHA-512" password="CC35"/>
  <autoFilter ref="C80:K107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102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27" customHeight="1">
      <c r="B7" s="21"/>
      <c r="E7" s="134" t="str">
        <f>'Rekapitulace stavby'!K6</f>
        <v>ZŠ a ZUŠ Šmeralova 15 II.stupeň - půdní vestavba, odborné učebny - dodávka nábytku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103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5.6" customHeight="1">
      <c r="A9" s="39"/>
      <c r="B9" s="45"/>
      <c r="C9" s="39"/>
      <c r="D9" s="39"/>
      <c r="E9" s="136" t="s">
        <v>276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10. 3. 2025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2" customHeight="1">
      <c r="A27" s="139"/>
      <c r="B27" s="140"/>
      <c r="C27" s="139"/>
      <c r="D27" s="139"/>
      <c r="E27" s="141" t="s">
        <v>37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ROUND((SUM(BE81:BE108)),  2)</f>
        <v>0</v>
      </c>
      <c r="G33" s="39"/>
      <c r="H33" s="39"/>
      <c r="I33" s="149">
        <v>0.20999999999999999</v>
      </c>
      <c r="J33" s="148">
        <f>ROUND(((SUM(BE81:BE108))*I33),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ROUND((SUM(BF81:BF108)),  2)</f>
        <v>0</v>
      </c>
      <c r="G34" s="39"/>
      <c r="H34" s="39"/>
      <c r="I34" s="149">
        <v>0.12</v>
      </c>
      <c r="J34" s="148">
        <f>ROUND(((SUM(BF81:BF108))*I34),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ROUND((SUM(BG81:BG108)),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ROUND((SUM(BH81:BH108)),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ROUND((SUM(BI81:BI108)),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105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7" customHeight="1">
      <c r="A48" s="39"/>
      <c r="B48" s="40"/>
      <c r="C48" s="41"/>
      <c r="D48" s="41"/>
      <c r="E48" s="161" t="str">
        <f>E7</f>
        <v>ZŠ a ZUŠ Šmeralova 15 II.stupeň - půdní vestavba, odborné učebny - dodávka nábytku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103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6" customHeight="1">
      <c r="A50" s="39"/>
      <c r="B50" s="40"/>
      <c r="C50" s="41"/>
      <c r="D50" s="41"/>
      <c r="E50" s="70" t="str">
        <f>E9</f>
        <v>4.13 - Učebna jazyková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Karlovy Vary</v>
      </c>
      <c r="G52" s="41"/>
      <c r="H52" s="41"/>
      <c r="I52" s="33" t="s">
        <v>23</v>
      </c>
      <c r="J52" s="73" t="str">
        <f>IF(J12="","",J12)</f>
        <v>10. 3. 2025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6" customHeight="1">
      <c r="A54" s="39"/>
      <c r="B54" s="40"/>
      <c r="C54" s="33" t="s">
        <v>25</v>
      </c>
      <c r="D54" s="41"/>
      <c r="E54" s="41"/>
      <c r="F54" s="28" t="str">
        <f>E15</f>
        <v>Statutární Město Karlovy Vary</v>
      </c>
      <c r="G54" s="41"/>
      <c r="H54" s="41"/>
      <c r="I54" s="33" t="s">
        <v>31</v>
      </c>
      <c r="J54" s="37" t="str">
        <f>E21</f>
        <v>Oto Szakos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6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106</v>
      </c>
      <c r="D57" s="163"/>
      <c r="E57" s="163"/>
      <c r="F57" s="163"/>
      <c r="G57" s="163"/>
      <c r="H57" s="163"/>
      <c r="I57" s="163"/>
      <c r="J57" s="164" t="s">
        <v>107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108</v>
      </c>
    </row>
    <row r="60" s="9" customFormat="1" ht="24.96" customHeight="1">
      <c r="A60" s="9"/>
      <c r="B60" s="166"/>
      <c r="C60" s="167"/>
      <c r="D60" s="168" t="s">
        <v>109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110</v>
      </c>
      <c r="E61" s="175"/>
      <c r="F61" s="175"/>
      <c r="G61" s="175"/>
      <c r="H61" s="175"/>
      <c r="I61" s="175"/>
      <c r="J61" s="176">
        <f>J104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111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7" customHeight="1">
      <c r="A71" s="39"/>
      <c r="B71" s="40"/>
      <c r="C71" s="41"/>
      <c r="D71" s="41"/>
      <c r="E71" s="161" t="str">
        <f>E7</f>
        <v>ZŠ a ZUŠ Šmeralova 15 II.stupeň - půdní vestavba, odborné učebny - dodávka nábytku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103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5.6" customHeight="1">
      <c r="A73" s="39"/>
      <c r="B73" s="40"/>
      <c r="C73" s="41"/>
      <c r="D73" s="41"/>
      <c r="E73" s="70" t="str">
        <f>E9</f>
        <v>4.13 - Učebna jazyková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Karlovy Vary</v>
      </c>
      <c r="G75" s="41"/>
      <c r="H75" s="41"/>
      <c r="I75" s="33" t="s">
        <v>23</v>
      </c>
      <c r="J75" s="73" t="str">
        <f>IF(J12="","",J12)</f>
        <v>10. 3. 2025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6" customHeight="1">
      <c r="A77" s="39"/>
      <c r="B77" s="40"/>
      <c r="C77" s="33" t="s">
        <v>25</v>
      </c>
      <c r="D77" s="41"/>
      <c r="E77" s="41"/>
      <c r="F77" s="28" t="str">
        <f>E15</f>
        <v>Statutární Město Karlovy Vary</v>
      </c>
      <c r="G77" s="41"/>
      <c r="H77" s="41"/>
      <c r="I77" s="33" t="s">
        <v>31</v>
      </c>
      <c r="J77" s="37" t="str">
        <f>E21</f>
        <v>Oto Szakos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6" customHeight="1">
      <c r="A78" s="39"/>
      <c r="B78" s="40"/>
      <c r="C78" s="33" t="s">
        <v>29</v>
      </c>
      <c r="D78" s="41"/>
      <c r="E78" s="41"/>
      <c r="F78" s="28" t="str">
        <f>IF(E18="","",E18)</f>
        <v>Vyplň údaj</v>
      </c>
      <c r="G78" s="41"/>
      <c r="H78" s="41"/>
      <c r="I78" s="33" t="s">
        <v>34</v>
      </c>
      <c r="J78" s="37" t="str">
        <f>E24</f>
        <v xml:space="preserve"> 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112</v>
      </c>
      <c r="D80" s="181" t="s">
        <v>57</v>
      </c>
      <c r="E80" s="181" t="s">
        <v>53</v>
      </c>
      <c r="F80" s="181" t="s">
        <v>54</v>
      </c>
      <c r="G80" s="181" t="s">
        <v>113</v>
      </c>
      <c r="H80" s="181" t="s">
        <v>114</v>
      </c>
      <c r="I80" s="181" t="s">
        <v>115</v>
      </c>
      <c r="J80" s="181" t="s">
        <v>107</v>
      </c>
      <c r="K80" s="182" t="s">
        <v>116</v>
      </c>
      <c r="L80" s="183"/>
      <c r="M80" s="93" t="s">
        <v>19</v>
      </c>
      <c r="N80" s="94" t="s">
        <v>42</v>
      </c>
      <c r="O80" s="94" t="s">
        <v>117</v>
      </c>
      <c r="P80" s="94" t="s">
        <v>118</v>
      </c>
      <c r="Q80" s="94" t="s">
        <v>119</v>
      </c>
      <c r="R80" s="94" t="s">
        <v>120</v>
      </c>
      <c r="S80" s="94" t="s">
        <v>121</v>
      </c>
      <c r="T80" s="95" t="s">
        <v>122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123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</f>
        <v>0</v>
      </c>
      <c r="Q81" s="97"/>
      <c r="R81" s="186">
        <f>R82</f>
        <v>0</v>
      </c>
      <c r="S81" s="97"/>
      <c r="T81" s="187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71</v>
      </c>
      <c r="AU81" s="18" t="s">
        <v>108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71</v>
      </c>
      <c r="E82" s="192" t="s">
        <v>124</v>
      </c>
      <c r="F82" s="192" t="s">
        <v>125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P83+SUM(P84:P104)</f>
        <v>0</v>
      </c>
      <c r="Q82" s="197"/>
      <c r="R82" s="198">
        <f>R83+SUM(R84:R104)</f>
        <v>0</v>
      </c>
      <c r="S82" s="197"/>
      <c r="T82" s="199">
        <f>T83+SUM(T84:T104)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126</v>
      </c>
      <c r="AT82" s="201" t="s">
        <v>71</v>
      </c>
      <c r="AU82" s="201" t="s">
        <v>72</v>
      </c>
      <c r="AY82" s="200" t="s">
        <v>127</v>
      </c>
      <c r="BK82" s="202">
        <f>BK83+SUM(BK84:BK104)</f>
        <v>0</v>
      </c>
    </row>
    <row r="83" s="2" customFormat="1" ht="14.4" customHeight="1">
      <c r="A83" s="39"/>
      <c r="B83" s="40"/>
      <c r="C83" s="203" t="s">
        <v>80</v>
      </c>
      <c r="D83" s="203" t="s">
        <v>128</v>
      </c>
      <c r="E83" s="204" t="s">
        <v>129</v>
      </c>
      <c r="F83" s="205" t="s">
        <v>130</v>
      </c>
      <c r="G83" s="206" t="s">
        <v>131</v>
      </c>
      <c r="H83" s="207">
        <v>1</v>
      </c>
      <c r="I83" s="208"/>
      <c r="J83" s="209">
        <f>ROUND(I83*H83,2)</f>
        <v>0</v>
      </c>
      <c r="K83" s="205" t="s">
        <v>19</v>
      </c>
      <c r="L83" s="45"/>
      <c r="M83" s="210" t="s">
        <v>19</v>
      </c>
      <c r="N83" s="211" t="s">
        <v>43</v>
      </c>
      <c r="O83" s="85"/>
      <c r="P83" s="212">
        <f>O83*H83</f>
        <v>0</v>
      </c>
      <c r="Q83" s="212">
        <v>0</v>
      </c>
      <c r="R83" s="212">
        <f>Q83*H83</f>
        <v>0</v>
      </c>
      <c r="S83" s="212">
        <v>0</v>
      </c>
      <c r="T83" s="213">
        <f>S83*H83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R83" s="214" t="s">
        <v>132</v>
      </c>
      <c r="AT83" s="214" t="s">
        <v>128</v>
      </c>
      <c r="AU83" s="214" t="s">
        <v>80</v>
      </c>
      <c r="AY83" s="18" t="s">
        <v>127</v>
      </c>
      <c r="BE83" s="215">
        <f>IF(N83="základní",J83,0)</f>
        <v>0</v>
      </c>
      <c r="BF83" s="215">
        <f>IF(N83="snížená",J83,0)</f>
        <v>0</v>
      </c>
      <c r="BG83" s="215">
        <f>IF(N83="zákl. přenesená",J83,0)</f>
        <v>0</v>
      </c>
      <c r="BH83" s="215">
        <f>IF(N83="sníž. přenesená",J83,0)</f>
        <v>0</v>
      </c>
      <c r="BI83" s="215">
        <f>IF(N83="nulová",J83,0)</f>
        <v>0</v>
      </c>
      <c r="BJ83" s="18" t="s">
        <v>80</v>
      </c>
      <c r="BK83" s="215">
        <f>ROUND(I83*H83,2)</f>
        <v>0</v>
      </c>
      <c r="BL83" s="18" t="s">
        <v>132</v>
      </c>
      <c r="BM83" s="214" t="s">
        <v>277</v>
      </c>
    </row>
    <row r="84" s="2" customFormat="1">
      <c r="A84" s="39"/>
      <c r="B84" s="40"/>
      <c r="C84" s="41"/>
      <c r="D84" s="216" t="s">
        <v>134</v>
      </c>
      <c r="E84" s="41"/>
      <c r="F84" s="217" t="s">
        <v>130</v>
      </c>
      <c r="G84" s="41"/>
      <c r="H84" s="41"/>
      <c r="I84" s="218"/>
      <c r="J84" s="41"/>
      <c r="K84" s="41"/>
      <c r="L84" s="45"/>
      <c r="M84" s="219"/>
      <c r="N84" s="220"/>
      <c r="O84" s="85"/>
      <c r="P84" s="85"/>
      <c r="Q84" s="85"/>
      <c r="R84" s="85"/>
      <c r="S84" s="85"/>
      <c r="T84" s="86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134</v>
      </c>
      <c r="AU84" s="18" t="s">
        <v>80</v>
      </c>
    </row>
    <row r="85" s="2" customFormat="1">
      <c r="A85" s="39"/>
      <c r="B85" s="40"/>
      <c r="C85" s="41"/>
      <c r="D85" s="216" t="s">
        <v>135</v>
      </c>
      <c r="E85" s="41"/>
      <c r="F85" s="221" t="s">
        <v>136</v>
      </c>
      <c r="G85" s="41"/>
      <c r="H85" s="41"/>
      <c r="I85" s="218"/>
      <c r="J85" s="41"/>
      <c r="K85" s="41"/>
      <c r="L85" s="45"/>
      <c r="M85" s="219"/>
      <c r="N85" s="220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135</v>
      </c>
      <c r="AU85" s="18" t="s">
        <v>80</v>
      </c>
    </row>
    <row r="86" s="2" customFormat="1" ht="14.4" customHeight="1">
      <c r="A86" s="39"/>
      <c r="B86" s="40"/>
      <c r="C86" s="203" t="s">
        <v>82</v>
      </c>
      <c r="D86" s="203" t="s">
        <v>128</v>
      </c>
      <c r="E86" s="204" t="s">
        <v>137</v>
      </c>
      <c r="F86" s="205" t="s">
        <v>138</v>
      </c>
      <c r="G86" s="206" t="s">
        <v>131</v>
      </c>
      <c r="H86" s="207">
        <v>1</v>
      </c>
      <c r="I86" s="208"/>
      <c r="J86" s="209">
        <f>ROUND(I86*H86,2)</f>
        <v>0</v>
      </c>
      <c r="K86" s="205" t="s">
        <v>19</v>
      </c>
      <c r="L86" s="45"/>
      <c r="M86" s="210" t="s">
        <v>19</v>
      </c>
      <c r="N86" s="211" t="s">
        <v>43</v>
      </c>
      <c r="O86" s="85"/>
      <c r="P86" s="212">
        <f>O86*H86</f>
        <v>0</v>
      </c>
      <c r="Q86" s="212">
        <v>0</v>
      </c>
      <c r="R86" s="212">
        <f>Q86*H86</f>
        <v>0</v>
      </c>
      <c r="S86" s="212">
        <v>0</v>
      </c>
      <c r="T86" s="213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4" t="s">
        <v>132</v>
      </c>
      <c r="AT86" s="214" t="s">
        <v>128</v>
      </c>
      <c r="AU86" s="214" t="s">
        <v>80</v>
      </c>
      <c r="AY86" s="18" t="s">
        <v>127</v>
      </c>
      <c r="BE86" s="215">
        <f>IF(N86="základní",J86,0)</f>
        <v>0</v>
      </c>
      <c r="BF86" s="215">
        <f>IF(N86="snížená",J86,0)</f>
        <v>0</v>
      </c>
      <c r="BG86" s="215">
        <f>IF(N86="zákl. přenesená",J86,0)</f>
        <v>0</v>
      </c>
      <c r="BH86" s="215">
        <f>IF(N86="sníž. přenesená",J86,0)</f>
        <v>0</v>
      </c>
      <c r="BI86" s="215">
        <f>IF(N86="nulová",J86,0)</f>
        <v>0</v>
      </c>
      <c r="BJ86" s="18" t="s">
        <v>80</v>
      </c>
      <c r="BK86" s="215">
        <f>ROUND(I86*H86,2)</f>
        <v>0</v>
      </c>
      <c r="BL86" s="18" t="s">
        <v>132</v>
      </c>
      <c r="BM86" s="214" t="s">
        <v>278</v>
      </c>
    </row>
    <row r="87" s="2" customFormat="1">
      <c r="A87" s="39"/>
      <c r="B87" s="40"/>
      <c r="C87" s="41"/>
      <c r="D87" s="216" t="s">
        <v>134</v>
      </c>
      <c r="E87" s="41"/>
      <c r="F87" s="217" t="s">
        <v>138</v>
      </c>
      <c r="G87" s="41"/>
      <c r="H87" s="41"/>
      <c r="I87" s="218"/>
      <c r="J87" s="41"/>
      <c r="K87" s="41"/>
      <c r="L87" s="45"/>
      <c r="M87" s="219"/>
      <c r="N87" s="220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134</v>
      </c>
      <c r="AU87" s="18" t="s">
        <v>80</v>
      </c>
    </row>
    <row r="88" s="2" customFormat="1">
      <c r="A88" s="39"/>
      <c r="B88" s="40"/>
      <c r="C88" s="41"/>
      <c r="D88" s="216" t="s">
        <v>135</v>
      </c>
      <c r="E88" s="41"/>
      <c r="F88" s="221" t="s">
        <v>140</v>
      </c>
      <c r="G88" s="41"/>
      <c r="H88" s="41"/>
      <c r="I88" s="218"/>
      <c r="J88" s="41"/>
      <c r="K88" s="41"/>
      <c r="L88" s="45"/>
      <c r="M88" s="219"/>
      <c r="N88" s="220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135</v>
      </c>
      <c r="AU88" s="18" t="s">
        <v>80</v>
      </c>
    </row>
    <row r="89" s="2" customFormat="1" ht="14.4" customHeight="1">
      <c r="A89" s="39"/>
      <c r="B89" s="40"/>
      <c r="C89" s="203" t="s">
        <v>141</v>
      </c>
      <c r="D89" s="203" t="s">
        <v>128</v>
      </c>
      <c r="E89" s="204" t="s">
        <v>189</v>
      </c>
      <c r="F89" s="205" t="s">
        <v>190</v>
      </c>
      <c r="G89" s="206" t="s">
        <v>131</v>
      </c>
      <c r="H89" s="207">
        <v>12</v>
      </c>
      <c r="I89" s="208"/>
      <c r="J89" s="209">
        <f>ROUND(I89*H89,2)</f>
        <v>0</v>
      </c>
      <c r="K89" s="205" t="s">
        <v>19</v>
      </c>
      <c r="L89" s="45"/>
      <c r="M89" s="210" t="s">
        <v>19</v>
      </c>
      <c r="N89" s="211" t="s">
        <v>43</v>
      </c>
      <c r="O89" s="85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4" t="s">
        <v>132</v>
      </c>
      <c r="AT89" s="214" t="s">
        <v>128</v>
      </c>
      <c r="AU89" s="214" t="s">
        <v>80</v>
      </c>
      <c r="AY89" s="18" t="s">
        <v>127</v>
      </c>
      <c r="BE89" s="215">
        <f>IF(N89="základní",J89,0)</f>
        <v>0</v>
      </c>
      <c r="BF89" s="215">
        <f>IF(N89="snížená",J89,0)</f>
        <v>0</v>
      </c>
      <c r="BG89" s="215">
        <f>IF(N89="zákl. přenesená",J89,0)</f>
        <v>0</v>
      </c>
      <c r="BH89" s="215">
        <f>IF(N89="sníž. přenesená",J89,0)</f>
        <v>0</v>
      </c>
      <c r="BI89" s="215">
        <f>IF(N89="nulová",J89,0)</f>
        <v>0</v>
      </c>
      <c r="BJ89" s="18" t="s">
        <v>80</v>
      </c>
      <c r="BK89" s="215">
        <f>ROUND(I89*H89,2)</f>
        <v>0</v>
      </c>
      <c r="BL89" s="18" t="s">
        <v>132</v>
      </c>
      <c r="BM89" s="214" t="s">
        <v>279</v>
      </c>
    </row>
    <row r="90" s="2" customFormat="1">
      <c r="A90" s="39"/>
      <c r="B90" s="40"/>
      <c r="C90" s="41"/>
      <c r="D90" s="216" t="s">
        <v>134</v>
      </c>
      <c r="E90" s="41"/>
      <c r="F90" s="217" t="s">
        <v>190</v>
      </c>
      <c r="G90" s="41"/>
      <c r="H90" s="41"/>
      <c r="I90" s="218"/>
      <c r="J90" s="41"/>
      <c r="K90" s="41"/>
      <c r="L90" s="45"/>
      <c r="M90" s="219"/>
      <c r="N90" s="220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134</v>
      </c>
      <c r="AU90" s="18" t="s">
        <v>80</v>
      </c>
    </row>
    <row r="91" s="2" customFormat="1">
      <c r="A91" s="39"/>
      <c r="B91" s="40"/>
      <c r="C91" s="41"/>
      <c r="D91" s="216" t="s">
        <v>135</v>
      </c>
      <c r="E91" s="41"/>
      <c r="F91" s="221" t="s">
        <v>192</v>
      </c>
      <c r="G91" s="41"/>
      <c r="H91" s="41"/>
      <c r="I91" s="218"/>
      <c r="J91" s="41"/>
      <c r="K91" s="41"/>
      <c r="L91" s="45"/>
      <c r="M91" s="219"/>
      <c r="N91" s="220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135</v>
      </c>
      <c r="AU91" s="18" t="s">
        <v>80</v>
      </c>
    </row>
    <row r="92" s="2" customFormat="1" ht="14.4" customHeight="1">
      <c r="A92" s="39"/>
      <c r="B92" s="40"/>
      <c r="C92" s="203" t="s">
        <v>126</v>
      </c>
      <c r="D92" s="203" t="s">
        <v>128</v>
      </c>
      <c r="E92" s="204" t="s">
        <v>193</v>
      </c>
      <c r="F92" s="205" t="s">
        <v>194</v>
      </c>
      <c r="G92" s="206" t="s">
        <v>131</v>
      </c>
      <c r="H92" s="207">
        <v>1</v>
      </c>
      <c r="I92" s="208"/>
      <c r="J92" s="209">
        <f>ROUND(I92*H92,2)</f>
        <v>0</v>
      </c>
      <c r="K92" s="205" t="s">
        <v>19</v>
      </c>
      <c r="L92" s="45"/>
      <c r="M92" s="210" t="s">
        <v>19</v>
      </c>
      <c r="N92" s="211" t="s">
        <v>43</v>
      </c>
      <c r="O92" s="85"/>
      <c r="P92" s="212">
        <f>O92*H92</f>
        <v>0</v>
      </c>
      <c r="Q92" s="212">
        <v>0</v>
      </c>
      <c r="R92" s="212">
        <f>Q92*H92</f>
        <v>0</v>
      </c>
      <c r="S92" s="212">
        <v>0</v>
      </c>
      <c r="T92" s="21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4" t="s">
        <v>132</v>
      </c>
      <c r="AT92" s="214" t="s">
        <v>128</v>
      </c>
      <c r="AU92" s="214" t="s">
        <v>80</v>
      </c>
      <c r="AY92" s="18" t="s">
        <v>127</v>
      </c>
      <c r="BE92" s="215">
        <f>IF(N92="základní",J92,0)</f>
        <v>0</v>
      </c>
      <c r="BF92" s="215">
        <f>IF(N92="snížená",J92,0)</f>
        <v>0</v>
      </c>
      <c r="BG92" s="215">
        <f>IF(N92="zákl. přenesená",J92,0)</f>
        <v>0</v>
      </c>
      <c r="BH92" s="215">
        <f>IF(N92="sníž. přenesená",J92,0)</f>
        <v>0</v>
      </c>
      <c r="BI92" s="215">
        <f>IF(N92="nulová",J92,0)</f>
        <v>0</v>
      </c>
      <c r="BJ92" s="18" t="s">
        <v>80</v>
      </c>
      <c r="BK92" s="215">
        <f>ROUND(I92*H92,2)</f>
        <v>0</v>
      </c>
      <c r="BL92" s="18" t="s">
        <v>132</v>
      </c>
      <c r="BM92" s="214" t="s">
        <v>280</v>
      </c>
    </row>
    <row r="93" s="2" customFormat="1">
      <c r="A93" s="39"/>
      <c r="B93" s="40"/>
      <c r="C93" s="41"/>
      <c r="D93" s="216" t="s">
        <v>134</v>
      </c>
      <c r="E93" s="41"/>
      <c r="F93" s="217" t="s">
        <v>194</v>
      </c>
      <c r="G93" s="41"/>
      <c r="H93" s="41"/>
      <c r="I93" s="218"/>
      <c r="J93" s="41"/>
      <c r="K93" s="41"/>
      <c r="L93" s="45"/>
      <c r="M93" s="219"/>
      <c r="N93" s="22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134</v>
      </c>
      <c r="AU93" s="18" t="s">
        <v>80</v>
      </c>
    </row>
    <row r="94" s="2" customFormat="1" ht="19.8" customHeight="1">
      <c r="A94" s="39"/>
      <c r="B94" s="40"/>
      <c r="C94" s="203" t="s">
        <v>149</v>
      </c>
      <c r="D94" s="203" t="s">
        <v>128</v>
      </c>
      <c r="E94" s="204" t="s">
        <v>235</v>
      </c>
      <c r="F94" s="205" t="s">
        <v>236</v>
      </c>
      <c r="G94" s="206" t="s">
        <v>131</v>
      </c>
      <c r="H94" s="207">
        <v>12</v>
      </c>
      <c r="I94" s="208"/>
      <c r="J94" s="209">
        <f>ROUND(I94*H94,2)</f>
        <v>0</v>
      </c>
      <c r="K94" s="205" t="s">
        <v>19</v>
      </c>
      <c r="L94" s="45"/>
      <c r="M94" s="210" t="s">
        <v>19</v>
      </c>
      <c r="N94" s="211" t="s">
        <v>43</v>
      </c>
      <c r="O94" s="85"/>
      <c r="P94" s="212">
        <f>O94*H94</f>
        <v>0</v>
      </c>
      <c r="Q94" s="212">
        <v>0</v>
      </c>
      <c r="R94" s="212">
        <f>Q94*H94</f>
        <v>0</v>
      </c>
      <c r="S94" s="212">
        <v>0</v>
      </c>
      <c r="T94" s="21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4" t="s">
        <v>132</v>
      </c>
      <c r="AT94" s="214" t="s">
        <v>128</v>
      </c>
      <c r="AU94" s="214" t="s">
        <v>80</v>
      </c>
      <c r="AY94" s="18" t="s">
        <v>127</v>
      </c>
      <c r="BE94" s="215">
        <f>IF(N94="základní",J94,0)</f>
        <v>0</v>
      </c>
      <c r="BF94" s="215">
        <f>IF(N94="snížená",J94,0)</f>
        <v>0</v>
      </c>
      <c r="BG94" s="215">
        <f>IF(N94="zákl. přenesená",J94,0)</f>
        <v>0</v>
      </c>
      <c r="BH94" s="215">
        <f>IF(N94="sníž. přenesená",J94,0)</f>
        <v>0</v>
      </c>
      <c r="BI94" s="215">
        <f>IF(N94="nulová",J94,0)</f>
        <v>0</v>
      </c>
      <c r="BJ94" s="18" t="s">
        <v>80</v>
      </c>
      <c r="BK94" s="215">
        <f>ROUND(I94*H94,2)</f>
        <v>0</v>
      </c>
      <c r="BL94" s="18" t="s">
        <v>132</v>
      </c>
      <c r="BM94" s="214" t="s">
        <v>281</v>
      </c>
    </row>
    <row r="95" s="2" customFormat="1">
      <c r="A95" s="39"/>
      <c r="B95" s="40"/>
      <c r="C95" s="41"/>
      <c r="D95" s="216" t="s">
        <v>134</v>
      </c>
      <c r="E95" s="41"/>
      <c r="F95" s="217" t="s">
        <v>238</v>
      </c>
      <c r="G95" s="41"/>
      <c r="H95" s="41"/>
      <c r="I95" s="218"/>
      <c r="J95" s="41"/>
      <c r="K95" s="41"/>
      <c r="L95" s="45"/>
      <c r="M95" s="219"/>
      <c r="N95" s="22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134</v>
      </c>
      <c r="AU95" s="18" t="s">
        <v>80</v>
      </c>
    </row>
    <row r="96" s="2" customFormat="1">
      <c r="A96" s="39"/>
      <c r="B96" s="40"/>
      <c r="C96" s="41"/>
      <c r="D96" s="216" t="s">
        <v>135</v>
      </c>
      <c r="E96" s="41"/>
      <c r="F96" s="221" t="s">
        <v>239</v>
      </c>
      <c r="G96" s="41"/>
      <c r="H96" s="41"/>
      <c r="I96" s="218"/>
      <c r="J96" s="41"/>
      <c r="K96" s="41"/>
      <c r="L96" s="45"/>
      <c r="M96" s="219"/>
      <c r="N96" s="22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135</v>
      </c>
      <c r="AU96" s="18" t="s">
        <v>80</v>
      </c>
    </row>
    <row r="97" s="2" customFormat="1" ht="14.4" customHeight="1">
      <c r="A97" s="39"/>
      <c r="B97" s="40"/>
      <c r="C97" s="203" t="s">
        <v>154</v>
      </c>
      <c r="D97" s="203" t="s">
        <v>128</v>
      </c>
      <c r="E97" s="204" t="s">
        <v>282</v>
      </c>
      <c r="F97" s="205" t="s">
        <v>186</v>
      </c>
      <c r="G97" s="206" t="s">
        <v>131</v>
      </c>
      <c r="H97" s="207">
        <v>1</v>
      </c>
      <c r="I97" s="208"/>
      <c r="J97" s="209">
        <f>ROUND(I97*H97,2)</f>
        <v>0</v>
      </c>
      <c r="K97" s="205" t="s">
        <v>19</v>
      </c>
      <c r="L97" s="45"/>
      <c r="M97" s="210" t="s">
        <v>19</v>
      </c>
      <c r="N97" s="211" t="s">
        <v>43</v>
      </c>
      <c r="O97" s="85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4" t="s">
        <v>132</v>
      </c>
      <c r="AT97" s="214" t="s">
        <v>128</v>
      </c>
      <c r="AU97" s="214" t="s">
        <v>80</v>
      </c>
      <c r="AY97" s="18" t="s">
        <v>127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8" t="s">
        <v>80</v>
      </c>
      <c r="BK97" s="215">
        <f>ROUND(I97*H97,2)</f>
        <v>0</v>
      </c>
      <c r="BL97" s="18" t="s">
        <v>132</v>
      </c>
      <c r="BM97" s="214" t="s">
        <v>283</v>
      </c>
    </row>
    <row r="98" s="2" customFormat="1">
      <c r="A98" s="39"/>
      <c r="B98" s="40"/>
      <c r="C98" s="41"/>
      <c r="D98" s="216" t="s">
        <v>134</v>
      </c>
      <c r="E98" s="41"/>
      <c r="F98" s="217" t="s">
        <v>186</v>
      </c>
      <c r="G98" s="41"/>
      <c r="H98" s="41"/>
      <c r="I98" s="218"/>
      <c r="J98" s="41"/>
      <c r="K98" s="41"/>
      <c r="L98" s="45"/>
      <c r="M98" s="219"/>
      <c r="N98" s="22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134</v>
      </c>
      <c r="AU98" s="18" t="s">
        <v>80</v>
      </c>
    </row>
    <row r="99" s="2" customFormat="1">
      <c r="A99" s="39"/>
      <c r="B99" s="40"/>
      <c r="C99" s="41"/>
      <c r="D99" s="216" t="s">
        <v>135</v>
      </c>
      <c r="E99" s="41"/>
      <c r="F99" s="221" t="s">
        <v>284</v>
      </c>
      <c r="G99" s="41"/>
      <c r="H99" s="41"/>
      <c r="I99" s="218"/>
      <c r="J99" s="41"/>
      <c r="K99" s="41"/>
      <c r="L99" s="45"/>
      <c r="M99" s="219"/>
      <c r="N99" s="22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135</v>
      </c>
      <c r="AU99" s="18" t="s">
        <v>80</v>
      </c>
    </row>
    <row r="100" s="2" customFormat="1" ht="14.4" customHeight="1">
      <c r="A100" s="39"/>
      <c r="B100" s="40"/>
      <c r="C100" s="203" t="s">
        <v>158</v>
      </c>
      <c r="D100" s="203" t="s">
        <v>128</v>
      </c>
      <c r="E100" s="204" t="s">
        <v>164</v>
      </c>
      <c r="F100" s="205" t="s">
        <v>165</v>
      </c>
      <c r="G100" s="206" t="s">
        <v>166</v>
      </c>
      <c r="H100" s="207">
        <v>1</v>
      </c>
      <c r="I100" s="208"/>
      <c r="J100" s="209">
        <f>ROUND(I100*H100,2)</f>
        <v>0</v>
      </c>
      <c r="K100" s="205" t="s">
        <v>19</v>
      </c>
      <c r="L100" s="45"/>
      <c r="M100" s="210" t="s">
        <v>19</v>
      </c>
      <c r="N100" s="211" t="s">
        <v>43</v>
      </c>
      <c r="O100" s="85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4" t="s">
        <v>132</v>
      </c>
      <c r="AT100" s="214" t="s">
        <v>128</v>
      </c>
      <c r="AU100" s="214" t="s">
        <v>80</v>
      </c>
      <c r="AY100" s="18" t="s">
        <v>127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8" t="s">
        <v>80</v>
      </c>
      <c r="BK100" s="215">
        <f>ROUND(I100*H100,2)</f>
        <v>0</v>
      </c>
      <c r="BL100" s="18" t="s">
        <v>132</v>
      </c>
      <c r="BM100" s="214" t="s">
        <v>285</v>
      </c>
    </row>
    <row r="101" s="2" customFormat="1">
      <c r="A101" s="39"/>
      <c r="B101" s="40"/>
      <c r="C101" s="41"/>
      <c r="D101" s="216" t="s">
        <v>134</v>
      </c>
      <c r="E101" s="41"/>
      <c r="F101" s="217" t="s">
        <v>165</v>
      </c>
      <c r="G101" s="41"/>
      <c r="H101" s="41"/>
      <c r="I101" s="218"/>
      <c r="J101" s="41"/>
      <c r="K101" s="41"/>
      <c r="L101" s="45"/>
      <c r="M101" s="219"/>
      <c r="N101" s="22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134</v>
      </c>
      <c r="AU101" s="18" t="s">
        <v>80</v>
      </c>
    </row>
    <row r="102" s="2" customFormat="1" ht="14.4" customHeight="1">
      <c r="A102" s="39"/>
      <c r="B102" s="40"/>
      <c r="C102" s="203" t="s">
        <v>163</v>
      </c>
      <c r="D102" s="203" t="s">
        <v>128</v>
      </c>
      <c r="E102" s="204" t="s">
        <v>169</v>
      </c>
      <c r="F102" s="205" t="s">
        <v>170</v>
      </c>
      <c r="G102" s="206" t="s">
        <v>166</v>
      </c>
      <c r="H102" s="207">
        <v>1</v>
      </c>
      <c r="I102" s="208"/>
      <c r="J102" s="209">
        <f>ROUND(I102*H102,2)</f>
        <v>0</v>
      </c>
      <c r="K102" s="205" t="s">
        <v>19</v>
      </c>
      <c r="L102" s="45"/>
      <c r="M102" s="210" t="s">
        <v>19</v>
      </c>
      <c r="N102" s="211" t="s">
        <v>43</v>
      </c>
      <c r="O102" s="85"/>
      <c r="P102" s="212">
        <f>O102*H102</f>
        <v>0</v>
      </c>
      <c r="Q102" s="212">
        <v>0</v>
      </c>
      <c r="R102" s="212">
        <f>Q102*H102</f>
        <v>0</v>
      </c>
      <c r="S102" s="212">
        <v>0</v>
      </c>
      <c r="T102" s="21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4" t="s">
        <v>132</v>
      </c>
      <c r="AT102" s="214" t="s">
        <v>128</v>
      </c>
      <c r="AU102" s="214" t="s">
        <v>80</v>
      </c>
      <c r="AY102" s="18" t="s">
        <v>127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8" t="s">
        <v>80</v>
      </c>
      <c r="BK102" s="215">
        <f>ROUND(I102*H102,2)</f>
        <v>0</v>
      </c>
      <c r="BL102" s="18" t="s">
        <v>132</v>
      </c>
      <c r="BM102" s="214" t="s">
        <v>286</v>
      </c>
    </row>
    <row r="103" s="2" customFormat="1">
      <c r="A103" s="39"/>
      <c r="B103" s="40"/>
      <c r="C103" s="41"/>
      <c r="D103" s="216" t="s">
        <v>134</v>
      </c>
      <c r="E103" s="41"/>
      <c r="F103" s="217" t="s">
        <v>170</v>
      </c>
      <c r="G103" s="41"/>
      <c r="H103" s="41"/>
      <c r="I103" s="218"/>
      <c r="J103" s="41"/>
      <c r="K103" s="41"/>
      <c r="L103" s="45"/>
      <c r="M103" s="219"/>
      <c r="N103" s="22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134</v>
      </c>
      <c r="AU103" s="18" t="s">
        <v>80</v>
      </c>
    </row>
    <row r="104" s="12" customFormat="1" ht="22.8" customHeight="1">
      <c r="A104" s="12"/>
      <c r="B104" s="189"/>
      <c r="C104" s="190"/>
      <c r="D104" s="191" t="s">
        <v>71</v>
      </c>
      <c r="E104" s="222" t="s">
        <v>172</v>
      </c>
      <c r="F104" s="222" t="s">
        <v>173</v>
      </c>
      <c r="G104" s="190"/>
      <c r="H104" s="190"/>
      <c r="I104" s="193"/>
      <c r="J104" s="223">
        <f>BK104</f>
        <v>0</v>
      </c>
      <c r="K104" s="190"/>
      <c r="L104" s="195"/>
      <c r="M104" s="196"/>
      <c r="N104" s="197"/>
      <c r="O104" s="197"/>
      <c r="P104" s="198">
        <f>SUM(P105:P108)</f>
        <v>0</v>
      </c>
      <c r="Q104" s="197"/>
      <c r="R104" s="198">
        <f>SUM(R105:R108)</f>
        <v>0</v>
      </c>
      <c r="S104" s="197"/>
      <c r="T104" s="199">
        <f>SUM(T105:T108)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0" t="s">
        <v>126</v>
      </c>
      <c r="AT104" s="201" t="s">
        <v>71</v>
      </c>
      <c r="AU104" s="201" t="s">
        <v>80</v>
      </c>
      <c r="AY104" s="200" t="s">
        <v>127</v>
      </c>
      <c r="BK104" s="202">
        <f>SUM(BK105:BK108)</f>
        <v>0</v>
      </c>
    </row>
    <row r="105" s="2" customFormat="1" ht="14.4" customHeight="1">
      <c r="A105" s="39"/>
      <c r="B105" s="40"/>
      <c r="C105" s="203" t="s">
        <v>168</v>
      </c>
      <c r="D105" s="203" t="s">
        <v>128</v>
      </c>
      <c r="E105" s="204" t="s">
        <v>175</v>
      </c>
      <c r="F105" s="205" t="s">
        <v>176</v>
      </c>
      <c r="G105" s="206" t="s">
        <v>177</v>
      </c>
      <c r="H105" s="207">
        <v>5</v>
      </c>
      <c r="I105" s="208"/>
      <c r="J105" s="209">
        <f>ROUND(I105*H105,2)</f>
        <v>0</v>
      </c>
      <c r="K105" s="205" t="s">
        <v>19</v>
      </c>
      <c r="L105" s="45"/>
      <c r="M105" s="210" t="s">
        <v>19</v>
      </c>
      <c r="N105" s="211" t="s">
        <v>43</v>
      </c>
      <c r="O105" s="85"/>
      <c r="P105" s="212">
        <f>O105*H105</f>
        <v>0</v>
      </c>
      <c r="Q105" s="212">
        <v>0</v>
      </c>
      <c r="R105" s="212">
        <f>Q105*H105</f>
        <v>0</v>
      </c>
      <c r="S105" s="212">
        <v>0</v>
      </c>
      <c r="T105" s="21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4" t="s">
        <v>132</v>
      </c>
      <c r="AT105" s="214" t="s">
        <v>128</v>
      </c>
      <c r="AU105" s="214" t="s">
        <v>82</v>
      </c>
      <c r="AY105" s="18" t="s">
        <v>127</v>
      </c>
      <c r="BE105" s="215">
        <f>IF(N105="základní",J105,0)</f>
        <v>0</v>
      </c>
      <c r="BF105" s="215">
        <f>IF(N105="snížená",J105,0)</f>
        <v>0</v>
      </c>
      <c r="BG105" s="215">
        <f>IF(N105="zákl. přenesená",J105,0)</f>
        <v>0</v>
      </c>
      <c r="BH105" s="215">
        <f>IF(N105="sníž. přenesená",J105,0)</f>
        <v>0</v>
      </c>
      <c r="BI105" s="215">
        <f>IF(N105="nulová",J105,0)</f>
        <v>0</v>
      </c>
      <c r="BJ105" s="18" t="s">
        <v>80</v>
      </c>
      <c r="BK105" s="215">
        <f>ROUND(I105*H105,2)</f>
        <v>0</v>
      </c>
      <c r="BL105" s="18" t="s">
        <v>132</v>
      </c>
      <c r="BM105" s="214" t="s">
        <v>287</v>
      </c>
    </row>
    <row r="106" s="2" customFormat="1">
      <c r="A106" s="39"/>
      <c r="B106" s="40"/>
      <c r="C106" s="41"/>
      <c r="D106" s="216" t="s">
        <v>134</v>
      </c>
      <c r="E106" s="41"/>
      <c r="F106" s="217" t="s">
        <v>176</v>
      </c>
      <c r="G106" s="41"/>
      <c r="H106" s="41"/>
      <c r="I106" s="218"/>
      <c r="J106" s="41"/>
      <c r="K106" s="41"/>
      <c r="L106" s="45"/>
      <c r="M106" s="219"/>
      <c r="N106" s="22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134</v>
      </c>
      <c r="AU106" s="18" t="s">
        <v>82</v>
      </c>
    </row>
    <row r="107" s="13" customFormat="1">
      <c r="A107" s="13"/>
      <c r="B107" s="224"/>
      <c r="C107" s="225"/>
      <c r="D107" s="216" t="s">
        <v>179</v>
      </c>
      <c r="E107" s="226" t="s">
        <v>19</v>
      </c>
      <c r="F107" s="227" t="s">
        <v>215</v>
      </c>
      <c r="G107" s="225"/>
      <c r="H107" s="228">
        <v>5</v>
      </c>
      <c r="I107" s="229"/>
      <c r="J107" s="225"/>
      <c r="K107" s="225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179</v>
      </c>
      <c r="AU107" s="234" t="s">
        <v>82</v>
      </c>
      <c r="AV107" s="13" t="s">
        <v>82</v>
      </c>
      <c r="AW107" s="13" t="s">
        <v>33</v>
      </c>
      <c r="AX107" s="13" t="s">
        <v>72</v>
      </c>
      <c r="AY107" s="234" t="s">
        <v>127</v>
      </c>
    </row>
    <row r="108" s="14" customFormat="1">
      <c r="A108" s="14"/>
      <c r="B108" s="235"/>
      <c r="C108" s="236"/>
      <c r="D108" s="216" t="s">
        <v>179</v>
      </c>
      <c r="E108" s="237" t="s">
        <v>19</v>
      </c>
      <c r="F108" s="238" t="s">
        <v>181</v>
      </c>
      <c r="G108" s="236"/>
      <c r="H108" s="239">
        <v>5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179</v>
      </c>
      <c r="AU108" s="245" t="s">
        <v>82</v>
      </c>
      <c r="AV108" s="14" t="s">
        <v>126</v>
      </c>
      <c r="AW108" s="14" t="s">
        <v>33</v>
      </c>
      <c r="AX108" s="14" t="s">
        <v>80</v>
      </c>
      <c r="AY108" s="245" t="s">
        <v>127</v>
      </c>
    </row>
    <row r="109" s="2" customFormat="1" ht="6.96" customHeight="1">
      <c r="A109" s="39"/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45"/>
      <c r="M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</sheetData>
  <sheetProtection sheet="1" autoFilter="0" formatColumns="0" formatRows="0" objects="1" scenarios="1" spinCount="100000" saltValue="uB4M15TrczyNITQVFP+/VMiSYvGR03JsbBp4WE+oifuXjikTz2X7qGrnfOrDwlvYI0uTsjP23ehXZLnq1JhhkQ==" hashValue="LhWWLhjysIWQ5vHEEZHWe9YJQABH6l6VC+n35pgxsAY1MNpu6oqzFByIH+FyYF9C8b4jpDIXYd0BMg5MBm0K6w==" algorithmName="SHA-512" password="CC35"/>
  <autoFilter ref="C80:K108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102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27" customHeight="1">
      <c r="B7" s="21"/>
      <c r="E7" s="134" t="str">
        <f>'Rekapitulace stavby'!K6</f>
        <v>ZŠ a ZUŠ Šmeralova 15 II.stupeň - půdní vestavba, odborné učebny - dodávka nábytku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103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5.6" customHeight="1">
      <c r="A9" s="39"/>
      <c r="B9" s="45"/>
      <c r="C9" s="39"/>
      <c r="D9" s="39"/>
      <c r="E9" s="136" t="s">
        <v>288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10. 3. 2025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2" customHeight="1">
      <c r="A27" s="139"/>
      <c r="B27" s="140"/>
      <c r="C27" s="139"/>
      <c r="D27" s="139"/>
      <c r="E27" s="141" t="s">
        <v>37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ROUND((SUM(BE81:BE114)),  2)</f>
        <v>0</v>
      </c>
      <c r="G33" s="39"/>
      <c r="H33" s="39"/>
      <c r="I33" s="149">
        <v>0.20999999999999999</v>
      </c>
      <c r="J33" s="148">
        <f>ROUND(((SUM(BE81:BE114))*I33),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ROUND((SUM(BF81:BF114)),  2)</f>
        <v>0</v>
      </c>
      <c r="G34" s="39"/>
      <c r="H34" s="39"/>
      <c r="I34" s="149">
        <v>0.12</v>
      </c>
      <c r="J34" s="148">
        <f>ROUND(((SUM(BF81:BF114))*I34),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ROUND((SUM(BG81:BG114)),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ROUND((SUM(BH81:BH114)),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ROUND((SUM(BI81:BI114)),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105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7" customHeight="1">
      <c r="A48" s="39"/>
      <c r="B48" s="40"/>
      <c r="C48" s="41"/>
      <c r="D48" s="41"/>
      <c r="E48" s="161" t="str">
        <f>E7</f>
        <v>ZŠ a ZUŠ Šmeralova 15 II.stupeň - půdní vestavba, odborné učebny - dodávka nábytku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103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6" customHeight="1">
      <c r="A50" s="39"/>
      <c r="B50" s="40"/>
      <c r="C50" s="41"/>
      <c r="D50" s="41"/>
      <c r="E50" s="70" t="str">
        <f>E9</f>
        <v>4.25 - Učebna jazyková robotika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Karlovy Vary</v>
      </c>
      <c r="G52" s="41"/>
      <c r="H52" s="41"/>
      <c r="I52" s="33" t="s">
        <v>23</v>
      </c>
      <c r="J52" s="73" t="str">
        <f>IF(J12="","",J12)</f>
        <v>10. 3. 2025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6" customHeight="1">
      <c r="A54" s="39"/>
      <c r="B54" s="40"/>
      <c r="C54" s="33" t="s">
        <v>25</v>
      </c>
      <c r="D54" s="41"/>
      <c r="E54" s="41"/>
      <c r="F54" s="28" t="str">
        <f>E15</f>
        <v>Statutární Město Karlovy Vary</v>
      </c>
      <c r="G54" s="41"/>
      <c r="H54" s="41"/>
      <c r="I54" s="33" t="s">
        <v>31</v>
      </c>
      <c r="J54" s="37" t="str">
        <f>E21</f>
        <v>Oto Szakos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6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106</v>
      </c>
      <c r="D57" s="163"/>
      <c r="E57" s="163"/>
      <c r="F57" s="163"/>
      <c r="G57" s="163"/>
      <c r="H57" s="163"/>
      <c r="I57" s="163"/>
      <c r="J57" s="164" t="s">
        <v>107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108</v>
      </c>
    </row>
    <row r="60" s="9" customFormat="1" ht="24.96" customHeight="1">
      <c r="A60" s="9"/>
      <c r="B60" s="166"/>
      <c r="C60" s="167"/>
      <c r="D60" s="168" t="s">
        <v>109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110</v>
      </c>
      <c r="E61" s="175"/>
      <c r="F61" s="175"/>
      <c r="G61" s="175"/>
      <c r="H61" s="175"/>
      <c r="I61" s="175"/>
      <c r="J61" s="176">
        <f>J110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111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7" customHeight="1">
      <c r="A71" s="39"/>
      <c r="B71" s="40"/>
      <c r="C71" s="41"/>
      <c r="D71" s="41"/>
      <c r="E71" s="161" t="str">
        <f>E7</f>
        <v>ZŠ a ZUŠ Šmeralova 15 II.stupeň - půdní vestavba, odborné učebny - dodávka nábytku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103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5.6" customHeight="1">
      <c r="A73" s="39"/>
      <c r="B73" s="40"/>
      <c r="C73" s="41"/>
      <c r="D73" s="41"/>
      <c r="E73" s="70" t="str">
        <f>E9</f>
        <v>4.25 - Učebna jazyková robotika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Karlovy Vary</v>
      </c>
      <c r="G75" s="41"/>
      <c r="H75" s="41"/>
      <c r="I75" s="33" t="s">
        <v>23</v>
      </c>
      <c r="J75" s="73" t="str">
        <f>IF(J12="","",J12)</f>
        <v>10. 3. 2025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6" customHeight="1">
      <c r="A77" s="39"/>
      <c r="B77" s="40"/>
      <c r="C77" s="33" t="s">
        <v>25</v>
      </c>
      <c r="D77" s="41"/>
      <c r="E77" s="41"/>
      <c r="F77" s="28" t="str">
        <f>E15</f>
        <v>Statutární Město Karlovy Vary</v>
      </c>
      <c r="G77" s="41"/>
      <c r="H77" s="41"/>
      <c r="I77" s="33" t="s">
        <v>31</v>
      </c>
      <c r="J77" s="37" t="str">
        <f>E21</f>
        <v>Oto Szakos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6" customHeight="1">
      <c r="A78" s="39"/>
      <c r="B78" s="40"/>
      <c r="C78" s="33" t="s">
        <v>29</v>
      </c>
      <c r="D78" s="41"/>
      <c r="E78" s="41"/>
      <c r="F78" s="28" t="str">
        <f>IF(E18="","",E18)</f>
        <v>Vyplň údaj</v>
      </c>
      <c r="G78" s="41"/>
      <c r="H78" s="41"/>
      <c r="I78" s="33" t="s">
        <v>34</v>
      </c>
      <c r="J78" s="37" t="str">
        <f>E24</f>
        <v xml:space="preserve"> 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112</v>
      </c>
      <c r="D80" s="181" t="s">
        <v>57</v>
      </c>
      <c r="E80" s="181" t="s">
        <v>53</v>
      </c>
      <c r="F80" s="181" t="s">
        <v>54</v>
      </c>
      <c r="G80" s="181" t="s">
        <v>113</v>
      </c>
      <c r="H80" s="181" t="s">
        <v>114</v>
      </c>
      <c r="I80" s="181" t="s">
        <v>115</v>
      </c>
      <c r="J80" s="181" t="s">
        <v>107</v>
      </c>
      <c r="K80" s="182" t="s">
        <v>116</v>
      </c>
      <c r="L80" s="183"/>
      <c r="M80" s="93" t="s">
        <v>19</v>
      </c>
      <c r="N80" s="94" t="s">
        <v>42</v>
      </c>
      <c r="O80" s="94" t="s">
        <v>117</v>
      </c>
      <c r="P80" s="94" t="s">
        <v>118</v>
      </c>
      <c r="Q80" s="94" t="s">
        <v>119</v>
      </c>
      <c r="R80" s="94" t="s">
        <v>120</v>
      </c>
      <c r="S80" s="94" t="s">
        <v>121</v>
      </c>
      <c r="T80" s="95" t="s">
        <v>122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123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</f>
        <v>0</v>
      </c>
      <c r="Q81" s="97"/>
      <c r="R81" s="186">
        <f>R82</f>
        <v>0</v>
      </c>
      <c r="S81" s="97"/>
      <c r="T81" s="187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71</v>
      </c>
      <c r="AU81" s="18" t="s">
        <v>108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71</v>
      </c>
      <c r="E82" s="192" t="s">
        <v>124</v>
      </c>
      <c r="F82" s="192" t="s">
        <v>125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P83+SUM(P84:P110)</f>
        <v>0</v>
      </c>
      <c r="Q82" s="197"/>
      <c r="R82" s="198">
        <f>R83+SUM(R84:R110)</f>
        <v>0</v>
      </c>
      <c r="S82" s="197"/>
      <c r="T82" s="199">
        <f>T83+SUM(T84:T110)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126</v>
      </c>
      <c r="AT82" s="201" t="s">
        <v>71</v>
      </c>
      <c r="AU82" s="201" t="s">
        <v>72</v>
      </c>
      <c r="AY82" s="200" t="s">
        <v>127</v>
      </c>
      <c r="BK82" s="202">
        <f>BK83+SUM(BK84:BK110)</f>
        <v>0</v>
      </c>
    </row>
    <row r="83" s="2" customFormat="1" ht="14.4" customHeight="1">
      <c r="A83" s="39"/>
      <c r="B83" s="40"/>
      <c r="C83" s="203" t="s">
        <v>80</v>
      </c>
      <c r="D83" s="203" t="s">
        <v>128</v>
      </c>
      <c r="E83" s="204" t="s">
        <v>137</v>
      </c>
      <c r="F83" s="205" t="s">
        <v>138</v>
      </c>
      <c r="G83" s="206" t="s">
        <v>131</v>
      </c>
      <c r="H83" s="207">
        <v>1</v>
      </c>
      <c r="I83" s="208"/>
      <c r="J83" s="209">
        <f>ROUND(I83*H83,2)</f>
        <v>0</v>
      </c>
      <c r="K83" s="205" t="s">
        <v>19</v>
      </c>
      <c r="L83" s="45"/>
      <c r="M83" s="210" t="s">
        <v>19</v>
      </c>
      <c r="N83" s="211" t="s">
        <v>43</v>
      </c>
      <c r="O83" s="85"/>
      <c r="P83" s="212">
        <f>O83*H83</f>
        <v>0</v>
      </c>
      <c r="Q83" s="212">
        <v>0</v>
      </c>
      <c r="R83" s="212">
        <f>Q83*H83</f>
        <v>0</v>
      </c>
      <c r="S83" s="212">
        <v>0</v>
      </c>
      <c r="T83" s="213">
        <f>S83*H83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R83" s="214" t="s">
        <v>132</v>
      </c>
      <c r="AT83" s="214" t="s">
        <v>128</v>
      </c>
      <c r="AU83" s="214" t="s">
        <v>80</v>
      </c>
      <c r="AY83" s="18" t="s">
        <v>127</v>
      </c>
      <c r="BE83" s="215">
        <f>IF(N83="základní",J83,0)</f>
        <v>0</v>
      </c>
      <c r="BF83" s="215">
        <f>IF(N83="snížená",J83,0)</f>
        <v>0</v>
      </c>
      <c r="BG83" s="215">
        <f>IF(N83="zákl. přenesená",J83,0)</f>
        <v>0</v>
      </c>
      <c r="BH83" s="215">
        <f>IF(N83="sníž. přenesená",J83,0)</f>
        <v>0</v>
      </c>
      <c r="BI83" s="215">
        <f>IF(N83="nulová",J83,0)</f>
        <v>0</v>
      </c>
      <c r="BJ83" s="18" t="s">
        <v>80</v>
      </c>
      <c r="BK83" s="215">
        <f>ROUND(I83*H83,2)</f>
        <v>0</v>
      </c>
      <c r="BL83" s="18" t="s">
        <v>132</v>
      </c>
      <c r="BM83" s="214" t="s">
        <v>289</v>
      </c>
    </row>
    <row r="84" s="2" customFormat="1">
      <c r="A84" s="39"/>
      <c r="B84" s="40"/>
      <c r="C84" s="41"/>
      <c r="D84" s="216" t="s">
        <v>134</v>
      </c>
      <c r="E84" s="41"/>
      <c r="F84" s="217" t="s">
        <v>138</v>
      </c>
      <c r="G84" s="41"/>
      <c r="H84" s="41"/>
      <c r="I84" s="218"/>
      <c r="J84" s="41"/>
      <c r="K84" s="41"/>
      <c r="L84" s="45"/>
      <c r="M84" s="219"/>
      <c r="N84" s="220"/>
      <c r="O84" s="85"/>
      <c r="P84" s="85"/>
      <c r="Q84" s="85"/>
      <c r="R84" s="85"/>
      <c r="S84" s="85"/>
      <c r="T84" s="86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134</v>
      </c>
      <c r="AU84" s="18" t="s">
        <v>80</v>
      </c>
    </row>
    <row r="85" s="2" customFormat="1">
      <c r="A85" s="39"/>
      <c r="B85" s="40"/>
      <c r="C85" s="41"/>
      <c r="D85" s="216" t="s">
        <v>135</v>
      </c>
      <c r="E85" s="41"/>
      <c r="F85" s="221" t="s">
        <v>140</v>
      </c>
      <c r="G85" s="41"/>
      <c r="H85" s="41"/>
      <c r="I85" s="218"/>
      <c r="J85" s="41"/>
      <c r="K85" s="41"/>
      <c r="L85" s="45"/>
      <c r="M85" s="219"/>
      <c r="N85" s="220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135</v>
      </c>
      <c r="AU85" s="18" t="s">
        <v>80</v>
      </c>
    </row>
    <row r="86" s="2" customFormat="1" ht="14.4" customHeight="1">
      <c r="A86" s="39"/>
      <c r="B86" s="40"/>
      <c r="C86" s="203" t="s">
        <v>82</v>
      </c>
      <c r="D86" s="203" t="s">
        <v>128</v>
      </c>
      <c r="E86" s="204" t="s">
        <v>189</v>
      </c>
      <c r="F86" s="205" t="s">
        <v>190</v>
      </c>
      <c r="G86" s="206" t="s">
        <v>131</v>
      </c>
      <c r="H86" s="207">
        <v>16</v>
      </c>
      <c r="I86" s="208"/>
      <c r="J86" s="209">
        <f>ROUND(I86*H86,2)</f>
        <v>0</v>
      </c>
      <c r="K86" s="205" t="s">
        <v>19</v>
      </c>
      <c r="L86" s="45"/>
      <c r="M86" s="210" t="s">
        <v>19</v>
      </c>
      <c r="N86" s="211" t="s">
        <v>43</v>
      </c>
      <c r="O86" s="85"/>
      <c r="P86" s="212">
        <f>O86*H86</f>
        <v>0</v>
      </c>
      <c r="Q86" s="212">
        <v>0</v>
      </c>
      <c r="R86" s="212">
        <f>Q86*H86</f>
        <v>0</v>
      </c>
      <c r="S86" s="212">
        <v>0</v>
      </c>
      <c r="T86" s="213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4" t="s">
        <v>132</v>
      </c>
      <c r="AT86" s="214" t="s">
        <v>128</v>
      </c>
      <c r="AU86" s="214" t="s">
        <v>80</v>
      </c>
      <c r="AY86" s="18" t="s">
        <v>127</v>
      </c>
      <c r="BE86" s="215">
        <f>IF(N86="základní",J86,0)</f>
        <v>0</v>
      </c>
      <c r="BF86" s="215">
        <f>IF(N86="snížená",J86,0)</f>
        <v>0</v>
      </c>
      <c r="BG86" s="215">
        <f>IF(N86="zákl. přenesená",J86,0)</f>
        <v>0</v>
      </c>
      <c r="BH86" s="215">
        <f>IF(N86="sníž. přenesená",J86,0)</f>
        <v>0</v>
      </c>
      <c r="BI86" s="215">
        <f>IF(N86="nulová",J86,0)</f>
        <v>0</v>
      </c>
      <c r="BJ86" s="18" t="s">
        <v>80</v>
      </c>
      <c r="BK86" s="215">
        <f>ROUND(I86*H86,2)</f>
        <v>0</v>
      </c>
      <c r="BL86" s="18" t="s">
        <v>132</v>
      </c>
      <c r="BM86" s="214" t="s">
        <v>290</v>
      </c>
    </row>
    <row r="87" s="2" customFormat="1">
      <c r="A87" s="39"/>
      <c r="B87" s="40"/>
      <c r="C87" s="41"/>
      <c r="D87" s="216" t="s">
        <v>134</v>
      </c>
      <c r="E87" s="41"/>
      <c r="F87" s="217" t="s">
        <v>190</v>
      </c>
      <c r="G87" s="41"/>
      <c r="H87" s="41"/>
      <c r="I87" s="218"/>
      <c r="J87" s="41"/>
      <c r="K87" s="41"/>
      <c r="L87" s="45"/>
      <c r="M87" s="219"/>
      <c r="N87" s="220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134</v>
      </c>
      <c r="AU87" s="18" t="s">
        <v>80</v>
      </c>
    </row>
    <row r="88" s="2" customFormat="1">
      <c r="A88" s="39"/>
      <c r="B88" s="40"/>
      <c r="C88" s="41"/>
      <c r="D88" s="216" t="s">
        <v>135</v>
      </c>
      <c r="E88" s="41"/>
      <c r="F88" s="221" t="s">
        <v>192</v>
      </c>
      <c r="G88" s="41"/>
      <c r="H88" s="41"/>
      <c r="I88" s="218"/>
      <c r="J88" s="41"/>
      <c r="K88" s="41"/>
      <c r="L88" s="45"/>
      <c r="M88" s="219"/>
      <c r="N88" s="220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135</v>
      </c>
      <c r="AU88" s="18" t="s">
        <v>80</v>
      </c>
    </row>
    <row r="89" s="2" customFormat="1" ht="14.4" customHeight="1">
      <c r="A89" s="39"/>
      <c r="B89" s="40"/>
      <c r="C89" s="203" t="s">
        <v>212</v>
      </c>
      <c r="D89" s="203" t="s">
        <v>128</v>
      </c>
      <c r="E89" s="204" t="s">
        <v>193</v>
      </c>
      <c r="F89" s="205" t="s">
        <v>194</v>
      </c>
      <c r="G89" s="206" t="s">
        <v>131</v>
      </c>
      <c r="H89" s="207">
        <v>1</v>
      </c>
      <c r="I89" s="208"/>
      <c r="J89" s="209">
        <f>ROUND(I89*H89,2)</f>
        <v>0</v>
      </c>
      <c r="K89" s="205" t="s">
        <v>19</v>
      </c>
      <c r="L89" s="45"/>
      <c r="M89" s="210" t="s">
        <v>19</v>
      </c>
      <c r="N89" s="211" t="s">
        <v>43</v>
      </c>
      <c r="O89" s="85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4" t="s">
        <v>132</v>
      </c>
      <c r="AT89" s="214" t="s">
        <v>128</v>
      </c>
      <c r="AU89" s="214" t="s">
        <v>80</v>
      </c>
      <c r="AY89" s="18" t="s">
        <v>127</v>
      </c>
      <c r="BE89" s="215">
        <f>IF(N89="základní",J89,0)</f>
        <v>0</v>
      </c>
      <c r="BF89" s="215">
        <f>IF(N89="snížená",J89,0)</f>
        <v>0</v>
      </c>
      <c r="BG89" s="215">
        <f>IF(N89="zákl. přenesená",J89,0)</f>
        <v>0</v>
      </c>
      <c r="BH89" s="215">
        <f>IF(N89="sníž. přenesená",J89,0)</f>
        <v>0</v>
      </c>
      <c r="BI89" s="215">
        <f>IF(N89="nulová",J89,0)</f>
        <v>0</v>
      </c>
      <c r="BJ89" s="18" t="s">
        <v>80</v>
      </c>
      <c r="BK89" s="215">
        <f>ROUND(I89*H89,2)</f>
        <v>0</v>
      </c>
      <c r="BL89" s="18" t="s">
        <v>132</v>
      </c>
      <c r="BM89" s="214" t="s">
        <v>291</v>
      </c>
    </row>
    <row r="90" s="2" customFormat="1">
      <c r="A90" s="39"/>
      <c r="B90" s="40"/>
      <c r="C90" s="41"/>
      <c r="D90" s="216" t="s">
        <v>134</v>
      </c>
      <c r="E90" s="41"/>
      <c r="F90" s="217" t="s">
        <v>194</v>
      </c>
      <c r="G90" s="41"/>
      <c r="H90" s="41"/>
      <c r="I90" s="218"/>
      <c r="J90" s="41"/>
      <c r="K90" s="41"/>
      <c r="L90" s="45"/>
      <c r="M90" s="219"/>
      <c r="N90" s="220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134</v>
      </c>
      <c r="AU90" s="18" t="s">
        <v>80</v>
      </c>
    </row>
    <row r="91" s="2" customFormat="1" ht="14.4" customHeight="1">
      <c r="A91" s="39"/>
      <c r="B91" s="40"/>
      <c r="C91" s="203" t="s">
        <v>141</v>
      </c>
      <c r="D91" s="203" t="s">
        <v>128</v>
      </c>
      <c r="E91" s="204" t="s">
        <v>282</v>
      </c>
      <c r="F91" s="205" t="s">
        <v>186</v>
      </c>
      <c r="G91" s="206" t="s">
        <v>131</v>
      </c>
      <c r="H91" s="207">
        <v>1</v>
      </c>
      <c r="I91" s="208"/>
      <c r="J91" s="209">
        <f>ROUND(I91*H91,2)</f>
        <v>0</v>
      </c>
      <c r="K91" s="205" t="s">
        <v>19</v>
      </c>
      <c r="L91" s="45"/>
      <c r="M91" s="210" t="s">
        <v>19</v>
      </c>
      <c r="N91" s="211" t="s">
        <v>43</v>
      </c>
      <c r="O91" s="85"/>
      <c r="P91" s="212">
        <f>O91*H91</f>
        <v>0</v>
      </c>
      <c r="Q91" s="212">
        <v>0</v>
      </c>
      <c r="R91" s="212">
        <f>Q91*H91</f>
        <v>0</v>
      </c>
      <c r="S91" s="212">
        <v>0</v>
      </c>
      <c r="T91" s="213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4" t="s">
        <v>132</v>
      </c>
      <c r="AT91" s="214" t="s">
        <v>128</v>
      </c>
      <c r="AU91" s="214" t="s">
        <v>80</v>
      </c>
      <c r="AY91" s="18" t="s">
        <v>127</v>
      </c>
      <c r="BE91" s="215">
        <f>IF(N91="základní",J91,0)</f>
        <v>0</v>
      </c>
      <c r="BF91" s="215">
        <f>IF(N91="snížená",J91,0)</f>
        <v>0</v>
      </c>
      <c r="BG91" s="215">
        <f>IF(N91="zákl. přenesená",J91,0)</f>
        <v>0</v>
      </c>
      <c r="BH91" s="215">
        <f>IF(N91="sníž. přenesená",J91,0)</f>
        <v>0</v>
      </c>
      <c r="BI91" s="215">
        <f>IF(N91="nulová",J91,0)</f>
        <v>0</v>
      </c>
      <c r="BJ91" s="18" t="s">
        <v>80</v>
      </c>
      <c r="BK91" s="215">
        <f>ROUND(I91*H91,2)</f>
        <v>0</v>
      </c>
      <c r="BL91" s="18" t="s">
        <v>132</v>
      </c>
      <c r="BM91" s="214" t="s">
        <v>292</v>
      </c>
    </row>
    <row r="92" s="2" customFormat="1">
      <c r="A92" s="39"/>
      <c r="B92" s="40"/>
      <c r="C92" s="41"/>
      <c r="D92" s="216" t="s">
        <v>134</v>
      </c>
      <c r="E92" s="41"/>
      <c r="F92" s="217" t="s">
        <v>186</v>
      </c>
      <c r="G92" s="41"/>
      <c r="H92" s="41"/>
      <c r="I92" s="218"/>
      <c r="J92" s="41"/>
      <c r="K92" s="41"/>
      <c r="L92" s="45"/>
      <c r="M92" s="219"/>
      <c r="N92" s="220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134</v>
      </c>
      <c r="AU92" s="18" t="s">
        <v>80</v>
      </c>
    </row>
    <row r="93" s="2" customFormat="1">
      <c r="A93" s="39"/>
      <c r="B93" s="40"/>
      <c r="C93" s="41"/>
      <c r="D93" s="216" t="s">
        <v>135</v>
      </c>
      <c r="E93" s="41"/>
      <c r="F93" s="221" t="s">
        <v>284</v>
      </c>
      <c r="G93" s="41"/>
      <c r="H93" s="41"/>
      <c r="I93" s="218"/>
      <c r="J93" s="41"/>
      <c r="K93" s="41"/>
      <c r="L93" s="45"/>
      <c r="M93" s="219"/>
      <c r="N93" s="22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135</v>
      </c>
      <c r="AU93" s="18" t="s">
        <v>80</v>
      </c>
    </row>
    <row r="94" s="2" customFormat="1" ht="14.4" customHeight="1">
      <c r="A94" s="39"/>
      <c r="B94" s="40"/>
      <c r="C94" s="203" t="s">
        <v>126</v>
      </c>
      <c r="D94" s="203" t="s">
        <v>128</v>
      </c>
      <c r="E94" s="204" t="s">
        <v>293</v>
      </c>
      <c r="F94" s="205" t="s">
        <v>186</v>
      </c>
      <c r="G94" s="206" t="s">
        <v>131</v>
      </c>
      <c r="H94" s="207">
        <v>16</v>
      </c>
      <c r="I94" s="208"/>
      <c r="J94" s="209">
        <f>ROUND(I94*H94,2)</f>
        <v>0</v>
      </c>
      <c r="K94" s="205" t="s">
        <v>19</v>
      </c>
      <c r="L94" s="45"/>
      <c r="M94" s="210" t="s">
        <v>19</v>
      </c>
      <c r="N94" s="211" t="s">
        <v>43</v>
      </c>
      <c r="O94" s="85"/>
      <c r="P94" s="212">
        <f>O94*H94</f>
        <v>0</v>
      </c>
      <c r="Q94" s="212">
        <v>0</v>
      </c>
      <c r="R94" s="212">
        <f>Q94*H94</f>
        <v>0</v>
      </c>
      <c r="S94" s="212">
        <v>0</v>
      </c>
      <c r="T94" s="21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4" t="s">
        <v>132</v>
      </c>
      <c r="AT94" s="214" t="s">
        <v>128</v>
      </c>
      <c r="AU94" s="214" t="s">
        <v>80</v>
      </c>
      <c r="AY94" s="18" t="s">
        <v>127</v>
      </c>
      <c r="BE94" s="215">
        <f>IF(N94="základní",J94,0)</f>
        <v>0</v>
      </c>
      <c r="BF94" s="215">
        <f>IF(N94="snížená",J94,0)</f>
        <v>0</v>
      </c>
      <c r="BG94" s="215">
        <f>IF(N94="zákl. přenesená",J94,0)</f>
        <v>0</v>
      </c>
      <c r="BH94" s="215">
        <f>IF(N94="sníž. přenesená",J94,0)</f>
        <v>0</v>
      </c>
      <c r="BI94" s="215">
        <f>IF(N94="nulová",J94,0)</f>
        <v>0</v>
      </c>
      <c r="BJ94" s="18" t="s">
        <v>80</v>
      </c>
      <c r="BK94" s="215">
        <f>ROUND(I94*H94,2)</f>
        <v>0</v>
      </c>
      <c r="BL94" s="18" t="s">
        <v>132</v>
      </c>
      <c r="BM94" s="214" t="s">
        <v>294</v>
      </c>
    </row>
    <row r="95" s="2" customFormat="1">
      <c r="A95" s="39"/>
      <c r="B95" s="40"/>
      <c r="C95" s="41"/>
      <c r="D95" s="216" t="s">
        <v>134</v>
      </c>
      <c r="E95" s="41"/>
      <c r="F95" s="217" t="s">
        <v>186</v>
      </c>
      <c r="G95" s="41"/>
      <c r="H95" s="41"/>
      <c r="I95" s="218"/>
      <c r="J95" s="41"/>
      <c r="K95" s="41"/>
      <c r="L95" s="45"/>
      <c r="M95" s="219"/>
      <c r="N95" s="22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134</v>
      </c>
      <c r="AU95" s="18" t="s">
        <v>80</v>
      </c>
    </row>
    <row r="96" s="2" customFormat="1">
      <c r="A96" s="39"/>
      <c r="B96" s="40"/>
      <c r="C96" s="41"/>
      <c r="D96" s="216" t="s">
        <v>135</v>
      </c>
      <c r="E96" s="41"/>
      <c r="F96" s="221" t="s">
        <v>295</v>
      </c>
      <c r="G96" s="41"/>
      <c r="H96" s="41"/>
      <c r="I96" s="218"/>
      <c r="J96" s="41"/>
      <c r="K96" s="41"/>
      <c r="L96" s="45"/>
      <c r="M96" s="219"/>
      <c r="N96" s="22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135</v>
      </c>
      <c r="AU96" s="18" t="s">
        <v>80</v>
      </c>
    </row>
    <row r="97" s="2" customFormat="1" ht="14.4" customHeight="1">
      <c r="A97" s="39"/>
      <c r="B97" s="40"/>
      <c r="C97" s="203" t="s">
        <v>149</v>
      </c>
      <c r="D97" s="203" t="s">
        <v>128</v>
      </c>
      <c r="E97" s="204" t="s">
        <v>296</v>
      </c>
      <c r="F97" s="205" t="s">
        <v>297</v>
      </c>
      <c r="G97" s="206" t="s">
        <v>131</v>
      </c>
      <c r="H97" s="207">
        <v>1</v>
      </c>
      <c r="I97" s="208"/>
      <c r="J97" s="209">
        <f>ROUND(I97*H97,2)</f>
        <v>0</v>
      </c>
      <c r="K97" s="205" t="s">
        <v>19</v>
      </c>
      <c r="L97" s="45"/>
      <c r="M97" s="210" t="s">
        <v>19</v>
      </c>
      <c r="N97" s="211" t="s">
        <v>43</v>
      </c>
      <c r="O97" s="85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4" t="s">
        <v>132</v>
      </c>
      <c r="AT97" s="214" t="s">
        <v>128</v>
      </c>
      <c r="AU97" s="214" t="s">
        <v>80</v>
      </c>
      <c r="AY97" s="18" t="s">
        <v>127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8" t="s">
        <v>80</v>
      </c>
      <c r="BK97" s="215">
        <f>ROUND(I97*H97,2)</f>
        <v>0</v>
      </c>
      <c r="BL97" s="18" t="s">
        <v>132</v>
      </c>
      <c r="BM97" s="214" t="s">
        <v>298</v>
      </c>
    </row>
    <row r="98" s="2" customFormat="1">
      <c r="A98" s="39"/>
      <c r="B98" s="40"/>
      <c r="C98" s="41"/>
      <c r="D98" s="216" t="s">
        <v>134</v>
      </c>
      <c r="E98" s="41"/>
      <c r="F98" s="217" t="s">
        <v>297</v>
      </c>
      <c r="G98" s="41"/>
      <c r="H98" s="41"/>
      <c r="I98" s="218"/>
      <c r="J98" s="41"/>
      <c r="K98" s="41"/>
      <c r="L98" s="45"/>
      <c r="M98" s="219"/>
      <c r="N98" s="22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134</v>
      </c>
      <c r="AU98" s="18" t="s">
        <v>80</v>
      </c>
    </row>
    <row r="99" s="2" customFormat="1">
      <c r="A99" s="39"/>
      <c r="B99" s="40"/>
      <c r="C99" s="41"/>
      <c r="D99" s="216" t="s">
        <v>135</v>
      </c>
      <c r="E99" s="41"/>
      <c r="F99" s="221" t="s">
        <v>299</v>
      </c>
      <c r="G99" s="41"/>
      <c r="H99" s="41"/>
      <c r="I99" s="218"/>
      <c r="J99" s="41"/>
      <c r="K99" s="41"/>
      <c r="L99" s="45"/>
      <c r="M99" s="219"/>
      <c r="N99" s="22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135</v>
      </c>
      <c r="AU99" s="18" t="s">
        <v>80</v>
      </c>
    </row>
    <row r="100" s="2" customFormat="1" ht="14.4" customHeight="1">
      <c r="A100" s="39"/>
      <c r="B100" s="40"/>
      <c r="C100" s="203" t="s">
        <v>154</v>
      </c>
      <c r="D100" s="203" t="s">
        <v>128</v>
      </c>
      <c r="E100" s="204" t="s">
        <v>300</v>
      </c>
      <c r="F100" s="205" t="s">
        <v>301</v>
      </c>
      <c r="G100" s="206" t="s">
        <v>131</v>
      </c>
      <c r="H100" s="207">
        <v>1</v>
      </c>
      <c r="I100" s="208"/>
      <c r="J100" s="209">
        <f>ROUND(I100*H100,2)</f>
        <v>0</v>
      </c>
      <c r="K100" s="205" t="s">
        <v>19</v>
      </c>
      <c r="L100" s="45"/>
      <c r="M100" s="210" t="s">
        <v>19</v>
      </c>
      <c r="N100" s="211" t="s">
        <v>43</v>
      </c>
      <c r="O100" s="85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4" t="s">
        <v>132</v>
      </c>
      <c r="AT100" s="214" t="s">
        <v>128</v>
      </c>
      <c r="AU100" s="214" t="s">
        <v>80</v>
      </c>
      <c r="AY100" s="18" t="s">
        <v>127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8" t="s">
        <v>80</v>
      </c>
      <c r="BK100" s="215">
        <f>ROUND(I100*H100,2)</f>
        <v>0</v>
      </c>
      <c r="BL100" s="18" t="s">
        <v>132</v>
      </c>
      <c r="BM100" s="214" t="s">
        <v>302</v>
      </c>
    </row>
    <row r="101" s="2" customFormat="1">
      <c r="A101" s="39"/>
      <c r="B101" s="40"/>
      <c r="C101" s="41"/>
      <c r="D101" s="216" t="s">
        <v>134</v>
      </c>
      <c r="E101" s="41"/>
      <c r="F101" s="217" t="s">
        <v>301</v>
      </c>
      <c r="G101" s="41"/>
      <c r="H101" s="41"/>
      <c r="I101" s="218"/>
      <c r="J101" s="41"/>
      <c r="K101" s="41"/>
      <c r="L101" s="45"/>
      <c r="M101" s="219"/>
      <c r="N101" s="22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134</v>
      </c>
      <c r="AU101" s="18" t="s">
        <v>80</v>
      </c>
    </row>
    <row r="102" s="2" customFormat="1">
      <c r="A102" s="39"/>
      <c r="B102" s="40"/>
      <c r="C102" s="41"/>
      <c r="D102" s="216" t="s">
        <v>135</v>
      </c>
      <c r="E102" s="41"/>
      <c r="F102" s="221" t="s">
        <v>303</v>
      </c>
      <c r="G102" s="41"/>
      <c r="H102" s="41"/>
      <c r="I102" s="218"/>
      <c r="J102" s="41"/>
      <c r="K102" s="41"/>
      <c r="L102" s="45"/>
      <c r="M102" s="219"/>
      <c r="N102" s="22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135</v>
      </c>
      <c r="AU102" s="18" t="s">
        <v>80</v>
      </c>
    </row>
    <row r="103" s="2" customFormat="1" ht="14.4" customHeight="1">
      <c r="A103" s="39"/>
      <c r="B103" s="40"/>
      <c r="C103" s="203" t="s">
        <v>158</v>
      </c>
      <c r="D103" s="203" t="s">
        <v>128</v>
      </c>
      <c r="E103" s="204" t="s">
        <v>304</v>
      </c>
      <c r="F103" s="205" t="s">
        <v>305</v>
      </c>
      <c r="G103" s="206" t="s">
        <v>131</v>
      </c>
      <c r="H103" s="207">
        <v>2</v>
      </c>
      <c r="I103" s="208"/>
      <c r="J103" s="209">
        <f>ROUND(I103*H103,2)</f>
        <v>0</v>
      </c>
      <c r="K103" s="205" t="s">
        <v>19</v>
      </c>
      <c r="L103" s="45"/>
      <c r="M103" s="210" t="s">
        <v>19</v>
      </c>
      <c r="N103" s="211" t="s">
        <v>43</v>
      </c>
      <c r="O103" s="85"/>
      <c r="P103" s="212">
        <f>O103*H103</f>
        <v>0</v>
      </c>
      <c r="Q103" s="212">
        <v>0</v>
      </c>
      <c r="R103" s="212">
        <f>Q103*H103</f>
        <v>0</v>
      </c>
      <c r="S103" s="212">
        <v>0</v>
      </c>
      <c r="T103" s="21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4" t="s">
        <v>132</v>
      </c>
      <c r="AT103" s="214" t="s">
        <v>128</v>
      </c>
      <c r="AU103" s="214" t="s">
        <v>80</v>
      </c>
      <c r="AY103" s="18" t="s">
        <v>127</v>
      </c>
      <c r="BE103" s="215">
        <f>IF(N103="základní",J103,0)</f>
        <v>0</v>
      </c>
      <c r="BF103" s="215">
        <f>IF(N103="snížená",J103,0)</f>
        <v>0</v>
      </c>
      <c r="BG103" s="215">
        <f>IF(N103="zákl. přenesená",J103,0)</f>
        <v>0</v>
      </c>
      <c r="BH103" s="215">
        <f>IF(N103="sníž. přenesená",J103,0)</f>
        <v>0</v>
      </c>
      <c r="BI103" s="215">
        <f>IF(N103="nulová",J103,0)</f>
        <v>0</v>
      </c>
      <c r="BJ103" s="18" t="s">
        <v>80</v>
      </c>
      <c r="BK103" s="215">
        <f>ROUND(I103*H103,2)</f>
        <v>0</v>
      </c>
      <c r="BL103" s="18" t="s">
        <v>132</v>
      </c>
      <c r="BM103" s="214" t="s">
        <v>306</v>
      </c>
    </row>
    <row r="104" s="2" customFormat="1">
      <c r="A104" s="39"/>
      <c r="B104" s="40"/>
      <c r="C104" s="41"/>
      <c r="D104" s="216" t="s">
        <v>134</v>
      </c>
      <c r="E104" s="41"/>
      <c r="F104" s="217" t="s">
        <v>305</v>
      </c>
      <c r="G104" s="41"/>
      <c r="H104" s="41"/>
      <c r="I104" s="218"/>
      <c r="J104" s="41"/>
      <c r="K104" s="41"/>
      <c r="L104" s="45"/>
      <c r="M104" s="219"/>
      <c r="N104" s="22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134</v>
      </c>
      <c r="AU104" s="18" t="s">
        <v>80</v>
      </c>
    </row>
    <row r="105" s="2" customFormat="1">
      <c r="A105" s="39"/>
      <c r="B105" s="40"/>
      <c r="C105" s="41"/>
      <c r="D105" s="216" t="s">
        <v>135</v>
      </c>
      <c r="E105" s="41"/>
      <c r="F105" s="221" t="s">
        <v>307</v>
      </c>
      <c r="G105" s="41"/>
      <c r="H105" s="41"/>
      <c r="I105" s="218"/>
      <c r="J105" s="41"/>
      <c r="K105" s="41"/>
      <c r="L105" s="45"/>
      <c r="M105" s="219"/>
      <c r="N105" s="22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135</v>
      </c>
      <c r="AU105" s="18" t="s">
        <v>80</v>
      </c>
    </row>
    <row r="106" s="2" customFormat="1" ht="14.4" customHeight="1">
      <c r="A106" s="39"/>
      <c r="B106" s="40"/>
      <c r="C106" s="203" t="s">
        <v>163</v>
      </c>
      <c r="D106" s="203" t="s">
        <v>128</v>
      </c>
      <c r="E106" s="204" t="s">
        <v>164</v>
      </c>
      <c r="F106" s="205" t="s">
        <v>165</v>
      </c>
      <c r="G106" s="206" t="s">
        <v>166</v>
      </c>
      <c r="H106" s="207">
        <v>1</v>
      </c>
      <c r="I106" s="208"/>
      <c r="J106" s="209">
        <f>ROUND(I106*H106,2)</f>
        <v>0</v>
      </c>
      <c r="K106" s="205" t="s">
        <v>19</v>
      </c>
      <c r="L106" s="45"/>
      <c r="M106" s="210" t="s">
        <v>19</v>
      </c>
      <c r="N106" s="211" t="s">
        <v>43</v>
      </c>
      <c r="O106" s="85"/>
      <c r="P106" s="212">
        <f>O106*H106</f>
        <v>0</v>
      </c>
      <c r="Q106" s="212">
        <v>0</v>
      </c>
      <c r="R106" s="212">
        <f>Q106*H106</f>
        <v>0</v>
      </c>
      <c r="S106" s="212">
        <v>0</v>
      </c>
      <c r="T106" s="21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4" t="s">
        <v>132</v>
      </c>
      <c r="AT106" s="214" t="s">
        <v>128</v>
      </c>
      <c r="AU106" s="214" t="s">
        <v>80</v>
      </c>
      <c r="AY106" s="18" t="s">
        <v>127</v>
      </c>
      <c r="BE106" s="215">
        <f>IF(N106="základní",J106,0)</f>
        <v>0</v>
      </c>
      <c r="BF106" s="215">
        <f>IF(N106="snížená",J106,0)</f>
        <v>0</v>
      </c>
      <c r="BG106" s="215">
        <f>IF(N106="zákl. přenesená",J106,0)</f>
        <v>0</v>
      </c>
      <c r="BH106" s="215">
        <f>IF(N106="sníž. přenesená",J106,0)</f>
        <v>0</v>
      </c>
      <c r="BI106" s="215">
        <f>IF(N106="nulová",J106,0)</f>
        <v>0</v>
      </c>
      <c r="BJ106" s="18" t="s">
        <v>80</v>
      </c>
      <c r="BK106" s="215">
        <f>ROUND(I106*H106,2)</f>
        <v>0</v>
      </c>
      <c r="BL106" s="18" t="s">
        <v>132</v>
      </c>
      <c r="BM106" s="214" t="s">
        <v>308</v>
      </c>
    </row>
    <row r="107" s="2" customFormat="1">
      <c r="A107" s="39"/>
      <c r="B107" s="40"/>
      <c r="C107" s="41"/>
      <c r="D107" s="216" t="s">
        <v>134</v>
      </c>
      <c r="E107" s="41"/>
      <c r="F107" s="217" t="s">
        <v>165</v>
      </c>
      <c r="G107" s="41"/>
      <c r="H107" s="41"/>
      <c r="I107" s="218"/>
      <c r="J107" s="41"/>
      <c r="K107" s="41"/>
      <c r="L107" s="45"/>
      <c r="M107" s="219"/>
      <c r="N107" s="22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134</v>
      </c>
      <c r="AU107" s="18" t="s">
        <v>80</v>
      </c>
    </row>
    <row r="108" s="2" customFormat="1" ht="14.4" customHeight="1">
      <c r="A108" s="39"/>
      <c r="B108" s="40"/>
      <c r="C108" s="203" t="s">
        <v>168</v>
      </c>
      <c r="D108" s="203" t="s">
        <v>128</v>
      </c>
      <c r="E108" s="204" t="s">
        <v>169</v>
      </c>
      <c r="F108" s="205" t="s">
        <v>170</v>
      </c>
      <c r="G108" s="206" t="s">
        <v>166</v>
      </c>
      <c r="H108" s="207">
        <v>1</v>
      </c>
      <c r="I108" s="208"/>
      <c r="J108" s="209">
        <f>ROUND(I108*H108,2)</f>
        <v>0</v>
      </c>
      <c r="K108" s="205" t="s">
        <v>19</v>
      </c>
      <c r="L108" s="45"/>
      <c r="M108" s="210" t="s">
        <v>19</v>
      </c>
      <c r="N108" s="211" t="s">
        <v>43</v>
      </c>
      <c r="O108" s="85"/>
      <c r="P108" s="212">
        <f>O108*H108</f>
        <v>0</v>
      </c>
      <c r="Q108" s="212">
        <v>0</v>
      </c>
      <c r="R108" s="212">
        <f>Q108*H108</f>
        <v>0</v>
      </c>
      <c r="S108" s="212">
        <v>0</v>
      </c>
      <c r="T108" s="21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4" t="s">
        <v>132</v>
      </c>
      <c r="AT108" s="214" t="s">
        <v>128</v>
      </c>
      <c r="AU108" s="214" t="s">
        <v>80</v>
      </c>
      <c r="AY108" s="18" t="s">
        <v>127</v>
      </c>
      <c r="BE108" s="215">
        <f>IF(N108="základní",J108,0)</f>
        <v>0</v>
      </c>
      <c r="BF108" s="215">
        <f>IF(N108="snížená",J108,0)</f>
        <v>0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8" t="s">
        <v>80</v>
      </c>
      <c r="BK108" s="215">
        <f>ROUND(I108*H108,2)</f>
        <v>0</v>
      </c>
      <c r="BL108" s="18" t="s">
        <v>132</v>
      </c>
      <c r="BM108" s="214" t="s">
        <v>309</v>
      </c>
    </row>
    <row r="109" s="2" customFormat="1">
      <c r="A109" s="39"/>
      <c r="B109" s="40"/>
      <c r="C109" s="41"/>
      <c r="D109" s="216" t="s">
        <v>134</v>
      </c>
      <c r="E109" s="41"/>
      <c r="F109" s="217" t="s">
        <v>170</v>
      </c>
      <c r="G109" s="41"/>
      <c r="H109" s="41"/>
      <c r="I109" s="218"/>
      <c r="J109" s="41"/>
      <c r="K109" s="41"/>
      <c r="L109" s="45"/>
      <c r="M109" s="219"/>
      <c r="N109" s="22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134</v>
      </c>
      <c r="AU109" s="18" t="s">
        <v>80</v>
      </c>
    </row>
    <row r="110" s="12" customFormat="1" ht="22.8" customHeight="1">
      <c r="A110" s="12"/>
      <c r="B110" s="189"/>
      <c r="C110" s="190"/>
      <c r="D110" s="191" t="s">
        <v>71</v>
      </c>
      <c r="E110" s="222" t="s">
        <v>172</v>
      </c>
      <c r="F110" s="222" t="s">
        <v>173</v>
      </c>
      <c r="G110" s="190"/>
      <c r="H110" s="190"/>
      <c r="I110" s="193"/>
      <c r="J110" s="223">
        <f>BK110</f>
        <v>0</v>
      </c>
      <c r="K110" s="190"/>
      <c r="L110" s="195"/>
      <c r="M110" s="196"/>
      <c r="N110" s="197"/>
      <c r="O110" s="197"/>
      <c r="P110" s="198">
        <f>SUM(P111:P114)</f>
        <v>0</v>
      </c>
      <c r="Q110" s="197"/>
      <c r="R110" s="198">
        <f>SUM(R111:R114)</f>
        <v>0</v>
      </c>
      <c r="S110" s="197"/>
      <c r="T110" s="199">
        <f>SUM(T111:T114)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0" t="s">
        <v>126</v>
      </c>
      <c r="AT110" s="201" t="s">
        <v>71</v>
      </c>
      <c r="AU110" s="201" t="s">
        <v>80</v>
      </c>
      <c r="AY110" s="200" t="s">
        <v>127</v>
      </c>
      <c r="BK110" s="202">
        <f>SUM(BK111:BK114)</f>
        <v>0</v>
      </c>
    </row>
    <row r="111" s="2" customFormat="1" ht="14.4" customHeight="1">
      <c r="A111" s="39"/>
      <c r="B111" s="40"/>
      <c r="C111" s="203" t="s">
        <v>174</v>
      </c>
      <c r="D111" s="203" t="s">
        <v>128</v>
      </c>
      <c r="E111" s="204" t="s">
        <v>175</v>
      </c>
      <c r="F111" s="205" t="s">
        <v>176</v>
      </c>
      <c r="G111" s="206" t="s">
        <v>177</v>
      </c>
      <c r="H111" s="207">
        <v>15</v>
      </c>
      <c r="I111" s="208"/>
      <c r="J111" s="209">
        <f>ROUND(I111*H111,2)</f>
        <v>0</v>
      </c>
      <c r="K111" s="205" t="s">
        <v>19</v>
      </c>
      <c r="L111" s="45"/>
      <c r="M111" s="210" t="s">
        <v>19</v>
      </c>
      <c r="N111" s="211" t="s">
        <v>43</v>
      </c>
      <c r="O111" s="85"/>
      <c r="P111" s="212">
        <f>O111*H111</f>
        <v>0</v>
      </c>
      <c r="Q111" s="212">
        <v>0</v>
      </c>
      <c r="R111" s="212">
        <f>Q111*H111</f>
        <v>0</v>
      </c>
      <c r="S111" s="212">
        <v>0</v>
      </c>
      <c r="T111" s="21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4" t="s">
        <v>132</v>
      </c>
      <c r="AT111" s="214" t="s">
        <v>128</v>
      </c>
      <c r="AU111" s="214" t="s">
        <v>82</v>
      </c>
      <c r="AY111" s="18" t="s">
        <v>127</v>
      </c>
      <c r="BE111" s="215">
        <f>IF(N111="základní",J111,0)</f>
        <v>0</v>
      </c>
      <c r="BF111" s="215">
        <f>IF(N111="snížená",J111,0)</f>
        <v>0</v>
      </c>
      <c r="BG111" s="215">
        <f>IF(N111="zákl. přenesená",J111,0)</f>
        <v>0</v>
      </c>
      <c r="BH111" s="215">
        <f>IF(N111="sníž. přenesená",J111,0)</f>
        <v>0</v>
      </c>
      <c r="BI111" s="215">
        <f>IF(N111="nulová",J111,0)</f>
        <v>0</v>
      </c>
      <c r="BJ111" s="18" t="s">
        <v>80</v>
      </c>
      <c r="BK111" s="215">
        <f>ROUND(I111*H111,2)</f>
        <v>0</v>
      </c>
      <c r="BL111" s="18" t="s">
        <v>132</v>
      </c>
      <c r="BM111" s="214" t="s">
        <v>310</v>
      </c>
    </row>
    <row r="112" s="2" customFormat="1">
      <c r="A112" s="39"/>
      <c r="B112" s="40"/>
      <c r="C112" s="41"/>
      <c r="D112" s="216" t="s">
        <v>134</v>
      </c>
      <c r="E112" s="41"/>
      <c r="F112" s="217" t="s">
        <v>176</v>
      </c>
      <c r="G112" s="41"/>
      <c r="H112" s="41"/>
      <c r="I112" s="218"/>
      <c r="J112" s="41"/>
      <c r="K112" s="41"/>
      <c r="L112" s="45"/>
      <c r="M112" s="219"/>
      <c r="N112" s="22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134</v>
      </c>
      <c r="AU112" s="18" t="s">
        <v>82</v>
      </c>
    </row>
    <row r="113" s="13" customFormat="1">
      <c r="A113" s="13"/>
      <c r="B113" s="224"/>
      <c r="C113" s="225"/>
      <c r="D113" s="216" t="s">
        <v>179</v>
      </c>
      <c r="E113" s="226" t="s">
        <v>19</v>
      </c>
      <c r="F113" s="227" t="s">
        <v>311</v>
      </c>
      <c r="G113" s="225"/>
      <c r="H113" s="228">
        <v>15</v>
      </c>
      <c r="I113" s="229"/>
      <c r="J113" s="225"/>
      <c r="K113" s="225"/>
      <c r="L113" s="230"/>
      <c r="M113" s="231"/>
      <c r="N113" s="232"/>
      <c r="O113" s="232"/>
      <c r="P113" s="232"/>
      <c r="Q113" s="232"/>
      <c r="R113" s="232"/>
      <c r="S113" s="232"/>
      <c r="T113" s="23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4" t="s">
        <v>179</v>
      </c>
      <c r="AU113" s="234" t="s">
        <v>82</v>
      </c>
      <c r="AV113" s="13" t="s">
        <v>82</v>
      </c>
      <c r="AW113" s="13" t="s">
        <v>33</v>
      </c>
      <c r="AX113" s="13" t="s">
        <v>72</v>
      </c>
      <c r="AY113" s="234" t="s">
        <v>127</v>
      </c>
    </row>
    <row r="114" s="14" customFormat="1">
      <c r="A114" s="14"/>
      <c r="B114" s="235"/>
      <c r="C114" s="236"/>
      <c r="D114" s="216" t="s">
        <v>179</v>
      </c>
      <c r="E114" s="237" t="s">
        <v>19</v>
      </c>
      <c r="F114" s="238" t="s">
        <v>181</v>
      </c>
      <c r="G114" s="236"/>
      <c r="H114" s="239">
        <v>15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5" t="s">
        <v>179</v>
      </c>
      <c r="AU114" s="245" t="s">
        <v>82</v>
      </c>
      <c r="AV114" s="14" t="s">
        <v>126</v>
      </c>
      <c r="AW114" s="14" t="s">
        <v>33</v>
      </c>
      <c r="AX114" s="14" t="s">
        <v>80</v>
      </c>
      <c r="AY114" s="245" t="s">
        <v>127</v>
      </c>
    </row>
    <row r="115" s="2" customFormat="1" ht="6.96" customHeight="1">
      <c r="A115" s="39"/>
      <c r="B115" s="60"/>
      <c r="C115" s="61"/>
      <c r="D115" s="61"/>
      <c r="E115" s="61"/>
      <c r="F115" s="61"/>
      <c r="G115" s="61"/>
      <c r="H115" s="61"/>
      <c r="I115" s="61"/>
      <c r="J115" s="61"/>
      <c r="K115" s="61"/>
      <c r="L115" s="45"/>
      <c r="M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</sheetData>
  <sheetProtection sheet="1" autoFilter="0" formatColumns="0" formatRows="0" objects="1" scenarios="1" spinCount="100000" saltValue="D3sjkWca7/XXpR6MRauSSOdYicjuY6DjO0GqYEGCa6AbXCSme8e9lvaW9bb+7MyqsIVuAsDEW3i42veaJPbwkg==" hashValue="47zC3lNzBvBnFFvgkmcSQRg1ce0FZWwR4mxkJ7tVDkFHxbWMeKg3rk6CqO9qu4FI3PO4iRNgEPT/nMaBfAUhhA==" algorithmName="SHA-512" password="CC35"/>
  <autoFilter ref="C80:K11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LAPTOP-J\Jitule</dc:creator>
  <cp:lastModifiedBy>LAPTOP-J\Jitule</cp:lastModifiedBy>
  <dcterms:created xsi:type="dcterms:W3CDTF">2025-03-27T08:01:18Z</dcterms:created>
  <dcterms:modified xsi:type="dcterms:W3CDTF">2025-03-27T08:01:27Z</dcterms:modified>
</cp:coreProperties>
</file>